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杨思颖\Desktop\毕设\【中期后有用内容】\5单独的农资数据分析_农资大面上分析不加入模型\"/>
    </mc:Choice>
  </mc:AlternateContent>
  <xr:revisionPtr revIDLastSave="0" documentId="13_ncr:1_{637623D1-2EE6-4E5E-8716-7A08B0341DE5}" xr6:coauthVersionLast="47" xr6:coauthVersionMax="47" xr10:uidLastSave="{00000000-0000-0000-0000-000000000000}"/>
  <bookViews>
    <workbookView xWindow="7305" yWindow="0" windowWidth="21615" windowHeight="11835" tabRatio="930" activeTab="1" xr2:uid="{00000000-000D-0000-FFFF-FFFF00000000}"/>
  </bookViews>
  <sheets>
    <sheet name="耕地面积" sheetId="4" r:id="rId1"/>
    <sheet name="耕地灌溉面积" sheetId="5" r:id="rId2"/>
    <sheet name="农作物播种面积" sheetId="1" r:id="rId3"/>
    <sheet name="农产品产量" sheetId="2" r:id="rId4"/>
    <sheet name="主要农产品单位面积产量" sheetId="7" r:id="rId5"/>
    <sheet name="人均主要农产品产量" sheetId="6" r:id="rId6"/>
    <sheet name="自然灾害损失情况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8" l="1"/>
  <c r="L67" i="8"/>
  <c r="K67" i="8"/>
  <c r="J67" i="8"/>
  <c r="I67" i="8"/>
  <c r="H67" i="8"/>
  <c r="G67" i="8"/>
  <c r="F67" i="8"/>
  <c r="E67" i="8"/>
  <c r="D67" i="8"/>
  <c r="M64" i="8"/>
  <c r="L64" i="8"/>
  <c r="K64" i="8"/>
  <c r="J64" i="8"/>
  <c r="I64" i="8"/>
  <c r="H64" i="8"/>
  <c r="G64" i="8"/>
  <c r="F64" i="8"/>
  <c r="E64" i="8"/>
  <c r="D64" i="8"/>
  <c r="M61" i="8"/>
  <c r="L61" i="8"/>
  <c r="K61" i="8"/>
  <c r="J61" i="8"/>
  <c r="I61" i="8"/>
  <c r="H61" i="8"/>
  <c r="G61" i="8"/>
  <c r="F61" i="8"/>
  <c r="E61" i="8"/>
  <c r="D61" i="8"/>
  <c r="M58" i="8"/>
  <c r="L58" i="8"/>
  <c r="K58" i="8"/>
  <c r="J58" i="8"/>
  <c r="I58" i="8"/>
  <c r="H58" i="8"/>
  <c r="G58" i="8"/>
  <c r="F58" i="8"/>
  <c r="E58" i="8"/>
  <c r="D58" i="8"/>
  <c r="M55" i="8"/>
  <c r="L55" i="8"/>
  <c r="K55" i="8"/>
  <c r="J55" i="8"/>
  <c r="I55" i="8"/>
  <c r="H55" i="8"/>
  <c r="G55" i="8"/>
  <c r="F55" i="8"/>
  <c r="E55" i="8"/>
  <c r="D55" i="8"/>
  <c r="M52" i="8"/>
  <c r="L52" i="8"/>
  <c r="K52" i="8"/>
  <c r="J52" i="8"/>
  <c r="I52" i="8"/>
  <c r="H52" i="8"/>
  <c r="G52" i="8"/>
  <c r="F52" i="8"/>
  <c r="E52" i="8"/>
  <c r="D52" i="8"/>
  <c r="M49" i="8"/>
  <c r="L49" i="8"/>
  <c r="K49" i="8"/>
  <c r="J49" i="8"/>
  <c r="I49" i="8"/>
  <c r="H49" i="8"/>
  <c r="G49" i="8"/>
  <c r="F49" i="8"/>
  <c r="E49" i="8"/>
  <c r="D49" i="8"/>
  <c r="M46" i="8"/>
  <c r="L46" i="8"/>
  <c r="K46" i="8"/>
  <c r="J46" i="8"/>
  <c r="I46" i="8"/>
  <c r="H46" i="8"/>
  <c r="G46" i="8"/>
  <c r="F46" i="8"/>
  <c r="E46" i="8"/>
  <c r="D46" i="8"/>
  <c r="M43" i="8"/>
  <c r="L43" i="8"/>
  <c r="K43" i="8"/>
  <c r="J43" i="8"/>
  <c r="I43" i="8"/>
  <c r="H43" i="8"/>
  <c r="G43" i="8"/>
  <c r="F43" i="8"/>
  <c r="E43" i="8"/>
  <c r="D43" i="8"/>
  <c r="M40" i="8"/>
  <c r="L40" i="8"/>
  <c r="K40" i="8"/>
  <c r="J40" i="8"/>
  <c r="I40" i="8"/>
  <c r="H40" i="8"/>
  <c r="G40" i="8"/>
  <c r="F40" i="8"/>
  <c r="E40" i="8"/>
  <c r="D40" i="8"/>
  <c r="M37" i="8"/>
  <c r="L37" i="8"/>
  <c r="K37" i="8"/>
  <c r="J37" i="8"/>
  <c r="I37" i="8"/>
  <c r="H37" i="8"/>
  <c r="G37" i="8"/>
  <c r="F37" i="8"/>
  <c r="E37" i="8"/>
  <c r="D37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N17" i="8"/>
  <c r="E17" i="8"/>
  <c r="N16" i="8"/>
  <c r="E16" i="8"/>
  <c r="N15" i="8"/>
  <c r="E15" i="8"/>
  <c r="N14" i="8"/>
  <c r="E14" i="8"/>
  <c r="N13" i="8"/>
  <c r="E13" i="8"/>
  <c r="N12" i="8"/>
  <c r="E12" i="8"/>
  <c r="N11" i="8"/>
  <c r="E11" i="8"/>
  <c r="N10" i="8"/>
  <c r="E10" i="8"/>
  <c r="N9" i="8"/>
  <c r="E9" i="8"/>
  <c r="N8" i="8"/>
  <c r="E8" i="8"/>
  <c r="N7" i="8"/>
  <c r="E7" i="8"/>
  <c r="N6" i="8"/>
  <c r="E6" i="8"/>
  <c r="N5" i="8"/>
  <c r="E5" i="8"/>
  <c r="N4" i="8"/>
  <c r="E4" i="8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57" i="4"/>
  <c r="L57" i="4"/>
  <c r="K57" i="4"/>
  <c r="J57" i="4"/>
  <c r="M54" i="4"/>
  <c r="L54" i="4"/>
  <c r="K54" i="4"/>
  <c r="J54" i="4"/>
  <c r="M51" i="4"/>
  <c r="K51" i="4"/>
  <c r="J51" i="4"/>
  <c r="L50" i="4"/>
  <c r="L51" i="4" s="1"/>
  <c r="L49" i="4"/>
  <c r="M48" i="4"/>
  <c r="L48" i="4"/>
  <c r="K48" i="4"/>
  <c r="J48" i="4"/>
  <c r="L47" i="4"/>
  <c r="L46" i="4"/>
  <c r="M45" i="4"/>
  <c r="K45" i="4"/>
  <c r="J45" i="4"/>
  <c r="L44" i="4"/>
  <c r="L45" i="4" s="1"/>
  <c r="L43" i="4"/>
  <c r="J42" i="4"/>
  <c r="M39" i="4"/>
  <c r="L39" i="4"/>
  <c r="K39" i="4"/>
  <c r="J39" i="4"/>
  <c r="L38" i="4"/>
  <c r="L37" i="4"/>
  <c r="J36" i="4"/>
  <c r="J33" i="4"/>
  <c r="J30" i="4"/>
  <c r="J27" i="4"/>
  <c r="E27" i="4"/>
  <c r="E26" i="4"/>
  <c r="E25" i="4"/>
  <c r="M24" i="4"/>
  <c r="L24" i="4"/>
  <c r="K24" i="4"/>
  <c r="J24" i="4"/>
  <c r="E24" i="4"/>
  <c r="L23" i="4"/>
  <c r="E23" i="4"/>
  <c r="E22" i="4"/>
  <c r="M21" i="4"/>
  <c r="K21" i="4"/>
  <c r="J21" i="4"/>
  <c r="E21" i="4"/>
  <c r="L20" i="4"/>
  <c r="L21" i="4" s="1"/>
  <c r="E20" i="4"/>
  <c r="L19" i="4"/>
  <c r="E19" i="4"/>
  <c r="M18" i="4"/>
  <c r="K18" i="4"/>
  <c r="J18" i="4"/>
  <c r="E18" i="4"/>
  <c r="L17" i="4"/>
  <c r="L18" i="4" s="1"/>
  <c r="E17" i="4"/>
  <c r="L16" i="4"/>
  <c r="E16" i="4"/>
  <c r="M15" i="4"/>
  <c r="K15" i="4"/>
  <c r="J15" i="4"/>
  <c r="L14" i="4"/>
  <c r="L15" i="4" s="1"/>
  <c r="L13" i="4"/>
  <c r="M12" i="4"/>
  <c r="K12" i="4"/>
  <c r="J12" i="4"/>
  <c r="L11" i="4"/>
  <c r="L12" i="4" s="1"/>
  <c r="L10" i="4"/>
  <c r="M9" i="4"/>
  <c r="K9" i="4"/>
  <c r="J9" i="4"/>
  <c r="L8" i="4"/>
  <c r="L9" i="4" s="1"/>
  <c r="L7" i="4"/>
  <c r="J6" i="4"/>
</calcChain>
</file>

<file path=xl/sharedStrings.xml><?xml version="1.0" encoding="utf-8"?>
<sst xmlns="http://schemas.openxmlformats.org/spreadsheetml/2006/main" count="329" uniqueCount="102">
  <si>
    <t>年份</t>
  </si>
  <si>
    <t>耕地面积（千公顷）</t>
  </si>
  <si>
    <t>土地利用</t>
  </si>
  <si>
    <t>全国</t>
  </si>
  <si>
    <t>山西省</t>
  </si>
  <si>
    <t>占比</t>
  </si>
  <si>
    <r>
      <rPr>
        <b/>
        <sz val="11"/>
        <color theme="1"/>
        <rFont val="宋体"/>
        <charset val="134"/>
      </rPr>
      <t>千公顷</t>
    </r>
  </si>
  <si>
    <r>
      <rPr>
        <b/>
        <sz val="11"/>
        <color theme="1"/>
        <rFont val="宋体"/>
        <charset val="134"/>
      </rPr>
      <t>耕地</t>
    </r>
  </si>
  <si>
    <r>
      <rPr>
        <b/>
        <sz val="11"/>
        <color theme="1"/>
        <rFont val="宋体"/>
        <charset val="134"/>
      </rPr>
      <t>园地</t>
    </r>
  </si>
  <si>
    <r>
      <rPr>
        <b/>
        <sz val="11"/>
        <color theme="1"/>
        <rFont val="宋体"/>
        <charset val="134"/>
      </rPr>
      <t>林地</t>
    </r>
  </si>
  <si>
    <t>牧草地</t>
  </si>
  <si>
    <r>
      <rPr>
        <b/>
        <sz val="11"/>
        <color theme="1"/>
        <rFont val="Times New Roman"/>
        <family val="1"/>
      </rPr>
      <t>1996</t>
    </r>
    <r>
      <rPr>
        <b/>
        <sz val="11"/>
        <color theme="1"/>
        <rFont val="宋体"/>
        <charset val="134"/>
      </rPr>
      <t>年</t>
    </r>
  </si>
  <si>
    <t>山西</t>
  </si>
  <si>
    <r>
      <rPr>
        <b/>
        <sz val="11"/>
        <color theme="1"/>
        <rFont val="Times New Roman"/>
        <family val="1"/>
      </rPr>
      <t>2003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</si>
  <si>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2004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</si>
  <si>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2005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</si>
  <si>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2006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</si>
  <si>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2007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</si>
  <si>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2008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</si>
  <si>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2009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</si>
  <si>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2010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</si>
  <si>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2011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</si>
  <si>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2012</t>
    </r>
    <r>
      <rPr>
        <b/>
        <sz val="11"/>
        <color theme="1"/>
        <rFont val="宋体"/>
        <charset val="134"/>
      </rPr>
      <t>年</t>
    </r>
  </si>
  <si>
    <r>
      <rPr>
        <sz val="11"/>
        <color theme="1"/>
        <rFont val="宋体"/>
        <charset val="134"/>
      </rPr>
      <t>山西</t>
    </r>
  </si>
  <si>
    <r>
      <rPr>
        <sz val="11"/>
        <color theme="1"/>
        <rFont val="宋体"/>
        <charset val="134"/>
      </rPr>
      <t>占比</t>
    </r>
  </si>
  <si>
    <r>
      <rPr>
        <b/>
        <sz val="11"/>
        <color theme="1"/>
        <rFont val="Times New Roman"/>
        <family val="1"/>
      </rPr>
      <t>2013</t>
    </r>
    <r>
      <rPr>
        <b/>
        <sz val="11"/>
        <color theme="1"/>
        <rFont val="宋体"/>
        <charset val="134"/>
      </rPr>
      <t>年</t>
    </r>
  </si>
  <si>
    <r>
      <rPr>
        <sz val="11"/>
        <color theme="1"/>
        <rFont val="宋体"/>
        <charset val="134"/>
      </rPr>
      <t>全国</t>
    </r>
  </si>
  <si>
    <r>
      <rPr>
        <b/>
        <sz val="11"/>
        <color theme="1"/>
        <rFont val="Times New Roman"/>
        <family val="1"/>
      </rPr>
      <t>2014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</si>
  <si>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2015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</si>
  <si>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2016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</si>
  <si>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2017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</si>
  <si>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2019</t>
    </r>
    <r>
      <rPr>
        <b/>
        <sz val="11"/>
        <color theme="1"/>
        <rFont val="宋体"/>
        <charset val="134"/>
      </rPr>
      <t>年</t>
    </r>
  </si>
  <si>
    <r>
      <rPr>
        <b/>
        <sz val="11"/>
        <color theme="1"/>
        <rFont val="Times New Roman"/>
        <family val="1"/>
      </rPr>
      <t>2022</t>
    </r>
    <r>
      <rPr>
        <b/>
        <sz val="11"/>
        <color theme="1"/>
        <rFont val="宋体"/>
        <charset val="134"/>
      </rPr>
      <t>年</t>
    </r>
  </si>
  <si>
    <t>耕地灌溉面积（千公顷）
（千公顷）</t>
  </si>
  <si>
    <t>农用化肥施用量（万吨）</t>
  </si>
  <si>
    <t>氮肥</t>
  </si>
  <si>
    <t>磷肥</t>
  </si>
  <si>
    <t>钾肥</t>
  </si>
  <si>
    <t>复合肥</t>
  </si>
  <si>
    <t>共计</t>
  </si>
  <si>
    <t>农作物总播种面积
（千公顷）</t>
  </si>
  <si>
    <t>粮食作物播种面积（千公顷）</t>
  </si>
  <si>
    <t>棉花
（千公顷）</t>
  </si>
  <si>
    <t>油料（千公顷）</t>
  </si>
  <si>
    <t>麻类
（千公顷）</t>
  </si>
  <si>
    <t>糖料（千公顷）</t>
  </si>
  <si>
    <t>烟叶
（千公顷）</t>
  </si>
  <si>
    <t>蔬菜
（千公顷）</t>
  </si>
  <si>
    <t>茶园
（千公顷）</t>
  </si>
  <si>
    <t>果园
（千公顷）</t>
  </si>
  <si>
    <t>谷物</t>
  </si>
  <si>
    <t>豆类</t>
  </si>
  <si>
    <t>薯类</t>
  </si>
  <si>
    <t>粮食作物总计</t>
  </si>
  <si>
    <t>花生</t>
  </si>
  <si>
    <t>油菜籽</t>
  </si>
  <si>
    <t>芝麻</t>
  </si>
  <si>
    <t>油料总计</t>
  </si>
  <si>
    <t>甘蔗</t>
  </si>
  <si>
    <t>甜菜</t>
  </si>
  <si>
    <t>糖类总计</t>
  </si>
  <si>
    <t>稻谷</t>
  </si>
  <si>
    <t>小麦</t>
  </si>
  <si>
    <t>玉米</t>
  </si>
  <si>
    <t>谷物总计</t>
  </si>
  <si>
    <t>大豆</t>
  </si>
  <si>
    <t>豆类总计</t>
  </si>
  <si>
    <t>粮食（万吨）</t>
  </si>
  <si>
    <t>棉花
（万吨）</t>
  </si>
  <si>
    <t>油料（万吨）</t>
  </si>
  <si>
    <t>麻类
（万吨）</t>
  </si>
  <si>
    <t>糖料（万吨）</t>
  </si>
  <si>
    <t>烟叶
（万吨）</t>
  </si>
  <si>
    <t>粮食共计</t>
  </si>
  <si>
    <t>油料共计</t>
  </si>
  <si>
    <t>糖料共计</t>
  </si>
  <si>
    <t>谷物共计</t>
  </si>
  <si>
    <t>豆类共计</t>
  </si>
  <si>
    <t/>
  </si>
  <si>
    <t>主要农产品单位面积产量（公斤/公顷）</t>
  </si>
  <si>
    <t>粮食</t>
  </si>
  <si>
    <t>棉花</t>
  </si>
  <si>
    <t>烤烟</t>
  </si>
  <si>
    <t>黄红麻</t>
  </si>
  <si>
    <t>粮食（公斤）</t>
  </si>
  <si>
    <t>棉花
（公斤）</t>
  </si>
  <si>
    <t>油料
（公斤）</t>
  </si>
  <si>
    <t>总量</t>
  </si>
  <si>
    <t>总况（千公顷）</t>
  </si>
  <si>
    <t>水灾（千公顷）</t>
  </si>
  <si>
    <t>旱灾（千公顷）</t>
  </si>
  <si>
    <t>受灾面积</t>
  </si>
  <si>
    <t>成灾面积</t>
  </si>
  <si>
    <t>千公顷</t>
  </si>
  <si>
    <t>农作物变灾面积合计</t>
  </si>
  <si>
    <t>旱灾</t>
  </si>
  <si>
    <t>洪涝、地质灾害和台风</t>
  </si>
  <si>
    <t>风雹灾害</t>
  </si>
  <si>
    <t>低温冷冻和雪灾</t>
  </si>
  <si>
    <t>受灾</t>
  </si>
  <si>
    <t>绝收</t>
  </si>
  <si>
    <t>农业化肥施用量（吨/千公顷）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</si>
</sst>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8" formatCode="0.0"/>
    <numFmt numFmtId="179" formatCode="0.0_ "/>
    <numFmt numFmtId="180" formatCode="0_ "/>
    <numFmt numFmtId="181" formatCode="#,##0_ 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17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>
      <alignment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39270574007203E-2"/>
          <c:y val="0.12315925195406199"/>
          <c:w val="0.90431892525618995"/>
          <c:h val="0.69907232117032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耕地灌溉面积!$C$28:$C$29</c:f>
              <c:strCache>
                <c:ptCount val="2"/>
                <c:pt idx="0">
                  <c:v>耕地灌溉面积（千公顷）
（千公顷）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耕地灌溉面积!$C$30:$C$53</c:f>
              <c:numCache>
                <c:formatCode>0.0_ </c:formatCode>
                <c:ptCount val="24"/>
                <c:pt idx="0">
                  <c:v>1068.5999999999999</c:v>
                </c:pt>
                <c:pt idx="1">
                  <c:v>1092</c:v>
                </c:pt>
                <c:pt idx="2">
                  <c:v>1105</c:v>
                </c:pt>
                <c:pt idx="3">
                  <c:v>1104.3</c:v>
                </c:pt>
                <c:pt idx="4">
                  <c:v>1103.7</c:v>
                </c:pt>
                <c:pt idx="5">
                  <c:v>1095.3</c:v>
                </c:pt>
                <c:pt idx="6">
                  <c:v>1088.2</c:v>
                </c:pt>
                <c:pt idx="7">
                  <c:v>1088.5999999999999</c:v>
                </c:pt>
                <c:pt idx="8">
                  <c:v>1255.7</c:v>
                </c:pt>
                <c:pt idx="9">
                  <c:v>1254.5999999999999</c:v>
                </c:pt>
                <c:pt idx="10">
                  <c:v>1261</c:v>
                </c:pt>
                <c:pt idx="11">
                  <c:v>1274.2</c:v>
                </c:pt>
                <c:pt idx="12">
                  <c:v>1319.9</c:v>
                </c:pt>
                <c:pt idx="13">
                  <c:v>1319.1</c:v>
                </c:pt>
                <c:pt idx="14">
                  <c:v>1382.8</c:v>
                </c:pt>
                <c:pt idx="15">
                  <c:v>1408.2</c:v>
                </c:pt>
                <c:pt idx="16">
                  <c:v>1460.3</c:v>
                </c:pt>
                <c:pt idx="17">
                  <c:v>1487.3</c:v>
                </c:pt>
                <c:pt idx="18">
                  <c:v>1511.2</c:v>
                </c:pt>
                <c:pt idx="19">
                  <c:v>1518.7</c:v>
                </c:pt>
                <c:pt idx="20">
                  <c:v>1519.3</c:v>
                </c:pt>
                <c:pt idx="21">
                  <c:v>1517.4</c:v>
                </c:pt>
                <c:pt idx="22">
                  <c:v>1517.4</c:v>
                </c:pt>
                <c:pt idx="23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5-41CF-BCB9-00D3CE62B9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7719248"/>
        <c:axId val="1877720496"/>
      </c:barChart>
      <c:catAx>
        <c:axId val="18777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720496"/>
        <c:crosses val="autoZero"/>
        <c:auto val="1"/>
        <c:lblAlgn val="ctr"/>
        <c:lblOffset val="100"/>
        <c:noMultiLvlLbl val="0"/>
      </c:catAx>
      <c:valAx>
        <c:axId val="1877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山西省</a:t>
                </a: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耕地灌溉面积（千公顷）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7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耕地灌溉面积!$D$29</c:f>
              <c:strCache>
                <c:ptCount val="1"/>
                <c:pt idx="0">
                  <c:v>氮肥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耕地灌溉面积!$D$30:$D$53</c:f>
              <c:numCache>
                <c:formatCode>0.0_ </c:formatCode>
                <c:ptCount val="24"/>
                <c:pt idx="0">
                  <c:v>43.6</c:v>
                </c:pt>
                <c:pt idx="1">
                  <c:v>42.3</c:v>
                </c:pt>
                <c:pt idx="2">
                  <c:v>42.2</c:v>
                </c:pt>
                <c:pt idx="3">
                  <c:v>39.700000000000003</c:v>
                </c:pt>
                <c:pt idx="4">
                  <c:v>40.799999999999997</c:v>
                </c:pt>
                <c:pt idx="5">
                  <c:v>39.799999999999997</c:v>
                </c:pt>
                <c:pt idx="6">
                  <c:v>40.5</c:v>
                </c:pt>
                <c:pt idx="7">
                  <c:v>41.1</c:v>
                </c:pt>
                <c:pt idx="8">
                  <c:v>40.5</c:v>
                </c:pt>
                <c:pt idx="9">
                  <c:v>40.299999999999997</c:v>
                </c:pt>
                <c:pt idx="10">
                  <c:v>38.700000000000003</c:v>
                </c:pt>
                <c:pt idx="11">
                  <c:v>40</c:v>
                </c:pt>
                <c:pt idx="12">
                  <c:v>39.299999999999997</c:v>
                </c:pt>
                <c:pt idx="13">
                  <c:v>39</c:v>
                </c:pt>
                <c:pt idx="14">
                  <c:v>38.4</c:v>
                </c:pt>
                <c:pt idx="15">
                  <c:v>35.9</c:v>
                </c:pt>
                <c:pt idx="16">
                  <c:v>33.5</c:v>
                </c:pt>
                <c:pt idx="17">
                  <c:v>31.6</c:v>
                </c:pt>
                <c:pt idx="18">
                  <c:v>28.2</c:v>
                </c:pt>
                <c:pt idx="19">
                  <c:v>25.3</c:v>
                </c:pt>
                <c:pt idx="20">
                  <c:v>22.6</c:v>
                </c:pt>
                <c:pt idx="21">
                  <c:v>20.9</c:v>
                </c:pt>
                <c:pt idx="22">
                  <c:v>19.7</c:v>
                </c:pt>
                <c:pt idx="23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79D-A37B-EE48B63625A3}"/>
            </c:ext>
          </c:extLst>
        </c:ser>
        <c:ser>
          <c:idx val="1"/>
          <c:order val="1"/>
          <c:tx>
            <c:strRef>
              <c:f>耕地灌溉面积!$E$29</c:f>
              <c:strCache>
                <c:ptCount val="1"/>
                <c:pt idx="0">
                  <c:v>磷肥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耕地灌溉面积!$E$30:$E$53</c:f>
              <c:numCache>
                <c:formatCode>0.0_ </c:formatCode>
                <c:ptCount val="24"/>
                <c:pt idx="0">
                  <c:v>20.3</c:v>
                </c:pt>
                <c:pt idx="1">
                  <c:v>20.100000000000001</c:v>
                </c:pt>
                <c:pt idx="2">
                  <c:v>19.8</c:v>
                </c:pt>
                <c:pt idx="3">
                  <c:v>19.5</c:v>
                </c:pt>
                <c:pt idx="4">
                  <c:v>19.3</c:v>
                </c:pt>
                <c:pt idx="5">
                  <c:v>18.600000000000001</c:v>
                </c:pt>
                <c:pt idx="6">
                  <c:v>18.899999999999999</c:v>
                </c:pt>
                <c:pt idx="7">
                  <c:v>19</c:v>
                </c:pt>
                <c:pt idx="8">
                  <c:v>18.7</c:v>
                </c:pt>
                <c:pt idx="9">
                  <c:v>18.7</c:v>
                </c:pt>
                <c:pt idx="10">
                  <c:v>18.899999999999999</c:v>
                </c:pt>
                <c:pt idx="11">
                  <c:v>20</c:v>
                </c:pt>
                <c:pt idx="12">
                  <c:v>19.3</c:v>
                </c:pt>
                <c:pt idx="13">
                  <c:v>19.100000000000001</c:v>
                </c:pt>
                <c:pt idx="14">
                  <c:v>18.7</c:v>
                </c:pt>
                <c:pt idx="15">
                  <c:v>17.5</c:v>
                </c:pt>
                <c:pt idx="16">
                  <c:v>16</c:v>
                </c:pt>
                <c:pt idx="17">
                  <c:v>14.8</c:v>
                </c:pt>
                <c:pt idx="18">
                  <c:v>13.1</c:v>
                </c:pt>
                <c:pt idx="19">
                  <c:v>11.6</c:v>
                </c:pt>
                <c:pt idx="20" formatCode="General">
                  <c:v>10.199999999999999</c:v>
                </c:pt>
                <c:pt idx="21">
                  <c:v>9.4</c:v>
                </c:pt>
                <c:pt idx="22">
                  <c:v>8.8000000000000007</c:v>
                </c:pt>
                <c:pt idx="2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79D-A37B-EE48B63625A3}"/>
            </c:ext>
          </c:extLst>
        </c:ser>
        <c:ser>
          <c:idx val="2"/>
          <c:order val="2"/>
          <c:tx>
            <c:strRef>
              <c:f>耕地灌溉面积!$F$29</c:f>
              <c:strCache>
                <c:ptCount val="1"/>
                <c:pt idx="0">
                  <c:v>钾肥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耕地灌溉面积!$F$30:$F$53</c:f>
              <c:numCache>
                <c:formatCode>0.0_ </c:formatCode>
                <c:ptCount val="24"/>
                <c:pt idx="0">
                  <c:v>4.0999999999999996</c:v>
                </c:pt>
                <c:pt idx="1">
                  <c:v>4.9000000000000004</c:v>
                </c:pt>
                <c:pt idx="2">
                  <c:v>5.2</c:v>
                </c:pt>
                <c:pt idx="3">
                  <c:v>5.0999999999999996</c:v>
                </c:pt>
                <c:pt idx="4">
                  <c:v>5.8</c:v>
                </c:pt>
                <c:pt idx="5">
                  <c:v>6.5</c:v>
                </c:pt>
                <c:pt idx="6">
                  <c:v>7.1</c:v>
                </c:pt>
                <c:pt idx="7">
                  <c:v>6.9</c:v>
                </c:pt>
                <c:pt idx="8">
                  <c:v>7.5</c:v>
                </c:pt>
                <c:pt idx="9">
                  <c:v>7.8</c:v>
                </c:pt>
                <c:pt idx="10">
                  <c:v>8.1</c:v>
                </c:pt>
                <c:pt idx="11">
                  <c:v>8.5</c:v>
                </c:pt>
                <c:pt idx="12">
                  <c:v>9</c:v>
                </c:pt>
                <c:pt idx="13">
                  <c:v>9.3000000000000007</c:v>
                </c:pt>
                <c:pt idx="14">
                  <c:v>9.9</c:v>
                </c:pt>
                <c:pt idx="15">
                  <c:v>10</c:v>
                </c:pt>
                <c:pt idx="16">
                  <c:v>10.4</c:v>
                </c:pt>
                <c:pt idx="17">
                  <c:v>10.4</c:v>
                </c:pt>
                <c:pt idx="18">
                  <c:v>9.6999999999999993</c:v>
                </c:pt>
                <c:pt idx="19">
                  <c:v>9</c:v>
                </c:pt>
                <c:pt idx="20">
                  <c:v>8.5</c:v>
                </c:pt>
                <c:pt idx="21">
                  <c:v>8.1999999999999993</c:v>
                </c:pt>
                <c:pt idx="22">
                  <c:v>7.6</c:v>
                </c:pt>
                <c:pt idx="23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E-479D-A37B-EE48B63625A3}"/>
            </c:ext>
          </c:extLst>
        </c:ser>
        <c:ser>
          <c:idx val="3"/>
          <c:order val="3"/>
          <c:tx>
            <c:strRef>
              <c:f>耕地灌溉面积!$G$29</c:f>
              <c:strCache>
                <c:ptCount val="1"/>
                <c:pt idx="0">
                  <c:v>复合肥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耕地灌溉面积!$G$30:$G$53</c:f>
              <c:numCache>
                <c:formatCode>0.0_ </c:formatCode>
                <c:ptCount val="24"/>
                <c:pt idx="0">
                  <c:v>18.100000000000001</c:v>
                </c:pt>
                <c:pt idx="1">
                  <c:v>18.7</c:v>
                </c:pt>
                <c:pt idx="2">
                  <c:v>19.899999999999999</c:v>
                </c:pt>
                <c:pt idx="3">
                  <c:v>20.6</c:v>
                </c:pt>
                <c:pt idx="4">
                  <c:v>23.2</c:v>
                </c:pt>
                <c:pt idx="5">
                  <c:v>25</c:v>
                </c:pt>
                <c:pt idx="6">
                  <c:v>26.9</c:v>
                </c:pt>
                <c:pt idx="7">
                  <c:v>28.8</c:v>
                </c:pt>
                <c:pt idx="8">
                  <c:v>34</c:v>
                </c:pt>
                <c:pt idx="9">
                  <c:v>36.6</c:v>
                </c:pt>
                <c:pt idx="10">
                  <c:v>38.700000000000003</c:v>
                </c:pt>
                <c:pt idx="11">
                  <c:v>41.8</c:v>
                </c:pt>
                <c:pt idx="12">
                  <c:v>47</c:v>
                </c:pt>
                <c:pt idx="13">
                  <c:v>50.8</c:v>
                </c:pt>
                <c:pt idx="14">
                  <c:v>54.1</c:v>
                </c:pt>
                <c:pt idx="15">
                  <c:v>56.2</c:v>
                </c:pt>
                <c:pt idx="16">
                  <c:v>58.6</c:v>
                </c:pt>
                <c:pt idx="17">
                  <c:v>60.3</c:v>
                </c:pt>
                <c:pt idx="18">
                  <c:v>61</c:v>
                </c:pt>
                <c:pt idx="19">
                  <c:v>63.8</c:v>
                </c:pt>
                <c:pt idx="20">
                  <c:v>67.099999999999994</c:v>
                </c:pt>
                <c:pt idx="21">
                  <c:v>68.900000000000006</c:v>
                </c:pt>
                <c:pt idx="22">
                  <c:v>69.5</c:v>
                </c:pt>
                <c:pt idx="23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E-479D-A37B-EE48B636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84224"/>
        <c:axId val="119183808"/>
      </c:barChart>
      <c:catAx>
        <c:axId val="1191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3808"/>
        <c:crosses val="autoZero"/>
        <c:auto val="1"/>
        <c:lblAlgn val="ctr"/>
        <c:lblOffset val="100"/>
        <c:noMultiLvlLbl val="0"/>
      </c:catAx>
      <c:valAx>
        <c:axId val="119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农业化肥施用量（万吨）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441275757634"/>
          <c:y val="9.2154807921737053E-2"/>
          <c:w val="0.76661274522061595"/>
          <c:h val="0.6816809353376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耕地灌溉面积!$I$29</c:f>
              <c:strCache>
                <c:ptCount val="1"/>
                <c:pt idx="0">
                  <c:v>氮肥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耕地灌溉面积!$I$30:$I$53</c:f>
              <c:numCache>
                <c:formatCode>General</c:formatCode>
                <c:ptCount val="24"/>
                <c:pt idx="0">
                  <c:v>408.01048100318178</c:v>
                </c:pt>
                <c:pt idx="1">
                  <c:v>387.36263736263732</c:v>
                </c:pt>
                <c:pt idx="2">
                  <c:v>381.90045248868779</c:v>
                </c:pt>
                <c:pt idx="3">
                  <c:v>359.50375803676542</c:v>
                </c:pt>
                <c:pt idx="4">
                  <c:v>369.66567001902683</c:v>
                </c:pt>
                <c:pt idx="5">
                  <c:v>363.37076600018258</c:v>
                </c:pt>
                <c:pt idx="6">
                  <c:v>372.17423267781658</c:v>
                </c:pt>
                <c:pt idx="7">
                  <c:v>377.54914569171422</c:v>
                </c:pt>
                <c:pt idx="8">
                  <c:v>322.52926654455678</c:v>
                </c:pt>
                <c:pt idx="9">
                  <c:v>321.21791806153357</c:v>
                </c:pt>
                <c:pt idx="10">
                  <c:v>306.8992862807296</c:v>
                </c:pt>
                <c:pt idx="11">
                  <c:v>313.92246115209542</c:v>
                </c:pt>
                <c:pt idx="12">
                  <c:v>297.74982953254028</c:v>
                </c:pt>
                <c:pt idx="13">
                  <c:v>295.65612917898568</c:v>
                </c:pt>
                <c:pt idx="14">
                  <c:v>277.69742551345098</c:v>
                </c:pt>
                <c:pt idx="15">
                  <c:v>254.93537849737254</c:v>
                </c:pt>
                <c:pt idx="16">
                  <c:v>229.40491679791825</c:v>
                </c:pt>
                <c:pt idx="17">
                  <c:v>212.46554158542327</c:v>
                </c:pt>
                <c:pt idx="18">
                  <c:v>186.60667019587081</c:v>
                </c:pt>
                <c:pt idx="19">
                  <c:v>166.58984657931126</c:v>
                </c:pt>
                <c:pt idx="20">
                  <c:v>148.75271506614891</c:v>
                </c:pt>
                <c:pt idx="21">
                  <c:v>137.73560036905232</c:v>
                </c:pt>
                <c:pt idx="22">
                  <c:v>129.82733623303017</c:v>
                </c:pt>
                <c:pt idx="23">
                  <c:v>123.16910785619174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8-476C-B7C9-F4C847EFA7A4}"/>
            </c:ext>
          </c:extLst>
        </c:ser>
        <c:ser>
          <c:idx val="1"/>
          <c:order val="1"/>
          <c:tx>
            <c:strRef>
              <c:f>耕地灌溉面积!$J$29</c:f>
              <c:strCache>
                <c:ptCount val="1"/>
                <c:pt idx="0">
                  <c:v>磷肥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耕地灌溉面积!$J$30:$J$53</c:f>
              <c:numCache>
                <c:formatCode>General</c:formatCode>
                <c:ptCount val="24"/>
                <c:pt idx="0">
                  <c:v>189.96818266891262</c:v>
                </c:pt>
                <c:pt idx="1">
                  <c:v>184.06593406593407</c:v>
                </c:pt>
                <c:pt idx="2">
                  <c:v>179.18552036199097</c:v>
                </c:pt>
                <c:pt idx="3">
                  <c:v>176.58245042108123</c:v>
                </c:pt>
                <c:pt idx="4">
                  <c:v>174.86635861194165</c:v>
                </c:pt>
                <c:pt idx="5">
                  <c:v>169.81648863325117</c:v>
                </c:pt>
                <c:pt idx="6">
                  <c:v>173.68130858298105</c:v>
                </c:pt>
                <c:pt idx="7">
                  <c:v>174.53610141466103</c:v>
                </c:pt>
                <c:pt idx="8">
                  <c:v>148.92092060205462</c:v>
                </c:pt>
                <c:pt idx="9">
                  <c:v>149.05149051490517</c:v>
                </c:pt>
                <c:pt idx="10">
                  <c:v>149.88104678826326</c:v>
                </c:pt>
                <c:pt idx="11">
                  <c:v>156.96123057604771</c:v>
                </c:pt>
                <c:pt idx="12">
                  <c:v>146.22319872717628</c:v>
                </c:pt>
                <c:pt idx="13">
                  <c:v>144.79569403381095</c:v>
                </c:pt>
                <c:pt idx="14">
                  <c:v>135.23286086201909</c:v>
                </c:pt>
                <c:pt idx="15">
                  <c:v>124.27212043743786</c:v>
                </c:pt>
                <c:pt idx="16">
                  <c:v>109.5665274258714</c:v>
                </c:pt>
                <c:pt idx="17">
                  <c:v>99.509177704565317</c:v>
                </c:pt>
                <c:pt idx="18">
                  <c:v>86.686077289571202</c:v>
                </c:pt>
                <c:pt idx="19">
                  <c:v>76.381115427668391</c:v>
                </c:pt>
                <c:pt idx="20">
                  <c:v>67.136181136049501</c:v>
                </c:pt>
                <c:pt idx="21">
                  <c:v>61.948069065506786</c:v>
                </c:pt>
                <c:pt idx="22">
                  <c:v>57.993936997495716</c:v>
                </c:pt>
                <c:pt idx="23">
                  <c:v>54.593874833555255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8-476C-B7C9-F4C847EFA7A4}"/>
            </c:ext>
          </c:extLst>
        </c:ser>
        <c:ser>
          <c:idx val="2"/>
          <c:order val="2"/>
          <c:tx>
            <c:strRef>
              <c:f>耕地灌溉面积!$K$29</c:f>
              <c:strCache>
                <c:ptCount val="1"/>
                <c:pt idx="0">
                  <c:v>钾肥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耕地灌溉面积!$K$30:$K$53</c:f>
              <c:numCache>
                <c:formatCode>General</c:formatCode>
                <c:ptCount val="24"/>
                <c:pt idx="0">
                  <c:v>38.367958075987268</c:v>
                </c:pt>
                <c:pt idx="1">
                  <c:v>44.871794871794876</c:v>
                </c:pt>
                <c:pt idx="2">
                  <c:v>47.058823529411768</c:v>
                </c:pt>
                <c:pt idx="3">
                  <c:v>46.183102417821246</c:v>
                </c:pt>
                <c:pt idx="4">
                  <c:v>52.550511914469503</c:v>
                </c:pt>
                <c:pt idx="5">
                  <c:v>59.344471834200682</c:v>
                </c:pt>
                <c:pt idx="6">
                  <c:v>65.245359308950555</c:v>
                </c:pt>
                <c:pt idx="7">
                  <c:v>63.38416314532428</c:v>
                </c:pt>
                <c:pt idx="8">
                  <c:v>59.727641952695706</c:v>
                </c:pt>
                <c:pt idx="9">
                  <c:v>62.171209947393592</c:v>
                </c:pt>
                <c:pt idx="10">
                  <c:v>64.23473433782712</c:v>
                </c:pt>
                <c:pt idx="11">
                  <c:v>66.708522994820271</c:v>
                </c:pt>
                <c:pt idx="12">
                  <c:v>68.186983862413811</c:v>
                </c:pt>
                <c:pt idx="13">
                  <c:v>70.502615419604282</c:v>
                </c:pt>
                <c:pt idx="14">
                  <c:v>71.593867515186588</c:v>
                </c:pt>
                <c:pt idx="15">
                  <c:v>71.012640249964491</c:v>
                </c:pt>
                <c:pt idx="16">
                  <c:v>71.218242826816407</c:v>
                </c:pt>
                <c:pt idx="17">
                  <c:v>69.925368116721586</c:v>
                </c:pt>
                <c:pt idx="18">
                  <c:v>64.187400741132862</c:v>
                </c:pt>
                <c:pt idx="19">
                  <c:v>59.261210245604786</c:v>
                </c:pt>
                <c:pt idx="20">
                  <c:v>55.946817613374584</c:v>
                </c:pt>
                <c:pt idx="21">
                  <c:v>54.039804929484632</c:v>
                </c:pt>
                <c:pt idx="22">
                  <c:v>50.085672861473569</c:v>
                </c:pt>
                <c:pt idx="23">
                  <c:v>49.2676431424767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8-476C-B7C9-F4C847EFA7A4}"/>
            </c:ext>
          </c:extLst>
        </c:ser>
        <c:ser>
          <c:idx val="3"/>
          <c:order val="3"/>
          <c:tx>
            <c:strRef>
              <c:f>耕地灌溉面积!$L$29</c:f>
              <c:strCache>
                <c:ptCount val="1"/>
                <c:pt idx="0">
                  <c:v>复合肥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耕地灌溉面积!$B$30:$B$53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numCache>
            </c:numRef>
          </c:cat>
          <c:val>
            <c:numRef>
              <c:f>耕地灌溉面积!$L$30:$L$53</c:f>
              <c:numCache>
                <c:formatCode>General</c:formatCode>
                <c:ptCount val="24"/>
                <c:pt idx="0">
                  <c:v>169.38049784765118</c:v>
                </c:pt>
                <c:pt idx="1">
                  <c:v>171.24542124542123</c:v>
                </c:pt>
                <c:pt idx="2">
                  <c:v>180.09049773755655</c:v>
                </c:pt>
                <c:pt idx="3">
                  <c:v>186.54351172688581</c:v>
                </c:pt>
                <c:pt idx="4">
                  <c:v>210.20204765787801</c:v>
                </c:pt>
                <c:pt idx="5">
                  <c:v>228.24796859307952</c:v>
                </c:pt>
                <c:pt idx="6">
                  <c:v>247.19720639588309</c:v>
                </c:pt>
                <c:pt idx="7">
                  <c:v>264.55998530222308</c:v>
                </c:pt>
                <c:pt idx="8">
                  <c:v>270.76531018555386</c:v>
                </c:pt>
                <c:pt idx="9">
                  <c:v>291.72644667623149</c:v>
                </c:pt>
                <c:pt idx="10">
                  <c:v>306.8992862807296</c:v>
                </c:pt>
                <c:pt idx="11">
                  <c:v>328.04897190393973</c:v>
                </c:pt>
                <c:pt idx="12">
                  <c:v>356.08758239260544</c:v>
                </c:pt>
                <c:pt idx="13">
                  <c:v>385.11106057160185</c:v>
                </c:pt>
                <c:pt idx="14">
                  <c:v>391.23517500723176</c:v>
                </c:pt>
                <c:pt idx="15">
                  <c:v>399.09103820480044</c:v>
                </c:pt>
                <c:pt idx="16">
                  <c:v>401.28740669725403</c:v>
                </c:pt>
                <c:pt idx="17">
                  <c:v>405.43266321522219</c:v>
                </c:pt>
                <c:pt idx="18">
                  <c:v>403.65272631021702</c:v>
                </c:pt>
                <c:pt idx="19">
                  <c:v>420.09613485217619</c:v>
                </c:pt>
                <c:pt idx="20">
                  <c:v>441.65076021852161</c:v>
                </c:pt>
                <c:pt idx="21">
                  <c:v>454.06616580993807</c:v>
                </c:pt>
                <c:pt idx="22">
                  <c:v>458.02029787794908</c:v>
                </c:pt>
                <c:pt idx="23">
                  <c:v>462.71637816245004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8-476C-B7C9-F4C847EF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7661792"/>
        <c:axId val="1257645152"/>
      </c:barChart>
      <c:catAx>
        <c:axId val="12576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645152"/>
        <c:crosses val="autoZero"/>
        <c:auto val="1"/>
        <c:lblAlgn val="ctr"/>
        <c:lblOffset val="100"/>
        <c:noMultiLvlLbl val="0"/>
      </c:catAx>
      <c:valAx>
        <c:axId val="12576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农业化肥施用量（吨</a:t>
                </a:r>
                <a:r>
                  <a:rPr lang="en-US" altLang="zh-CN"/>
                  <a:t>/</a:t>
                </a:r>
                <a:r>
                  <a:rPr lang="zh-CN" altLang="en-US"/>
                  <a:t>千公顷）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6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3921750040813"/>
          <c:y val="0.26809410641851589"/>
          <c:w val="0.10014367203208957"/>
          <c:h val="0.32727501789549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280985</xdr:colOff>
      <xdr:row>22</xdr:row>
      <xdr:rowOff>0</xdr:rowOff>
    </xdr:from>
    <xdr:to>
      <xdr:col>29</xdr:col>
      <xdr:colOff>457199</xdr:colOff>
      <xdr:row>35</xdr:row>
      <xdr:rowOff>161926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37</xdr:row>
      <xdr:rowOff>66675</xdr:rowOff>
    </xdr:from>
    <xdr:to>
      <xdr:col>20</xdr:col>
      <xdr:colOff>447675</xdr:colOff>
      <xdr:row>52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</xdr:colOff>
      <xdr:row>11</xdr:row>
      <xdr:rowOff>19049</xdr:rowOff>
    </xdr:from>
    <xdr:to>
      <xdr:col>14</xdr:col>
      <xdr:colOff>0</xdr:colOff>
      <xdr:row>26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F0C53C-269E-451A-B425-D52E0AD0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7"/>
  <sheetViews>
    <sheetView workbookViewId="0">
      <selection activeCell="I8" sqref="I8"/>
    </sheetView>
  </sheetViews>
  <sheetFormatPr defaultColWidth="8.875" defaultRowHeight="13.5" x14ac:dyDescent="0.15"/>
  <cols>
    <col min="1" max="1" width="8.875" style="54"/>
    <col min="2" max="2" width="21" style="53" customWidth="1"/>
    <col min="3" max="8" width="10.75" style="54" customWidth="1"/>
    <col min="9" max="11" width="9.625" style="54" customWidth="1"/>
    <col min="12" max="13" width="12.875" style="54" customWidth="1"/>
    <col min="14" max="16384" width="8.875" style="54"/>
  </cols>
  <sheetData>
    <row r="2" spans="2:13" s="53" customFormat="1" ht="21" customHeight="1" x14ac:dyDescent="0.15">
      <c r="B2" s="80" t="s">
        <v>0</v>
      </c>
      <c r="C2" s="79" t="s">
        <v>1</v>
      </c>
      <c r="D2" s="79"/>
      <c r="E2" s="79"/>
      <c r="H2" s="53" t="s">
        <v>2</v>
      </c>
    </row>
    <row r="3" spans="2:13" s="53" customFormat="1" x14ac:dyDescent="0.15">
      <c r="B3" s="81"/>
      <c r="C3" s="44" t="s">
        <v>3</v>
      </c>
      <c r="D3" s="44" t="s">
        <v>4</v>
      </c>
      <c r="E3" s="44" t="s">
        <v>5</v>
      </c>
      <c r="H3" s="55" t="s">
        <v>0</v>
      </c>
      <c r="I3" s="66" t="s">
        <v>6</v>
      </c>
      <c r="J3" s="67" t="s">
        <v>7</v>
      </c>
      <c r="K3" s="67" t="s">
        <v>8</v>
      </c>
      <c r="L3" s="67" t="s">
        <v>9</v>
      </c>
      <c r="M3" s="68" t="s">
        <v>10</v>
      </c>
    </row>
    <row r="4" spans="2:13" s="43" customFormat="1" ht="15" x14ac:dyDescent="0.15">
      <c r="B4" s="13">
        <v>1980</v>
      </c>
      <c r="C4" s="47">
        <v>99305.2</v>
      </c>
      <c r="D4" s="56"/>
      <c r="E4" s="57"/>
      <c r="H4" s="82" t="s">
        <v>11</v>
      </c>
      <c r="I4" s="69" t="s">
        <v>3</v>
      </c>
      <c r="J4" s="70">
        <v>130039.2</v>
      </c>
      <c r="K4" s="70"/>
      <c r="L4" s="71"/>
      <c r="M4" s="69"/>
    </row>
    <row r="5" spans="2:13" s="43" customFormat="1" ht="15" x14ac:dyDescent="0.15">
      <c r="B5" s="13">
        <v>1985</v>
      </c>
      <c r="C5" s="47">
        <v>96846.3</v>
      </c>
      <c r="D5" s="56"/>
      <c r="E5" s="57"/>
      <c r="H5" s="82"/>
      <c r="I5" s="69" t="s">
        <v>12</v>
      </c>
      <c r="J5" s="70">
        <v>4588.6000000000004</v>
      </c>
      <c r="K5" s="70"/>
      <c r="L5" s="71"/>
      <c r="M5" s="69"/>
    </row>
    <row r="6" spans="2:13" s="43" customFormat="1" ht="15" x14ac:dyDescent="0.15">
      <c r="B6" s="13">
        <v>1986</v>
      </c>
      <c r="C6" s="47">
        <v>96229.9</v>
      </c>
      <c r="D6" s="56"/>
      <c r="E6" s="57"/>
      <c r="H6" s="82"/>
      <c r="I6" s="72" t="s">
        <v>5</v>
      </c>
      <c r="J6" s="73">
        <f>J5/J4</f>
        <v>3.5286282905462353E-2</v>
      </c>
      <c r="K6" s="73"/>
      <c r="L6" s="73"/>
      <c r="M6" s="73"/>
    </row>
    <row r="7" spans="2:13" s="43" customFormat="1" ht="15" x14ac:dyDescent="0.15">
      <c r="B7" s="13">
        <v>1987</v>
      </c>
      <c r="C7" s="47">
        <v>95888.7</v>
      </c>
      <c r="D7" s="56"/>
      <c r="E7" s="57"/>
      <c r="H7" s="82" t="s">
        <v>13</v>
      </c>
      <c r="I7" s="69" t="s">
        <v>3</v>
      </c>
      <c r="J7" s="70">
        <v>130039.2</v>
      </c>
      <c r="K7" s="70">
        <v>11081.6</v>
      </c>
      <c r="L7" s="71">
        <f>657061.4-J7-K7-M7</f>
        <v>252828.8000000001</v>
      </c>
      <c r="M7" s="69">
        <v>263111.8</v>
      </c>
    </row>
    <row r="8" spans="2:13" s="43" customFormat="1" ht="15" x14ac:dyDescent="0.15">
      <c r="B8" s="13">
        <v>1988</v>
      </c>
      <c r="C8" s="47">
        <v>95721.8</v>
      </c>
      <c r="D8" s="56"/>
      <c r="E8" s="57"/>
      <c r="H8" s="82"/>
      <c r="I8" s="69" t="s">
        <v>12</v>
      </c>
      <c r="J8" s="70">
        <v>4588.6000000000004</v>
      </c>
      <c r="K8" s="70">
        <v>285.60000000000002</v>
      </c>
      <c r="L8" s="71">
        <f>10102.2-J8-K8-M8</f>
        <v>4573.6000000000004</v>
      </c>
      <c r="M8" s="69">
        <v>654.4</v>
      </c>
    </row>
    <row r="9" spans="2:13" s="43" customFormat="1" ht="15" x14ac:dyDescent="0.15">
      <c r="B9" s="13">
        <v>1989</v>
      </c>
      <c r="C9" s="47">
        <v>95656</v>
      </c>
      <c r="D9" s="56"/>
      <c r="E9" s="57"/>
      <c r="H9" s="82"/>
      <c r="I9" s="72" t="s">
        <v>5</v>
      </c>
      <c r="J9" s="73">
        <f t="shared" ref="J9:M9" si="0">J8/J7</f>
        <v>3.5286282905462353E-2</v>
      </c>
      <c r="K9" s="73">
        <f t="shared" si="0"/>
        <v>2.5772451631533355E-2</v>
      </c>
      <c r="L9" s="73">
        <f t="shared" si="0"/>
        <v>1.8089711298712799E-2</v>
      </c>
      <c r="M9" s="73">
        <f t="shared" si="0"/>
        <v>2.4871556501836864E-3</v>
      </c>
    </row>
    <row r="10" spans="2:13" s="43" customFormat="1" ht="15" x14ac:dyDescent="0.15">
      <c r="B10" s="13">
        <v>1990</v>
      </c>
      <c r="C10" s="47">
        <v>95672.9</v>
      </c>
      <c r="D10" s="56"/>
      <c r="E10" s="57"/>
      <c r="H10" s="82" t="s">
        <v>14</v>
      </c>
      <c r="I10" s="69" t="s">
        <v>3</v>
      </c>
      <c r="J10" s="70">
        <v>130039.2</v>
      </c>
      <c r="K10" s="70">
        <v>11287.8</v>
      </c>
      <c r="L10" s="71">
        <f>657018.5-J10-K10-M10</f>
        <v>252984.70000000007</v>
      </c>
      <c r="M10" s="69">
        <v>262706.8</v>
      </c>
    </row>
    <row r="11" spans="2:13" s="43" customFormat="1" ht="15" x14ac:dyDescent="0.15">
      <c r="B11" s="59">
        <v>1991</v>
      </c>
      <c r="C11" s="60">
        <v>95653.6</v>
      </c>
      <c r="D11" s="56"/>
      <c r="E11" s="57"/>
      <c r="H11" s="82"/>
      <c r="I11" s="69" t="s">
        <v>12</v>
      </c>
      <c r="J11" s="70">
        <v>4588.6000000000004</v>
      </c>
      <c r="K11" s="70">
        <v>294.60000000000002</v>
      </c>
      <c r="L11" s="71">
        <f>10132.2-J11-K11-M11</f>
        <v>4592.1000000000004</v>
      </c>
      <c r="M11" s="69">
        <v>656.9</v>
      </c>
    </row>
    <row r="12" spans="2:13" s="43" customFormat="1" ht="15" x14ac:dyDescent="0.15">
      <c r="B12" s="59">
        <v>1992</v>
      </c>
      <c r="C12" s="60">
        <v>95425.8</v>
      </c>
      <c r="D12" s="56"/>
      <c r="E12" s="57"/>
      <c r="H12" s="82"/>
      <c r="I12" s="72" t="s">
        <v>5</v>
      </c>
      <c r="J12" s="73">
        <f t="shared" ref="J12:M12" si="1">J11/J10</f>
        <v>3.5286282905462353E-2</v>
      </c>
      <c r="K12" s="73">
        <f t="shared" si="1"/>
        <v>2.6098974113644823E-2</v>
      </c>
      <c r="L12" s="73">
        <f t="shared" si="1"/>
        <v>1.8151690596308785E-2</v>
      </c>
      <c r="M12" s="73">
        <f t="shared" si="1"/>
        <v>2.5005062678240533E-3</v>
      </c>
    </row>
    <row r="13" spans="2:13" s="43" customFormat="1" ht="15" x14ac:dyDescent="0.15">
      <c r="B13" s="59">
        <v>1993</v>
      </c>
      <c r="C13" s="60">
        <v>95101.4</v>
      </c>
      <c r="D13" s="56"/>
      <c r="E13" s="57"/>
      <c r="H13" s="82" t="s">
        <v>15</v>
      </c>
      <c r="I13" s="69" t="s">
        <v>3</v>
      </c>
      <c r="J13" s="70">
        <v>130039.2</v>
      </c>
      <c r="K13" s="70">
        <v>11549</v>
      </c>
      <c r="L13" s="71">
        <f>657047-J13-K13-M13</f>
        <v>253314.80000000005</v>
      </c>
      <c r="M13" s="69">
        <v>262144</v>
      </c>
    </row>
    <row r="14" spans="2:13" s="43" customFormat="1" ht="15" x14ac:dyDescent="0.15">
      <c r="B14" s="59">
        <v>1994</v>
      </c>
      <c r="C14" s="60">
        <v>94906.7</v>
      </c>
      <c r="D14" s="56"/>
      <c r="E14" s="57"/>
      <c r="H14" s="82"/>
      <c r="I14" s="69" t="s">
        <v>12</v>
      </c>
      <c r="J14" s="70">
        <v>4588.6000000000004</v>
      </c>
      <c r="K14" s="70">
        <v>295</v>
      </c>
      <c r="L14" s="71">
        <f>10146-J14-K14-M14</f>
        <v>4604.3999999999996</v>
      </c>
      <c r="M14" s="69">
        <v>658</v>
      </c>
    </row>
    <row r="15" spans="2:13" s="43" customFormat="1" ht="15" x14ac:dyDescent="0.15">
      <c r="B15" s="59">
        <v>1995</v>
      </c>
      <c r="C15" s="60">
        <v>94970.9</v>
      </c>
      <c r="D15" s="56"/>
      <c r="E15" s="57"/>
      <c r="H15" s="82"/>
      <c r="I15" s="72" t="s">
        <v>5</v>
      </c>
      <c r="J15" s="73">
        <f t="shared" ref="J15:M15" si="2">J14/J13</f>
        <v>3.5286282905462353E-2</v>
      </c>
      <c r="K15" s="73">
        <f t="shared" si="2"/>
        <v>2.5543337085461946E-2</v>
      </c>
      <c r="L15" s="73">
        <f t="shared" si="2"/>
        <v>1.8176592919166186E-2</v>
      </c>
      <c r="M15" s="73">
        <f t="shared" si="2"/>
        <v>2.51007080078125E-3</v>
      </c>
    </row>
    <row r="16" spans="2:13" s="43" customFormat="1" ht="15" x14ac:dyDescent="0.15">
      <c r="B16" s="59">
        <v>1996</v>
      </c>
      <c r="C16" s="56">
        <v>130039.2</v>
      </c>
      <c r="D16" s="56">
        <v>4588.6000000000004</v>
      </c>
      <c r="E16" s="61">
        <f t="shared" ref="E16:E27" si="3">D16/C16</f>
        <v>3.5286282905462353E-2</v>
      </c>
      <c r="H16" s="82" t="s">
        <v>16</v>
      </c>
      <c r="I16" s="69" t="s">
        <v>3</v>
      </c>
      <c r="J16" s="70">
        <v>130039.2</v>
      </c>
      <c r="K16" s="70">
        <v>11818</v>
      </c>
      <c r="L16" s="71">
        <f>657188-J16-K16-M16</f>
        <v>253398.80000000005</v>
      </c>
      <c r="M16" s="69">
        <v>261932</v>
      </c>
    </row>
    <row r="17" spans="2:13" ht="15" x14ac:dyDescent="0.15">
      <c r="B17" s="1">
        <v>2007</v>
      </c>
      <c r="C17" s="60">
        <v>121735.2</v>
      </c>
      <c r="D17" s="60">
        <v>4053.4</v>
      </c>
      <c r="E17" s="61">
        <f t="shared" si="3"/>
        <v>3.3296860727217763E-2</v>
      </c>
      <c r="H17" s="82"/>
      <c r="I17" s="69" t="s">
        <v>12</v>
      </c>
      <c r="J17" s="70">
        <v>4588.6000000000004</v>
      </c>
      <c r="K17" s="70">
        <v>295</v>
      </c>
      <c r="L17" s="71">
        <f>10141-J17-K17-M17</f>
        <v>4599.3999999999996</v>
      </c>
      <c r="M17" s="69">
        <v>658</v>
      </c>
    </row>
    <row r="18" spans="2:13" ht="15" x14ac:dyDescent="0.15">
      <c r="B18" s="1">
        <v>2008</v>
      </c>
      <c r="C18" s="60">
        <v>121715.9</v>
      </c>
      <c r="D18" s="60">
        <v>4055.8</v>
      </c>
      <c r="E18" s="61">
        <f t="shared" si="3"/>
        <v>3.3321858524646329E-2</v>
      </c>
      <c r="H18" s="82"/>
      <c r="I18" s="72" t="s">
        <v>5</v>
      </c>
      <c r="J18" s="73">
        <f t="shared" ref="J18:M18" si="4">J17/J16</f>
        <v>3.5286282905462353E-2</v>
      </c>
      <c r="K18" s="73">
        <f t="shared" si="4"/>
        <v>2.4961922491115247E-2</v>
      </c>
      <c r="L18" s="73">
        <f t="shared" si="4"/>
        <v>1.8150835757706818E-2</v>
      </c>
      <c r="M18" s="73">
        <f t="shared" si="4"/>
        <v>2.5121023777163539E-3</v>
      </c>
    </row>
    <row r="19" spans="2:13" ht="15" x14ac:dyDescent="0.15">
      <c r="B19" s="1">
        <v>2013</v>
      </c>
      <c r="C19" s="56">
        <v>135163.4</v>
      </c>
      <c r="D19" s="56">
        <v>4062</v>
      </c>
      <c r="E19" s="61">
        <f t="shared" si="3"/>
        <v>3.0052514216126557E-2</v>
      </c>
      <c r="G19" s="62"/>
      <c r="H19" s="82" t="s">
        <v>17</v>
      </c>
      <c r="I19" s="69" t="s">
        <v>3</v>
      </c>
      <c r="J19" s="70">
        <v>130040</v>
      </c>
      <c r="K19" s="70">
        <v>11813</v>
      </c>
      <c r="L19" s="71">
        <f>657021-J19-K19-M19</f>
        <v>253303</v>
      </c>
      <c r="M19" s="69">
        <v>261865</v>
      </c>
    </row>
    <row r="20" spans="2:13" ht="15" x14ac:dyDescent="0.15">
      <c r="B20" s="1">
        <v>2014</v>
      </c>
      <c r="C20" s="56">
        <v>135057.29999999999</v>
      </c>
      <c r="D20" s="56">
        <v>4056.8</v>
      </c>
      <c r="E20" s="61">
        <f t="shared" si="3"/>
        <v>3.0037621068983316E-2</v>
      </c>
      <c r="H20" s="82"/>
      <c r="I20" s="69" t="s">
        <v>12</v>
      </c>
      <c r="J20" s="70">
        <v>4053.4</v>
      </c>
      <c r="K20" s="70">
        <v>295</v>
      </c>
      <c r="L20" s="71">
        <f>10142-J20-K20-M20</f>
        <v>5135.6000000000004</v>
      </c>
      <c r="M20" s="69">
        <v>658</v>
      </c>
    </row>
    <row r="21" spans="2:13" ht="15" x14ac:dyDescent="0.15">
      <c r="B21" s="1">
        <v>2015</v>
      </c>
      <c r="C21" s="56">
        <v>134998.70000000001</v>
      </c>
      <c r="D21" s="56">
        <v>4058.8</v>
      </c>
      <c r="E21" s="61">
        <f t="shared" si="3"/>
        <v>3.006547470457123E-2</v>
      </c>
      <c r="H21" s="82"/>
      <c r="I21" s="72" t="s">
        <v>5</v>
      </c>
      <c r="J21" s="73">
        <f t="shared" ref="J21:M21" si="5">J20/J19</f>
        <v>3.1170409104890804E-2</v>
      </c>
      <c r="K21" s="73">
        <f t="shared" si="5"/>
        <v>2.4972487937018537E-2</v>
      </c>
      <c r="L21" s="73">
        <f t="shared" si="5"/>
        <v>2.0274532871699114E-2</v>
      </c>
      <c r="M21" s="73">
        <f t="shared" si="5"/>
        <v>2.5127451167586351E-3</v>
      </c>
    </row>
    <row r="22" spans="2:13" ht="15" x14ac:dyDescent="0.15">
      <c r="B22" s="1">
        <v>2016</v>
      </c>
      <c r="C22" s="56">
        <v>134920.9</v>
      </c>
      <c r="D22" s="56">
        <v>4056.8</v>
      </c>
      <c r="E22" s="61">
        <f t="shared" si="3"/>
        <v>3.006798798407067E-2</v>
      </c>
      <c r="H22" s="82" t="s">
        <v>18</v>
      </c>
      <c r="I22" s="69" t="s">
        <v>3</v>
      </c>
      <c r="J22" s="70">
        <v>121715.9</v>
      </c>
      <c r="K22" s="70">
        <v>11790</v>
      </c>
      <c r="L22" s="70">
        <v>23609</v>
      </c>
      <c r="M22" s="69">
        <v>26184</v>
      </c>
    </row>
    <row r="23" spans="2:13" ht="15" x14ac:dyDescent="0.15">
      <c r="B23" s="1">
        <v>2017</v>
      </c>
      <c r="C23" s="56">
        <v>134881.20000000001</v>
      </c>
      <c r="D23" s="56">
        <v>4056.3</v>
      </c>
      <c r="E23" s="61">
        <f t="shared" si="3"/>
        <v>3.0073131021965994E-2</v>
      </c>
      <c r="H23" s="82"/>
      <c r="I23" s="69" t="s">
        <v>12</v>
      </c>
      <c r="J23" s="70">
        <v>4055.8</v>
      </c>
      <c r="K23" s="70">
        <v>295</v>
      </c>
      <c r="L23" s="71">
        <f>10143-J23-K23-M23</f>
        <v>5134.2</v>
      </c>
      <c r="M23" s="69">
        <v>658</v>
      </c>
    </row>
    <row r="24" spans="2:13" ht="15" x14ac:dyDescent="0.15">
      <c r="B24" s="1">
        <v>2019</v>
      </c>
      <c r="C24" s="56">
        <v>127861.9</v>
      </c>
      <c r="D24" s="56">
        <v>3869.5</v>
      </c>
      <c r="E24" s="61">
        <f t="shared" si="3"/>
        <v>3.0263119819117345E-2</v>
      </c>
      <c r="H24" s="82"/>
      <c r="I24" s="72" t="s">
        <v>5</v>
      </c>
      <c r="J24" s="73">
        <f t="shared" ref="J24:M24" si="6">J23/J22</f>
        <v>3.3321858524646329E-2</v>
      </c>
      <c r="K24" s="73">
        <f t="shared" si="6"/>
        <v>2.5021204410517389E-2</v>
      </c>
      <c r="L24" s="73">
        <f t="shared" si="6"/>
        <v>0.21746791477826252</v>
      </c>
      <c r="M24" s="73">
        <f t="shared" si="6"/>
        <v>2.5129850290253591E-2</v>
      </c>
    </row>
    <row r="25" spans="2:13" ht="15" x14ac:dyDescent="0.15">
      <c r="B25" s="1">
        <v>2020</v>
      </c>
      <c r="C25" s="63">
        <v>127436.7</v>
      </c>
      <c r="D25" s="63">
        <v>3861.7</v>
      </c>
      <c r="E25" s="61">
        <f t="shared" si="3"/>
        <v>3.0302887629701646E-2</v>
      </c>
      <c r="H25" s="82" t="s">
        <v>19</v>
      </c>
      <c r="I25" s="69" t="s">
        <v>3</v>
      </c>
      <c r="J25" s="70">
        <v>135384.6</v>
      </c>
      <c r="K25" s="70"/>
      <c r="L25" s="70"/>
      <c r="M25" s="69"/>
    </row>
    <row r="26" spans="2:13" ht="15" x14ac:dyDescent="0.15">
      <c r="B26" s="1">
        <v>2021</v>
      </c>
      <c r="C26" s="63">
        <v>127516.8</v>
      </c>
      <c r="D26" s="63">
        <v>3963.2</v>
      </c>
      <c r="E26" s="61">
        <f t="shared" si="3"/>
        <v>3.1079826344450296E-2</v>
      </c>
      <c r="H26" s="82"/>
      <c r="I26" s="69" t="s">
        <v>12</v>
      </c>
      <c r="J26" s="70">
        <v>4068.4</v>
      </c>
      <c r="K26" s="70"/>
      <c r="L26" s="70"/>
      <c r="M26" s="69"/>
    </row>
    <row r="27" spans="2:13" ht="15" x14ac:dyDescent="0.15">
      <c r="B27" s="5">
        <v>2022</v>
      </c>
      <c r="C27" s="64">
        <v>127579.9</v>
      </c>
      <c r="D27" s="64">
        <v>3970.5</v>
      </c>
      <c r="E27" s="65">
        <f t="shared" si="3"/>
        <v>3.1121673555160337E-2</v>
      </c>
      <c r="H27" s="82"/>
      <c r="I27" s="72" t="s">
        <v>5</v>
      </c>
      <c r="J27" s="73">
        <f>J26/J25</f>
        <v>3.0050685233032413E-2</v>
      </c>
      <c r="K27" s="70"/>
      <c r="L27" s="70"/>
      <c r="M27" s="69"/>
    </row>
    <row r="28" spans="2:13" ht="15" x14ac:dyDescent="0.15">
      <c r="H28" s="82" t="s">
        <v>20</v>
      </c>
      <c r="I28" s="69" t="s">
        <v>3</v>
      </c>
      <c r="J28" s="70">
        <v>135268.29999999999</v>
      </c>
      <c r="K28" s="70"/>
      <c r="L28" s="70"/>
      <c r="M28" s="69"/>
    </row>
    <row r="29" spans="2:13" ht="15" x14ac:dyDescent="0.15">
      <c r="H29" s="82"/>
      <c r="I29" s="69" t="s">
        <v>12</v>
      </c>
      <c r="J29" s="70">
        <v>4064.2</v>
      </c>
      <c r="K29" s="70"/>
      <c r="L29" s="70"/>
      <c r="M29" s="69"/>
    </row>
    <row r="30" spans="2:13" ht="15" x14ac:dyDescent="0.15">
      <c r="H30" s="82"/>
      <c r="I30" s="72" t="s">
        <v>5</v>
      </c>
      <c r="J30" s="73">
        <f>J29/J28</f>
        <v>3.0045472590399969E-2</v>
      </c>
      <c r="K30" s="70"/>
      <c r="L30" s="70"/>
      <c r="M30" s="69"/>
    </row>
    <row r="31" spans="2:13" ht="15" x14ac:dyDescent="0.15">
      <c r="H31" s="82" t="s">
        <v>21</v>
      </c>
      <c r="I31" s="69" t="s">
        <v>3</v>
      </c>
      <c r="J31" s="70">
        <v>135238.6</v>
      </c>
      <c r="K31" s="70"/>
      <c r="L31" s="70"/>
      <c r="M31" s="70"/>
    </row>
    <row r="32" spans="2:13" ht="15" x14ac:dyDescent="0.15">
      <c r="H32" s="82"/>
      <c r="I32" s="69" t="s">
        <v>12</v>
      </c>
      <c r="J32" s="70">
        <v>4064.5</v>
      </c>
      <c r="K32" s="70"/>
      <c r="L32" s="70"/>
      <c r="M32" s="70"/>
    </row>
    <row r="33" spans="8:13" ht="15" x14ac:dyDescent="0.15">
      <c r="H33" s="82"/>
      <c r="I33" s="72" t="s">
        <v>5</v>
      </c>
      <c r="J33" s="73">
        <f>J32/J31</f>
        <v>3.0054289233990887E-2</v>
      </c>
      <c r="K33" s="70"/>
      <c r="L33" s="70"/>
      <c r="M33" s="70"/>
    </row>
    <row r="34" spans="8:13" ht="15" x14ac:dyDescent="0.15">
      <c r="H34" s="82" t="s">
        <v>22</v>
      </c>
      <c r="I34" s="69" t="s">
        <v>3</v>
      </c>
      <c r="J34" s="71">
        <v>135158.39999999999</v>
      </c>
      <c r="K34" s="70"/>
      <c r="L34" s="70"/>
      <c r="M34" s="70"/>
    </row>
    <row r="35" spans="8:13" ht="15" x14ac:dyDescent="0.15">
      <c r="H35" s="82"/>
      <c r="I35" s="70" t="s">
        <v>23</v>
      </c>
      <c r="J35" s="71">
        <v>4064.2</v>
      </c>
      <c r="K35" s="58"/>
      <c r="L35" s="58"/>
      <c r="M35" s="58"/>
    </row>
    <row r="36" spans="8:13" ht="15" x14ac:dyDescent="0.15">
      <c r="H36" s="82"/>
      <c r="I36" s="71" t="s">
        <v>24</v>
      </c>
      <c r="J36" s="73">
        <f>J35/J34</f>
        <v>3.0069903165471031E-2</v>
      </c>
      <c r="K36" s="73"/>
      <c r="L36" s="73"/>
      <c r="M36" s="73"/>
    </row>
    <row r="37" spans="8:13" ht="15" x14ac:dyDescent="0.15">
      <c r="H37" s="82" t="s">
        <v>25</v>
      </c>
      <c r="I37" s="70" t="s">
        <v>26</v>
      </c>
      <c r="J37" s="71">
        <v>135163.4</v>
      </c>
      <c r="K37" s="71">
        <v>14455</v>
      </c>
      <c r="L37" s="71">
        <f>646168-J40-K37-M37</f>
        <v>277141.7</v>
      </c>
      <c r="M37" s="71">
        <v>219514</v>
      </c>
    </row>
    <row r="38" spans="8:13" ht="15" x14ac:dyDescent="0.15">
      <c r="H38" s="82"/>
      <c r="I38" s="70" t="s">
        <v>23</v>
      </c>
      <c r="J38" s="71">
        <v>4062</v>
      </c>
      <c r="K38" s="71">
        <v>409</v>
      </c>
      <c r="L38" s="71">
        <f>10036-J41-K38-M38</f>
        <v>5536.2</v>
      </c>
      <c r="M38" s="71">
        <v>34</v>
      </c>
    </row>
    <row r="39" spans="8:13" ht="15" x14ac:dyDescent="0.15">
      <c r="H39" s="82"/>
      <c r="I39" s="71" t="s">
        <v>24</v>
      </c>
      <c r="J39" s="73">
        <f t="shared" ref="J39:M39" si="7">J38/J37</f>
        <v>3.0052514216126557E-2</v>
      </c>
      <c r="K39" s="73">
        <f t="shared" si="7"/>
        <v>2.8294707713593912E-2</v>
      </c>
      <c r="L39" s="73">
        <f t="shared" si="7"/>
        <v>1.9976062786653901E-2</v>
      </c>
      <c r="M39" s="73">
        <f t="shared" si="7"/>
        <v>1.5488761536849586E-4</v>
      </c>
    </row>
    <row r="40" spans="8:13" ht="15" x14ac:dyDescent="0.15">
      <c r="H40" s="82" t="s">
        <v>27</v>
      </c>
      <c r="I40" s="70" t="s">
        <v>26</v>
      </c>
      <c r="J40" s="71">
        <v>135057.29999999999</v>
      </c>
      <c r="K40" s="71"/>
      <c r="L40" s="71"/>
      <c r="M40" s="71"/>
    </row>
    <row r="41" spans="8:13" ht="15" x14ac:dyDescent="0.15">
      <c r="H41" s="82"/>
      <c r="I41" s="70" t="s">
        <v>23</v>
      </c>
      <c r="J41" s="71">
        <v>4056.8</v>
      </c>
      <c r="K41" s="71"/>
      <c r="L41" s="71"/>
      <c r="M41" s="71"/>
    </row>
    <row r="42" spans="8:13" ht="15" x14ac:dyDescent="0.15">
      <c r="H42" s="82"/>
      <c r="I42" s="71" t="s">
        <v>24</v>
      </c>
      <c r="J42" s="73">
        <f>J41/J40</f>
        <v>3.0037621068983316E-2</v>
      </c>
      <c r="K42" s="73"/>
      <c r="L42" s="73"/>
      <c r="M42" s="73"/>
    </row>
    <row r="43" spans="8:13" ht="15" x14ac:dyDescent="0.15">
      <c r="H43" s="82" t="s">
        <v>28</v>
      </c>
      <c r="I43" s="70" t="s">
        <v>26</v>
      </c>
      <c r="J43" s="71">
        <v>134998.70000000001</v>
      </c>
      <c r="K43" s="71">
        <v>14323.3</v>
      </c>
      <c r="L43" s="71">
        <f>645456.8-J43-K43-M43</f>
        <v>276714.20000000007</v>
      </c>
      <c r="M43" s="71">
        <v>219420.6</v>
      </c>
    </row>
    <row r="44" spans="8:13" ht="15" x14ac:dyDescent="0.15">
      <c r="H44" s="82"/>
      <c r="I44" s="70" t="s">
        <v>23</v>
      </c>
      <c r="J44" s="71">
        <v>4058.8</v>
      </c>
      <c r="K44" s="71">
        <v>407</v>
      </c>
      <c r="L44" s="71">
        <f>10029.6-J44-K44-M44</f>
        <v>5530</v>
      </c>
      <c r="M44" s="71">
        <v>33.799999999999997</v>
      </c>
    </row>
    <row r="45" spans="8:13" ht="15" x14ac:dyDescent="0.15">
      <c r="H45" s="82"/>
      <c r="I45" s="71" t="s">
        <v>24</v>
      </c>
      <c r="J45" s="73">
        <f t="shared" ref="J45:M45" si="8">J44/J43</f>
        <v>3.006547470457123E-2</v>
      </c>
      <c r="K45" s="73">
        <f t="shared" si="8"/>
        <v>2.8415239504862709E-2</v>
      </c>
      <c r="L45" s="73">
        <f t="shared" si="8"/>
        <v>1.9984518322514706E-2</v>
      </c>
      <c r="M45" s="73">
        <f t="shared" si="8"/>
        <v>1.5404205439234053E-4</v>
      </c>
    </row>
    <row r="46" spans="8:13" ht="15" x14ac:dyDescent="0.15">
      <c r="H46" s="82" t="s">
        <v>29</v>
      </c>
      <c r="I46" s="70" t="s">
        <v>26</v>
      </c>
      <c r="J46" s="71">
        <v>134920.9</v>
      </c>
      <c r="K46" s="71">
        <v>14266.3</v>
      </c>
      <c r="L46" s="71">
        <f>645126.7-J46-K46-M46</f>
        <v>276580.39999999991</v>
      </c>
      <c r="M46" s="71">
        <v>219359.1</v>
      </c>
    </row>
    <row r="47" spans="8:13" ht="15" x14ac:dyDescent="0.15">
      <c r="H47" s="82"/>
      <c r="I47" s="70" t="s">
        <v>23</v>
      </c>
      <c r="J47" s="71">
        <v>4056.8</v>
      </c>
      <c r="K47" s="71">
        <v>406.4</v>
      </c>
      <c r="L47" s="71">
        <f>10027-J47-K47-M47</f>
        <v>5530</v>
      </c>
      <c r="M47" s="71">
        <v>33.799999999999997</v>
      </c>
    </row>
    <row r="48" spans="8:13" ht="15" x14ac:dyDescent="0.15">
      <c r="H48" s="82"/>
      <c r="I48" s="71" t="s">
        <v>24</v>
      </c>
      <c r="J48" s="73">
        <f t="shared" ref="J48:M48" si="9">J47/J46</f>
        <v>3.006798798407067E-2</v>
      </c>
      <c r="K48" s="73">
        <f t="shared" si="9"/>
        <v>2.848671344356981E-2</v>
      </c>
      <c r="L48" s="73">
        <f t="shared" si="9"/>
        <v>1.9994186139003348E-2</v>
      </c>
      <c r="M48" s="73">
        <f t="shared" si="9"/>
        <v>1.5408524196169657E-4</v>
      </c>
    </row>
    <row r="49" spans="8:13" ht="15" x14ac:dyDescent="0.15">
      <c r="H49" s="82" t="s">
        <v>30</v>
      </c>
      <c r="I49" s="70" t="s">
        <v>26</v>
      </c>
      <c r="J49" s="71">
        <v>134881.20000000001</v>
      </c>
      <c r="K49" s="74">
        <v>14214.2</v>
      </c>
      <c r="L49" s="71">
        <f>644863.6-J49-K49-M49</f>
        <v>276447.89999999997</v>
      </c>
      <c r="M49" s="74">
        <v>219320.3</v>
      </c>
    </row>
    <row r="50" spans="8:13" ht="15" x14ac:dyDescent="0.15">
      <c r="H50" s="82"/>
      <c r="I50" s="70" t="s">
        <v>23</v>
      </c>
      <c r="J50" s="71">
        <v>4056.3</v>
      </c>
      <c r="K50" s="71">
        <v>405.8</v>
      </c>
      <c r="L50" s="71">
        <f>10026.2-J50-K50-M50</f>
        <v>5530.4000000000005</v>
      </c>
      <c r="M50" s="71">
        <v>33.700000000000003</v>
      </c>
    </row>
    <row r="51" spans="8:13" ht="15" x14ac:dyDescent="0.15">
      <c r="H51" s="82"/>
      <c r="I51" s="71" t="s">
        <v>24</v>
      </c>
      <c r="J51" s="73">
        <f t="shared" ref="J51:M51" si="10">J50/J49</f>
        <v>3.0073131021965994E-2</v>
      </c>
      <c r="K51" s="73">
        <f t="shared" si="10"/>
        <v>2.8548915872859536E-2</v>
      </c>
      <c r="L51" s="73">
        <f t="shared" si="10"/>
        <v>2.0005216172739967E-2</v>
      </c>
      <c r="M51" s="73">
        <f t="shared" si="10"/>
        <v>1.5365654706837444E-4</v>
      </c>
    </row>
    <row r="52" spans="8:13" ht="15" x14ac:dyDescent="0.15">
      <c r="H52" s="82" t="s">
        <v>31</v>
      </c>
      <c r="I52" s="70" t="s">
        <v>26</v>
      </c>
      <c r="J52" s="71">
        <v>127861.9</v>
      </c>
      <c r="K52" s="71">
        <v>20171.599999999999</v>
      </c>
      <c r="L52" s="71">
        <v>284125.90000000002</v>
      </c>
      <c r="M52" s="71">
        <v>264530.09999999998</v>
      </c>
    </row>
    <row r="53" spans="8:13" ht="15" x14ac:dyDescent="0.15">
      <c r="H53" s="82"/>
      <c r="I53" s="70" t="s">
        <v>23</v>
      </c>
      <c r="J53" s="75">
        <v>3869.5</v>
      </c>
      <c r="K53" s="75">
        <v>640.9</v>
      </c>
      <c r="L53" s="75">
        <v>6095.7</v>
      </c>
      <c r="M53" s="75">
        <v>3105.1</v>
      </c>
    </row>
    <row r="54" spans="8:13" ht="15" x14ac:dyDescent="0.15">
      <c r="H54" s="82"/>
      <c r="I54" s="71" t="s">
        <v>24</v>
      </c>
      <c r="J54" s="73">
        <f t="shared" ref="J54:M54" si="11">J53/J52</f>
        <v>3.0263119819117345E-2</v>
      </c>
      <c r="K54" s="73">
        <f t="shared" si="11"/>
        <v>3.1772392869182417E-2</v>
      </c>
      <c r="L54" s="73">
        <f t="shared" si="11"/>
        <v>2.1454221526443027E-2</v>
      </c>
      <c r="M54" s="73">
        <f t="shared" si="11"/>
        <v>1.1738172707000073E-2</v>
      </c>
    </row>
    <row r="55" spans="8:13" ht="15" x14ac:dyDescent="0.15">
      <c r="H55" s="83" t="s">
        <v>32</v>
      </c>
      <c r="I55" s="70" t="s">
        <v>26</v>
      </c>
      <c r="J55" s="71">
        <v>127579.9</v>
      </c>
      <c r="K55" s="71">
        <v>20112.599999999999</v>
      </c>
      <c r="L55" s="71">
        <v>283545.8</v>
      </c>
      <c r="M55" s="71">
        <v>264285</v>
      </c>
    </row>
    <row r="56" spans="8:13" ht="15" x14ac:dyDescent="0.15">
      <c r="H56" s="83"/>
      <c r="I56" s="70" t="s">
        <v>23</v>
      </c>
      <c r="J56" s="76">
        <v>3870.5</v>
      </c>
      <c r="K56" s="76">
        <v>631.20000000000005</v>
      </c>
      <c r="L56" s="76">
        <v>6116.7</v>
      </c>
      <c r="M56" s="76">
        <v>3057.2</v>
      </c>
    </row>
    <row r="57" spans="8:13" ht="15" x14ac:dyDescent="0.15">
      <c r="H57" s="84"/>
      <c r="I57" s="77" t="s">
        <v>24</v>
      </c>
      <c r="J57" s="78">
        <f t="shared" ref="J57:M57" si="12">J56/J55</f>
        <v>3.0337851025122296E-2</v>
      </c>
      <c r="K57" s="78">
        <f t="shared" si="12"/>
        <v>3.1383311953700671E-2</v>
      </c>
      <c r="L57" s="78">
        <f t="shared" si="12"/>
        <v>2.1572176346819457E-2</v>
      </c>
      <c r="M57" s="78">
        <f t="shared" si="12"/>
        <v>1.1567815048148779E-2</v>
      </c>
    </row>
  </sheetData>
  <mergeCells count="20">
    <mergeCell ref="H43:H45"/>
    <mergeCell ref="H46:H48"/>
    <mergeCell ref="H49:H51"/>
    <mergeCell ref="H52:H54"/>
    <mergeCell ref="H55:H57"/>
    <mergeCell ref="H28:H30"/>
    <mergeCell ref="H31:H33"/>
    <mergeCell ref="H34:H36"/>
    <mergeCell ref="H37:H39"/>
    <mergeCell ref="H40:H42"/>
    <mergeCell ref="H13:H15"/>
    <mergeCell ref="H16:H18"/>
    <mergeCell ref="H19:H21"/>
    <mergeCell ref="H22:H24"/>
    <mergeCell ref="H25:H27"/>
    <mergeCell ref="C2:E2"/>
    <mergeCell ref="B2:B3"/>
    <mergeCell ref="H4:H6"/>
    <mergeCell ref="H7:H9"/>
    <mergeCell ref="H10:H12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53"/>
  <sheetViews>
    <sheetView tabSelected="1" topLeftCell="D23" workbookViewId="0">
      <selection activeCell="K57" sqref="K57"/>
    </sheetView>
  </sheetViews>
  <sheetFormatPr defaultColWidth="8.875" defaultRowHeight="13.5" x14ac:dyDescent="0.15"/>
  <cols>
    <col min="3" max="3" width="13.5" customWidth="1"/>
    <col min="9" max="13" width="12.625"/>
  </cols>
  <sheetData>
    <row r="2" spans="2:8" s="43" customFormat="1" x14ac:dyDescent="0.15">
      <c r="B2" s="42" t="s">
        <v>3</v>
      </c>
      <c r="C2" s="79" t="s">
        <v>33</v>
      </c>
      <c r="D2" s="85" t="s">
        <v>34</v>
      </c>
      <c r="E2" s="85"/>
      <c r="F2" s="85"/>
      <c r="G2" s="85"/>
      <c r="H2" s="85"/>
    </row>
    <row r="3" spans="2:8" s="43" customFormat="1" x14ac:dyDescent="0.15">
      <c r="B3" s="39" t="s">
        <v>0</v>
      </c>
      <c r="C3" s="87"/>
      <c r="D3" s="45" t="s">
        <v>35</v>
      </c>
      <c r="E3" s="45" t="s">
        <v>36</v>
      </c>
      <c r="F3" s="45" t="s">
        <v>37</v>
      </c>
      <c r="G3" s="45" t="s">
        <v>38</v>
      </c>
      <c r="H3" s="45" t="s">
        <v>39</v>
      </c>
    </row>
    <row r="4" spans="2:8" s="43" customFormat="1" x14ac:dyDescent="0.15">
      <c r="B4" s="46">
        <v>1980</v>
      </c>
      <c r="C4" s="47">
        <v>44888.1</v>
      </c>
      <c r="D4" s="47">
        <v>934.2</v>
      </c>
      <c r="E4" s="47">
        <v>273.3</v>
      </c>
      <c r="F4" s="47">
        <v>34.6</v>
      </c>
      <c r="G4" s="47">
        <v>27.2</v>
      </c>
      <c r="H4" s="47">
        <v>1269.4000000000001</v>
      </c>
    </row>
    <row r="5" spans="2:8" s="43" customFormat="1" x14ac:dyDescent="0.15">
      <c r="B5" s="46">
        <v>1985</v>
      </c>
      <c r="C5" s="47">
        <v>44035.9</v>
      </c>
      <c r="D5" s="47">
        <v>1204.9000000000001</v>
      </c>
      <c r="E5" s="47">
        <v>310.89999999999998</v>
      </c>
      <c r="F5" s="47">
        <v>80.400000000000006</v>
      </c>
      <c r="G5" s="47">
        <v>179.6</v>
      </c>
      <c r="H5" s="47">
        <v>1775.8</v>
      </c>
    </row>
    <row r="6" spans="2:8" s="43" customFormat="1" x14ac:dyDescent="0.15">
      <c r="B6" s="46">
        <v>1990</v>
      </c>
      <c r="C6" s="48">
        <v>47403.1</v>
      </c>
      <c r="D6" s="47">
        <v>1638.4</v>
      </c>
      <c r="E6" s="47">
        <v>462.4</v>
      </c>
      <c r="F6" s="47">
        <v>147.9</v>
      </c>
      <c r="G6" s="47">
        <v>341.6</v>
      </c>
      <c r="H6" s="47">
        <v>2590.3000000000002</v>
      </c>
    </row>
    <row r="7" spans="2:8" s="43" customFormat="1" x14ac:dyDescent="0.15">
      <c r="B7" s="46">
        <v>1995</v>
      </c>
      <c r="C7" s="47">
        <v>49281.2</v>
      </c>
      <c r="D7" s="47">
        <v>2021.9</v>
      </c>
      <c r="E7" s="47">
        <v>632.4</v>
      </c>
      <c r="F7" s="47">
        <v>268.5</v>
      </c>
      <c r="G7" s="47">
        <v>670.8</v>
      </c>
      <c r="H7" s="47">
        <v>3593.7</v>
      </c>
    </row>
    <row r="8" spans="2:8" s="43" customFormat="1" x14ac:dyDescent="0.15">
      <c r="B8" s="46">
        <v>2000</v>
      </c>
      <c r="C8" s="47">
        <v>53820.3</v>
      </c>
      <c r="D8" s="47">
        <v>2161.6</v>
      </c>
      <c r="E8" s="47">
        <v>690.5</v>
      </c>
      <c r="F8" s="47">
        <v>376.5</v>
      </c>
      <c r="G8" s="47">
        <v>917.9</v>
      </c>
      <c r="H8" s="47">
        <v>4146.3999999999996</v>
      </c>
    </row>
    <row r="9" spans="2:8" s="43" customFormat="1" x14ac:dyDescent="0.15">
      <c r="B9" s="46">
        <v>2005</v>
      </c>
      <c r="C9" s="47">
        <v>55029.3</v>
      </c>
      <c r="D9" s="47">
        <v>2229.3000000000002</v>
      </c>
      <c r="E9" s="47">
        <v>743.8</v>
      </c>
      <c r="F9" s="47">
        <v>489.5</v>
      </c>
      <c r="G9" s="47">
        <v>1303.2</v>
      </c>
      <c r="H9" s="47">
        <v>4766.2</v>
      </c>
    </row>
    <row r="10" spans="2:8" s="43" customFormat="1" x14ac:dyDescent="0.15">
      <c r="B10" s="46">
        <v>2006</v>
      </c>
      <c r="C10" s="47">
        <v>55750.5</v>
      </c>
      <c r="D10" s="47">
        <v>2262.5</v>
      </c>
      <c r="E10" s="47">
        <v>769.5</v>
      </c>
      <c r="F10" s="47">
        <v>509.7</v>
      </c>
      <c r="G10" s="47">
        <v>1385.9</v>
      </c>
      <c r="H10" s="47">
        <v>4927.7</v>
      </c>
    </row>
    <row r="11" spans="2:8" s="43" customFormat="1" x14ac:dyDescent="0.15">
      <c r="B11" s="46">
        <v>2007</v>
      </c>
      <c r="C11" s="47">
        <v>56518.3</v>
      </c>
      <c r="D11" s="47">
        <v>2297.1999999999998</v>
      </c>
      <c r="E11" s="47">
        <v>773</v>
      </c>
      <c r="F11" s="47">
        <v>533.6</v>
      </c>
      <c r="G11" s="47">
        <v>1503</v>
      </c>
      <c r="H11" s="47">
        <v>5107.8</v>
      </c>
    </row>
    <row r="12" spans="2:8" s="43" customFormat="1" x14ac:dyDescent="0.15">
      <c r="B12" s="46">
        <v>2008</v>
      </c>
      <c r="C12" s="47">
        <v>58471.7</v>
      </c>
      <c r="D12" s="47">
        <v>2302.9</v>
      </c>
      <c r="E12" s="47">
        <v>780.1</v>
      </c>
      <c r="F12" s="47">
        <v>545.20000000000005</v>
      </c>
      <c r="G12" s="47">
        <v>1608.6</v>
      </c>
      <c r="H12" s="47">
        <v>5239</v>
      </c>
    </row>
    <row r="13" spans="2:8" s="43" customFormat="1" x14ac:dyDescent="0.15">
      <c r="B13" s="46">
        <v>2009</v>
      </c>
      <c r="C13" s="47">
        <v>59261.4</v>
      </c>
      <c r="D13" s="47">
        <v>2329.9</v>
      </c>
      <c r="E13" s="47">
        <v>797.7</v>
      </c>
      <c r="F13" s="47">
        <v>564.29999999999995</v>
      </c>
      <c r="G13" s="47">
        <v>1698.7</v>
      </c>
      <c r="H13" s="47">
        <v>5404.4</v>
      </c>
    </row>
    <row r="14" spans="2:8" s="43" customFormat="1" x14ac:dyDescent="0.15">
      <c r="B14" s="46">
        <v>2010</v>
      </c>
      <c r="C14" s="47">
        <v>60347.7</v>
      </c>
      <c r="D14" s="47">
        <v>2353.6999999999998</v>
      </c>
      <c r="E14" s="47">
        <v>805.6</v>
      </c>
      <c r="F14" s="47">
        <v>586.4</v>
      </c>
      <c r="G14" s="47">
        <v>1798.5</v>
      </c>
      <c r="H14" s="47">
        <v>5561.7</v>
      </c>
    </row>
    <row r="15" spans="2:8" s="43" customFormat="1" x14ac:dyDescent="0.15">
      <c r="B15" s="46">
        <v>2011</v>
      </c>
      <c r="C15" s="47">
        <v>61681.599999999999</v>
      </c>
      <c r="D15" s="47">
        <v>2381.4</v>
      </c>
      <c r="E15" s="47">
        <v>819.2</v>
      </c>
      <c r="F15" s="47">
        <v>605.1</v>
      </c>
      <c r="G15" s="47">
        <v>1895.1</v>
      </c>
      <c r="H15" s="47">
        <v>5704.2</v>
      </c>
    </row>
    <row r="16" spans="2:8" s="43" customFormat="1" x14ac:dyDescent="0.15">
      <c r="B16" s="46">
        <v>2012</v>
      </c>
      <c r="C16" s="47">
        <v>62490.5</v>
      </c>
      <c r="D16" s="47">
        <v>2399.9</v>
      </c>
      <c r="E16" s="47">
        <v>828.6</v>
      </c>
      <c r="F16" s="47">
        <v>617.70000000000005</v>
      </c>
      <c r="G16" s="47">
        <v>1990</v>
      </c>
      <c r="H16" s="47">
        <v>5838.8</v>
      </c>
    </row>
    <row r="17" spans="2:13" s="43" customFormat="1" x14ac:dyDescent="0.15">
      <c r="B17" s="46">
        <v>2013</v>
      </c>
      <c r="C17" s="47">
        <v>63473.3</v>
      </c>
      <c r="D17" s="47">
        <v>2394.1999999999998</v>
      </c>
      <c r="E17" s="47">
        <v>830.6</v>
      </c>
      <c r="F17" s="47">
        <v>627.4</v>
      </c>
      <c r="G17" s="47">
        <v>2057.5</v>
      </c>
      <c r="H17" s="47">
        <v>5911.9</v>
      </c>
    </row>
    <row r="18" spans="2:13" s="43" customFormat="1" x14ac:dyDescent="0.15">
      <c r="B18" s="46">
        <v>2014</v>
      </c>
      <c r="C18" s="47">
        <v>64539.5</v>
      </c>
      <c r="D18" s="47">
        <v>2392.9</v>
      </c>
      <c r="E18" s="47">
        <v>845.3</v>
      </c>
      <c r="F18" s="47">
        <v>641.9</v>
      </c>
      <c r="G18" s="47">
        <v>2115.8000000000002</v>
      </c>
      <c r="H18" s="47">
        <v>5995.9</v>
      </c>
    </row>
    <row r="19" spans="2:13" s="43" customFormat="1" x14ac:dyDescent="0.15">
      <c r="B19" s="46">
        <v>2015</v>
      </c>
      <c r="C19" s="47">
        <v>65872.600000000006</v>
      </c>
      <c r="D19" s="47">
        <v>2361.6</v>
      </c>
      <c r="E19" s="47">
        <v>843.1</v>
      </c>
      <c r="F19" s="47">
        <v>642.29999999999995</v>
      </c>
      <c r="G19" s="47">
        <v>2175.6999999999998</v>
      </c>
      <c r="H19" s="47">
        <v>6022.6</v>
      </c>
    </row>
    <row r="20" spans="2:13" s="43" customFormat="1" x14ac:dyDescent="0.15">
      <c r="B20" s="46">
        <v>2016</v>
      </c>
      <c r="C20" s="47">
        <v>67140.600000000006</v>
      </c>
      <c r="D20" s="47">
        <v>2310.5</v>
      </c>
      <c r="E20" s="47">
        <v>830</v>
      </c>
      <c r="F20" s="47">
        <v>636.9</v>
      </c>
      <c r="G20" s="47">
        <v>2207.1</v>
      </c>
      <c r="H20" s="47">
        <v>5984.4</v>
      </c>
    </row>
    <row r="21" spans="2:13" s="43" customFormat="1" x14ac:dyDescent="0.15">
      <c r="B21" s="46">
        <v>2017</v>
      </c>
      <c r="C21" s="47">
        <v>67815.600000000006</v>
      </c>
      <c r="D21" s="47">
        <v>2221.8000000000002</v>
      </c>
      <c r="E21" s="47">
        <v>797.6</v>
      </c>
      <c r="F21" s="47">
        <v>619.70000000000005</v>
      </c>
      <c r="G21" s="47">
        <v>2220.3000000000002</v>
      </c>
      <c r="H21" s="47">
        <v>5859.4</v>
      </c>
    </row>
    <row r="22" spans="2:13" s="43" customFormat="1" x14ac:dyDescent="0.15">
      <c r="B22" s="46">
        <v>2018</v>
      </c>
      <c r="C22" s="47">
        <v>68271.600000000006</v>
      </c>
      <c r="D22" s="47">
        <v>2065.4</v>
      </c>
      <c r="E22" s="47">
        <v>728.9</v>
      </c>
      <c r="F22" s="47">
        <v>590.29999999999995</v>
      </c>
      <c r="G22" s="47">
        <v>2268.8000000000002</v>
      </c>
      <c r="H22" s="47">
        <v>5653.4</v>
      </c>
    </row>
    <row r="23" spans="2:13" x14ac:dyDescent="0.15">
      <c r="B23" s="46">
        <v>2019</v>
      </c>
      <c r="C23" s="47">
        <v>68678.600000000006</v>
      </c>
      <c r="D23" s="47">
        <v>1930.2</v>
      </c>
      <c r="E23" s="47">
        <v>681.6</v>
      </c>
      <c r="F23" s="47">
        <v>561.1</v>
      </c>
      <c r="G23" s="47">
        <v>2230.6999999999998</v>
      </c>
      <c r="H23" s="47">
        <v>5403.6</v>
      </c>
    </row>
    <row r="24" spans="2:13" x14ac:dyDescent="0.15">
      <c r="B24" s="46">
        <v>2020</v>
      </c>
      <c r="C24" s="47">
        <v>69160.5</v>
      </c>
      <c r="D24" s="47">
        <v>1833.9</v>
      </c>
      <c r="E24" s="47">
        <v>653.79999999999995</v>
      </c>
      <c r="F24" s="47">
        <v>541.9</v>
      </c>
      <c r="G24" s="47">
        <v>2221</v>
      </c>
      <c r="H24" s="47">
        <v>5250.7</v>
      </c>
    </row>
    <row r="25" spans="2:13" x14ac:dyDescent="0.15">
      <c r="B25" s="46">
        <v>2021</v>
      </c>
      <c r="C25" s="47">
        <v>69609.5</v>
      </c>
      <c r="D25" s="47">
        <v>1745.3</v>
      </c>
      <c r="E25" s="47">
        <v>627.1</v>
      </c>
      <c r="F25" s="47">
        <v>524.79999999999995</v>
      </c>
      <c r="G25" s="47">
        <v>2294</v>
      </c>
      <c r="H25" s="47">
        <v>5191.3</v>
      </c>
    </row>
    <row r="26" spans="2:13" x14ac:dyDescent="0.15">
      <c r="B26" s="49">
        <v>2022</v>
      </c>
      <c r="C26" s="50">
        <v>70358.899999999994</v>
      </c>
      <c r="D26" s="50">
        <v>1654.2</v>
      </c>
      <c r="E26" s="50">
        <v>563.20000000000005</v>
      </c>
      <c r="F26" s="50">
        <v>493.2</v>
      </c>
      <c r="G26" s="50">
        <v>2368.6999999999998</v>
      </c>
      <c r="H26" s="50">
        <v>5079.2</v>
      </c>
    </row>
    <row r="28" spans="2:13" x14ac:dyDescent="0.15">
      <c r="B28" s="42" t="s">
        <v>12</v>
      </c>
      <c r="C28" s="79" t="s">
        <v>33</v>
      </c>
      <c r="D28" s="85" t="s">
        <v>34</v>
      </c>
      <c r="E28" s="85"/>
      <c r="F28" s="85"/>
      <c r="G28" s="85"/>
      <c r="H28" s="85"/>
      <c r="I28" s="101" t="s">
        <v>101</v>
      </c>
      <c r="J28" s="86"/>
      <c r="K28" s="86"/>
      <c r="L28" s="86"/>
      <c r="M28" s="86"/>
    </row>
    <row r="29" spans="2:13" x14ac:dyDescent="0.15">
      <c r="B29" s="39" t="s">
        <v>0</v>
      </c>
      <c r="C29" s="87"/>
      <c r="D29" s="45" t="s">
        <v>35</v>
      </c>
      <c r="E29" s="45" t="s">
        <v>36</v>
      </c>
      <c r="F29" s="45" t="s">
        <v>37</v>
      </c>
      <c r="G29" s="45" t="s">
        <v>38</v>
      </c>
      <c r="H29" s="45" t="s">
        <v>39</v>
      </c>
      <c r="I29" s="51" t="s">
        <v>35</v>
      </c>
      <c r="J29" s="51" t="s">
        <v>36</v>
      </c>
      <c r="K29" s="51" t="s">
        <v>37</v>
      </c>
      <c r="L29" s="51" t="s">
        <v>38</v>
      </c>
      <c r="M29" s="51" t="s">
        <v>39</v>
      </c>
    </row>
    <row r="30" spans="2:13" s="12" customFormat="1" x14ac:dyDescent="0.15">
      <c r="B30" s="2">
        <v>1998</v>
      </c>
      <c r="C30" s="17">
        <v>1068.5999999999999</v>
      </c>
      <c r="D30" s="17">
        <v>43.6</v>
      </c>
      <c r="E30" s="17">
        <v>20.3</v>
      </c>
      <c r="F30" s="17">
        <v>4.0999999999999996</v>
      </c>
      <c r="G30" s="17">
        <v>18.100000000000001</v>
      </c>
      <c r="H30" s="17">
        <v>86.1</v>
      </c>
      <c r="I30" s="12">
        <f>D30/C30*10000</f>
        <v>408.01048100318178</v>
      </c>
      <c r="J30" s="12">
        <f>E30/C30*10000</f>
        <v>189.96818266891262</v>
      </c>
      <c r="K30" s="12">
        <f>F30/C30*10000</f>
        <v>38.367958075987268</v>
      </c>
      <c r="L30" s="12">
        <f>G30/C30*10000</f>
        <v>169.38049784765118</v>
      </c>
      <c r="M30" s="12">
        <f>H30/C30*10000</f>
        <v>805.72711959573269</v>
      </c>
    </row>
    <row r="31" spans="2:13" s="12" customFormat="1" x14ac:dyDescent="0.15">
      <c r="B31" s="2">
        <v>1999</v>
      </c>
      <c r="C31" s="17">
        <v>1092</v>
      </c>
      <c r="D31" s="17">
        <v>42.3</v>
      </c>
      <c r="E31" s="17">
        <v>20.100000000000001</v>
      </c>
      <c r="F31" s="17">
        <v>4.9000000000000004</v>
      </c>
      <c r="G31" s="17">
        <v>18.7</v>
      </c>
      <c r="H31" s="17">
        <v>86</v>
      </c>
      <c r="I31" s="12">
        <f t="shared" ref="I31:I53" si="0">D31/C31*10000</f>
        <v>387.36263736263732</v>
      </c>
      <c r="J31" s="12">
        <f t="shared" ref="J31:J53" si="1">E31/C31*10000</f>
        <v>184.06593406593407</v>
      </c>
      <c r="K31" s="12">
        <f t="shared" ref="K31:K53" si="2">F31/C31*10000</f>
        <v>44.871794871794876</v>
      </c>
      <c r="L31" s="12">
        <f t="shared" ref="L31:L53" si="3">G31/C31*10000</f>
        <v>171.24542124542123</v>
      </c>
      <c r="M31" s="12">
        <f t="shared" ref="M31:M53" si="4">H31/C31*10000</f>
        <v>787.54578754578756</v>
      </c>
    </row>
    <row r="32" spans="2:13" x14ac:dyDescent="0.15">
      <c r="B32" s="2">
        <v>2000</v>
      </c>
      <c r="C32" s="17">
        <v>1105</v>
      </c>
      <c r="D32" s="17">
        <v>42.2</v>
      </c>
      <c r="E32" s="17">
        <v>19.8</v>
      </c>
      <c r="F32" s="17">
        <v>5.2</v>
      </c>
      <c r="G32" s="17">
        <v>19.899999999999999</v>
      </c>
      <c r="H32" s="17">
        <v>87</v>
      </c>
      <c r="I32" s="12">
        <f t="shared" si="0"/>
        <v>381.90045248868779</v>
      </c>
      <c r="J32" s="12">
        <f t="shared" si="1"/>
        <v>179.18552036199097</v>
      </c>
      <c r="K32" s="12">
        <f t="shared" si="2"/>
        <v>47.058823529411768</v>
      </c>
      <c r="L32" s="12">
        <f t="shared" si="3"/>
        <v>180.09049773755655</v>
      </c>
      <c r="M32" s="12">
        <f t="shared" si="4"/>
        <v>787.33031674208144</v>
      </c>
    </row>
    <row r="33" spans="2:19" x14ac:dyDescent="0.15">
      <c r="B33" s="2">
        <v>2001</v>
      </c>
      <c r="C33" s="17">
        <v>1104.3</v>
      </c>
      <c r="D33" s="17">
        <v>39.700000000000003</v>
      </c>
      <c r="E33" s="17">
        <v>19.5</v>
      </c>
      <c r="F33" s="17">
        <v>5.0999999999999996</v>
      </c>
      <c r="G33" s="17">
        <v>20.6</v>
      </c>
      <c r="H33" s="17">
        <v>84.9</v>
      </c>
      <c r="I33" s="12">
        <f t="shared" si="0"/>
        <v>359.50375803676542</v>
      </c>
      <c r="J33" s="12">
        <f t="shared" si="1"/>
        <v>176.58245042108123</v>
      </c>
      <c r="K33" s="12">
        <f t="shared" si="2"/>
        <v>46.183102417821246</v>
      </c>
      <c r="L33" s="12">
        <f t="shared" si="3"/>
        <v>186.54351172688581</v>
      </c>
      <c r="M33" s="12">
        <f t="shared" si="4"/>
        <v>768.81282260255364</v>
      </c>
    </row>
    <row r="34" spans="2:19" x14ac:dyDescent="0.15">
      <c r="B34" s="2">
        <v>2002</v>
      </c>
      <c r="C34" s="17">
        <v>1103.7</v>
      </c>
      <c r="D34" s="17">
        <v>40.799999999999997</v>
      </c>
      <c r="E34" s="17">
        <v>19.3</v>
      </c>
      <c r="F34" s="17">
        <v>5.8</v>
      </c>
      <c r="G34" s="17">
        <v>23.2</v>
      </c>
      <c r="H34" s="17">
        <v>89</v>
      </c>
      <c r="I34" s="12">
        <f t="shared" si="0"/>
        <v>369.66567001902683</v>
      </c>
      <c r="J34" s="12">
        <f t="shared" si="1"/>
        <v>174.86635861194165</v>
      </c>
      <c r="K34" s="12">
        <f t="shared" si="2"/>
        <v>52.550511914469503</v>
      </c>
      <c r="L34" s="12">
        <f t="shared" si="3"/>
        <v>210.20204765787801</v>
      </c>
      <c r="M34" s="12">
        <f t="shared" si="4"/>
        <v>806.37854489444589</v>
      </c>
    </row>
    <row r="35" spans="2:19" x14ac:dyDescent="0.15">
      <c r="B35" s="2">
        <v>2003</v>
      </c>
      <c r="C35" s="17">
        <v>1095.3</v>
      </c>
      <c r="D35" s="17">
        <v>39.799999999999997</v>
      </c>
      <c r="E35" s="17">
        <v>18.600000000000001</v>
      </c>
      <c r="F35" s="17">
        <v>6.5</v>
      </c>
      <c r="G35" s="17">
        <v>25</v>
      </c>
      <c r="H35" s="17">
        <v>89.9</v>
      </c>
      <c r="I35" s="12">
        <f t="shared" si="0"/>
        <v>363.37076600018258</v>
      </c>
      <c r="J35" s="12">
        <f t="shared" si="1"/>
        <v>169.81648863325117</v>
      </c>
      <c r="K35" s="12">
        <f t="shared" si="2"/>
        <v>59.344471834200682</v>
      </c>
      <c r="L35" s="12">
        <f t="shared" si="3"/>
        <v>228.24796859307952</v>
      </c>
      <c r="M35" s="12">
        <f t="shared" si="4"/>
        <v>820.77969506071406</v>
      </c>
    </row>
    <row r="36" spans="2:19" x14ac:dyDescent="0.15">
      <c r="B36" s="2">
        <v>2004</v>
      </c>
      <c r="C36" s="17">
        <v>1088.2</v>
      </c>
      <c r="D36" s="17">
        <v>40.5</v>
      </c>
      <c r="E36" s="17">
        <v>18.899999999999999</v>
      </c>
      <c r="F36" s="17">
        <v>7.1</v>
      </c>
      <c r="G36" s="17">
        <v>26.9</v>
      </c>
      <c r="H36" s="17">
        <v>93.4</v>
      </c>
      <c r="I36" s="12">
        <f t="shared" si="0"/>
        <v>372.17423267781658</v>
      </c>
      <c r="J36" s="12">
        <f t="shared" si="1"/>
        <v>173.68130858298105</v>
      </c>
      <c r="K36" s="12">
        <f t="shared" si="2"/>
        <v>65.245359308950555</v>
      </c>
      <c r="L36" s="12">
        <f t="shared" si="3"/>
        <v>247.19720639588309</v>
      </c>
      <c r="M36" s="12">
        <f t="shared" si="4"/>
        <v>858.29810696563129</v>
      </c>
    </row>
    <row r="37" spans="2:19" x14ac:dyDescent="0.15">
      <c r="B37" s="2">
        <v>2005</v>
      </c>
      <c r="C37" s="17">
        <v>1088.5999999999999</v>
      </c>
      <c r="D37" s="17">
        <v>41.1</v>
      </c>
      <c r="E37" s="17">
        <v>19</v>
      </c>
      <c r="F37" s="17">
        <v>6.9</v>
      </c>
      <c r="G37" s="17">
        <v>28.8</v>
      </c>
      <c r="H37" s="17">
        <v>95.7</v>
      </c>
      <c r="I37" s="12">
        <f t="shared" si="0"/>
        <v>377.54914569171422</v>
      </c>
      <c r="J37" s="12">
        <f t="shared" si="1"/>
        <v>174.53610141466103</v>
      </c>
      <c r="K37" s="12">
        <f t="shared" si="2"/>
        <v>63.38416314532428</v>
      </c>
      <c r="L37" s="12">
        <f t="shared" si="3"/>
        <v>264.55998530222308</v>
      </c>
      <c r="M37" s="12">
        <f t="shared" si="4"/>
        <v>879.11078449384547</v>
      </c>
      <c r="N37" s="52"/>
      <c r="O37" s="52"/>
      <c r="P37" s="52"/>
      <c r="Q37" s="52"/>
      <c r="R37" s="52"/>
      <c r="S37" s="52"/>
    </row>
    <row r="38" spans="2:19" x14ac:dyDescent="0.15">
      <c r="B38" s="2">
        <v>2007</v>
      </c>
      <c r="C38" s="17">
        <v>1255.7</v>
      </c>
      <c r="D38" s="17">
        <v>40.5</v>
      </c>
      <c r="E38" s="17">
        <v>18.7</v>
      </c>
      <c r="F38" s="17">
        <v>7.5</v>
      </c>
      <c r="G38" s="17">
        <v>34</v>
      </c>
      <c r="H38" s="17">
        <v>100.8</v>
      </c>
      <c r="I38" s="12">
        <f t="shared" si="0"/>
        <v>322.52926654455678</v>
      </c>
      <c r="J38" s="12">
        <f t="shared" si="1"/>
        <v>148.92092060205462</v>
      </c>
      <c r="K38" s="12">
        <f t="shared" si="2"/>
        <v>59.727641952695706</v>
      </c>
      <c r="L38" s="12">
        <f t="shared" si="3"/>
        <v>270.76531018555386</v>
      </c>
      <c r="M38" s="12">
        <f t="shared" si="4"/>
        <v>802.73950784423027</v>
      </c>
      <c r="N38" s="52"/>
      <c r="O38" s="52"/>
      <c r="P38" s="52"/>
      <c r="Q38" s="52"/>
      <c r="R38" s="52"/>
      <c r="S38" s="52"/>
    </row>
    <row r="39" spans="2:19" x14ac:dyDescent="0.15">
      <c r="B39" s="2">
        <v>2008</v>
      </c>
      <c r="C39" s="17">
        <v>1254.5999999999999</v>
      </c>
      <c r="D39" s="17">
        <v>40.299999999999997</v>
      </c>
      <c r="E39" s="17">
        <v>18.7</v>
      </c>
      <c r="F39" s="17">
        <v>7.8</v>
      </c>
      <c r="G39" s="17">
        <v>36.6</v>
      </c>
      <c r="H39" s="17">
        <v>103.4</v>
      </c>
      <c r="I39" s="12">
        <f t="shared" si="0"/>
        <v>321.21791806153357</v>
      </c>
      <c r="J39" s="12">
        <f t="shared" si="1"/>
        <v>149.05149051490517</v>
      </c>
      <c r="K39" s="12">
        <f t="shared" si="2"/>
        <v>62.171209947393592</v>
      </c>
      <c r="L39" s="12">
        <f t="shared" si="3"/>
        <v>291.72644667623149</v>
      </c>
      <c r="M39" s="12">
        <f t="shared" si="4"/>
        <v>824.16706520006392</v>
      </c>
      <c r="N39" s="52"/>
      <c r="O39" s="52"/>
      <c r="P39" s="52"/>
      <c r="Q39" s="52"/>
      <c r="R39" s="52"/>
      <c r="S39" s="52"/>
    </row>
    <row r="40" spans="2:19" x14ac:dyDescent="0.15">
      <c r="B40" s="2">
        <v>2009</v>
      </c>
      <c r="C40" s="17">
        <v>1261</v>
      </c>
      <c r="D40" s="17">
        <v>38.700000000000003</v>
      </c>
      <c r="E40" s="17">
        <v>18.899999999999999</v>
      </c>
      <c r="F40" s="17">
        <v>8.1</v>
      </c>
      <c r="G40" s="17">
        <v>38.700000000000003</v>
      </c>
      <c r="H40" s="17">
        <v>104.3</v>
      </c>
      <c r="I40" s="12">
        <f t="shared" si="0"/>
        <v>306.8992862807296</v>
      </c>
      <c r="J40" s="12">
        <f t="shared" si="1"/>
        <v>149.88104678826326</v>
      </c>
      <c r="K40" s="12">
        <f t="shared" si="2"/>
        <v>64.23473433782712</v>
      </c>
      <c r="L40" s="12">
        <f t="shared" si="3"/>
        <v>306.8992862807296</v>
      </c>
      <c r="M40" s="12">
        <f t="shared" si="4"/>
        <v>827.12133227597144</v>
      </c>
      <c r="N40" s="52"/>
      <c r="O40" s="52"/>
      <c r="P40" s="52"/>
      <c r="Q40" s="52"/>
      <c r="R40" s="52"/>
      <c r="S40" s="52"/>
    </row>
    <row r="41" spans="2:19" x14ac:dyDescent="0.15">
      <c r="B41" s="2">
        <v>2010</v>
      </c>
      <c r="C41" s="17">
        <v>1274.2</v>
      </c>
      <c r="D41" s="17">
        <v>40</v>
      </c>
      <c r="E41" s="17">
        <v>20</v>
      </c>
      <c r="F41" s="17">
        <v>8.5</v>
      </c>
      <c r="G41" s="17">
        <v>41.8</v>
      </c>
      <c r="H41" s="17">
        <v>110.4</v>
      </c>
      <c r="I41" s="12">
        <f t="shared" si="0"/>
        <v>313.92246115209542</v>
      </c>
      <c r="J41" s="12">
        <f t="shared" si="1"/>
        <v>156.96123057604771</v>
      </c>
      <c r="K41" s="12">
        <f t="shared" si="2"/>
        <v>66.708522994820271</v>
      </c>
      <c r="L41" s="12">
        <f t="shared" si="3"/>
        <v>328.04897190393973</v>
      </c>
      <c r="M41" s="12">
        <f t="shared" si="4"/>
        <v>866.42599277978331</v>
      </c>
      <c r="N41" s="52"/>
      <c r="O41" s="52"/>
      <c r="P41" s="52"/>
      <c r="Q41" s="52"/>
      <c r="R41" s="52"/>
      <c r="S41" s="52"/>
    </row>
    <row r="42" spans="2:19" x14ac:dyDescent="0.15">
      <c r="B42" s="2">
        <v>2011</v>
      </c>
      <c r="C42" s="17">
        <v>1319.9</v>
      </c>
      <c r="D42" s="17">
        <v>39.299999999999997</v>
      </c>
      <c r="E42" s="17">
        <v>19.3</v>
      </c>
      <c r="F42" s="17">
        <v>9</v>
      </c>
      <c r="G42" s="17">
        <v>47</v>
      </c>
      <c r="H42" s="17">
        <v>114.6</v>
      </c>
      <c r="I42" s="12">
        <f t="shared" si="0"/>
        <v>297.74982953254028</v>
      </c>
      <c r="J42" s="12">
        <f t="shared" si="1"/>
        <v>146.22319872717628</v>
      </c>
      <c r="K42" s="12">
        <f t="shared" si="2"/>
        <v>68.186983862413811</v>
      </c>
      <c r="L42" s="12">
        <f t="shared" si="3"/>
        <v>356.08758239260544</v>
      </c>
      <c r="M42" s="12">
        <f t="shared" si="4"/>
        <v>868.24759451473585</v>
      </c>
      <c r="N42" s="52"/>
      <c r="O42" s="52"/>
      <c r="P42" s="52"/>
      <c r="Q42" s="52"/>
      <c r="R42" s="52"/>
      <c r="S42" s="52"/>
    </row>
    <row r="43" spans="2:19" x14ac:dyDescent="0.15">
      <c r="B43" s="2">
        <v>2012</v>
      </c>
      <c r="C43" s="17">
        <v>1319.1</v>
      </c>
      <c r="D43" s="17">
        <v>39</v>
      </c>
      <c r="E43" s="17">
        <v>19.100000000000001</v>
      </c>
      <c r="F43" s="17">
        <v>9.3000000000000007</v>
      </c>
      <c r="G43" s="17">
        <v>50.8</v>
      </c>
      <c r="H43" s="17">
        <v>118.3</v>
      </c>
      <c r="I43" s="12">
        <f t="shared" si="0"/>
        <v>295.65612917898568</v>
      </c>
      <c r="J43" s="12">
        <f t="shared" si="1"/>
        <v>144.79569403381095</v>
      </c>
      <c r="K43" s="12">
        <f t="shared" si="2"/>
        <v>70.502615419604282</v>
      </c>
      <c r="L43" s="12">
        <f t="shared" si="3"/>
        <v>385.11106057160185</v>
      </c>
      <c r="M43" s="12">
        <f t="shared" si="4"/>
        <v>896.82359184292318</v>
      </c>
    </row>
    <row r="44" spans="2:19" x14ac:dyDescent="0.15">
      <c r="B44" s="2">
        <v>2013</v>
      </c>
      <c r="C44" s="17">
        <v>1382.8</v>
      </c>
      <c r="D44" s="17">
        <v>38.4</v>
      </c>
      <c r="E44" s="17">
        <v>18.7</v>
      </c>
      <c r="F44" s="17">
        <v>9.9</v>
      </c>
      <c r="G44" s="17">
        <v>54.1</v>
      </c>
      <c r="H44" s="17">
        <v>121</v>
      </c>
      <c r="I44" s="12">
        <f t="shared" si="0"/>
        <v>277.69742551345098</v>
      </c>
      <c r="J44" s="12">
        <f t="shared" si="1"/>
        <v>135.23286086201909</v>
      </c>
      <c r="K44" s="12">
        <f t="shared" si="2"/>
        <v>71.593867515186588</v>
      </c>
      <c r="L44" s="12">
        <f t="shared" si="3"/>
        <v>391.23517500723176</v>
      </c>
      <c r="M44" s="12">
        <f t="shared" si="4"/>
        <v>875.0361585189471</v>
      </c>
    </row>
    <row r="45" spans="2:19" x14ac:dyDescent="0.15">
      <c r="B45" s="2">
        <v>2014</v>
      </c>
      <c r="C45" s="17">
        <v>1408.2</v>
      </c>
      <c r="D45" s="17">
        <v>35.9</v>
      </c>
      <c r="E45" s="17">
        <v>17.5</v>
      </c>
      <c r="F45" s="17">
        <v>10</v>
      </c>
      <c r="G45" s="17">
        <v>56.2</v>
      </c>
      <c r="H45" s="17">
        <v>119.6</v>
      </c>
      <c r="I45" s="12">
        <f t="shared" si="0"/>
        <v>254.93537849737254</v>
      </c>
      <c r="J45" s="12">
        <f t="shared" si="1"/>
        <v>124.27212043743786</v>
      </c>
      <c r="K45" s="12">
        <f t="shared" si="2"/>
        <v>71.012640249964491</v>
      </c>
      <c r="L45" s="12">
        <f t="shared" si="3"/>
        <v>399.09103820480044</v>
      </c>
      <c r="M45" s="12">
        <f t="shared" si="4"/>
        <v>849.31117738957539</v>
      </c>
    </row>
    <row r="46" spans="2:19" x14ac:dyDescent="0.15">
      <c r="B46" s="2">
        <v>2015</v>
      </c>
      <c r="C46" s="17">
        <v>1460.3</v>
      </c>
      <c r="D46" s="17">
        <v>33.5</v>
      </c>
      <c r="E46" s="17">
        <v>16</v>
      </c>
      <c r="F46" s="17">
        <v>10.4</v>
      </c>
      <c r="G46" s="17">
        <v>58.6</v>
      </c>
      <c r="H46" s="17">
        <v>118.5</v>
      </c>
      <c r="I46" s="12">
        <f t="shared" si="0"/>
        <v>229.40491679791825</v>
      </c>
      <c r="J46" s="12">
        <f t="shared" si="1"/>
        <v>109.5665274258714</v>
      </c>
      <c r="K46" s="12">
        <f t="shared" si="2"/>
        <v>71.218242826816407</v>
      </c>
      <c r="L46" s="12">
        <f t="shared" si="3"/>
        <v>401.28740669725403</v>
      </c>
      <c r="M46" s="12">
        <f t="shared" si="4"/>
        <v>811.47709374786007</v>
      </c>
    </row>
    <row r="47" spans="2:19" x14ac:dyDescent="0.15">
      <c r="B47" s="2">
        <v>2016</v>
      </c>
      <c r="C47" s="17">
        <v>1487.3</v>
      </c>
      <c r="D47" s="17">
        <v>31.6</v>
      </c>
      <c r="E47" s="17">
        <v>14.8</v>
      </c>
      <c r="F47" s="17">
        <v>10.4</v>
      </c>
      <c r="G47" s="17">
        <v>60.3</v>
      </c>
      <c r="H47" s="17">
        <v>117.1</v>
      </c>
      <c r="I47" s="12">
        <f t="shared" si="0"/>
        <v>212.46554158542327</v>
      </c>
      <c r="J47" s="12">
        <f t="shared" si="1"/>
        <v>99.509177704565317</v>
      </c>
      <c r="K47" s="12">
        <f t="shared" si="2"/>
        <v>69.925368116721586</v>
      </c>
      <c r="L47" s="12">
        <f t="shared" si="3"/>
        <v>405.43266321522219</v>
      </c>
      <c r="M47" s="12">
        <f t="shared" si="4"/>
        <v>787.33275062193229</v>
      </c>
    </row>
    <row r="48" spans="2:19" x14ac:dyDescent="0.15">
      <c r="B48" s="2">
        <v>2017</v>
      </c>
      <c r="C48" s="17">
        <v>1511.2</v>
      </c>
      <c r="D48" s="17">
        <v>28.2</v>
      </c>
      <c r="E48" s="17">
        <v>13.1</v>
      </c>
      <c r="F48" s="17">
        <v>9.6999999999999993</v>
      </c>
      <c r="G48" s="17">
        <v>61</v>
      </c>
      <c r="H48" s="17">
        <v>112</v>
      </c>
      <c r="I48" s="12">
        <f t="shared" si="0"/>
        <v>186.60667019587081</v>
      </c>
      <c r="J48" s="12">
        <f t="shared" si="1"/>
        <v>86.686077289571202</v>
      </c>
      <c r="K48" s="12">
        <f t="shared" si="2"/>
        <v>64.187400741132862</v>
      </c>
      <c r="L48" s="12">
        <f t="shared" si="3"/>
        <v>403.65272631021702</v>
      </c>
      <c r="M48" s="12">
        <f t="shared" si="4"/>
        <v>741.13287453679186</v>
      </c>
    </row>
    <row r="49" spans="2:13" x14ac:dyDescent="0.15">
      <c r="B49" s="2">
        <v>2018</v>
      </c>
      <c r="C49" s="17">
        <v>1518.7</v>
      </c>
      <c r="D49" s="17">
        <v>25.3</v>
      </c>
      <c r="E49" s="17">
        <v>11.6</v>
      </c>
      <c r="F49" s="17">
        <v>9</v>
      </c>
      <c r="G49" s="17">
        <v>63.8</v>
      </c>
      <c r="H49" s="17">
        <v>109.6</v>
      </c>
      <c r="I49" s="12">
        <f t="shared" si="0"/>
        <v>166.58984657931126</v>
      </c>
      <c r="J49" s="12">
        <f t="shared" si="1"/>
        <v>76.381115427668391</v>
      </c>
      <c r="K49" s="12">
        <f t="shared" si="2"/>
        <v>59.261210245604786</v>
      </c>
      <c r="L49" s="12">
        <f t="shared" si="3"/>
        <v>420.09613485217619</v>
      </c>
      <c r="M49" s="12">
        <f t="shared" si="4"/>
        <v>721.66984921314281</v>
      </c>
    </row>
    <row r="50" spans="2:13" x14ac:dyDescent="0.15">
      <c r="B50" s="2">
        <v>2019</v>
      </c>
      <c r="C50" s="17">
        <v>1519.3</v>
      </c>
      <c r="D50" s="17">
        <v>22.6</v>
      </c>
      <c r="E50">
        <v>10.199999999999999</v>
      </c>
      <c r="F50" s="17">
        <v>8.5</v>
      </c>
      <c r="G50" s="17">
        <v>67.099999999999994</v>
      </c>
      <c r="H50" s="17">
        <v>108.4</v>
      </c>
      <c r="I50" s="12">
        <f t="shared" si="0"/>
        <v>148.75271506614891</v>
      </c>
      <c r="J50" s="12">
        <f t="shared" si="1"/>
        <v>67.136181136049501</v>
      </c>
      <c r="K50" s="12">
        <f t="shared" si="2"/>
        <v>55.946817613374584</v>
      </c>
      <c r="L50" s="12">
        <f t="shared" si="3"/>
        <v>441.65076021852161</v>
      </c>
      <c r="M50" s="12">
        <f t="shared" si="4"/>
        <v>713.48647403409473</v>
      </c>
    </row>
    <row r="51" spans="2:13" x14ac:dyDescent="0.15">
      <c r="B51" s="2">
        <v>2020</v>
      </c>
      <c r="C51" s="17">
        <v>1517.4</v>
      </c>
      <c r="D51" s="17">
        <v>20.9</v>
      </c>
      <c r="E51" s="17">
        <v>9.4</v>
      </c>
      <c r="F51" s="17">
        <v>8.1999999999999993</v>
      </c>
      <c r="G51" s="17">
        <v>68.900000000000006</v>
      </c>
      <c r="H51" s="17">
        <v>107.4</v>
      </c>
      <c r="I51" s="12">
        <f t="shared" si="0"/>
        <v>137.73560036905232</v>
      </c>
      <c r="J51" s="12">
        <f t="shared" si="1"/>
        <v>61.948069065506786</v>
      </c>
      <c r="K51" s="12">
        <f t="shared" si="2"/>
        <v>54.039804929484632</v>
      </c>
      <c r="L51" s="12">
        <f t="shared" si="3"/>
        <v>454.06616580993807</v>
      </c>
      <c r="M51" s="12">
        <f t="shared" si="4"/>
        <v>707.78964017398175</v>
      </c>
    </row>
    <row r="52" spans="2:13" x14ac:dyDescent="0.15">
      <c r="B52" s="2">
        <v>2021</v>
      </c>
      <c r="C52" s="30">
        <v>1517.4</v>
      </c>
      <c r="D52" s="30">
        <v>19.7</v>
      </c>
      <c r="E52" s="30">
        <v>8.8000000000000007</v>
      </c>
      <c r="F52" s="30">
        <v>7.6</v>
      </c>
      <c r="G52" s="30">
        <v>69.5</v>
      </c>
      <c r="H52" s="30">
        <v>105.6</v>
      </c>
      <c r="I52" s="12">
        <f t="shared" si="0"/>
        <v>129.82733623303017</v>
      </c>
      <c r="J52" s="12">
        <f t="shared" si="1"/>
        <v>57.993936997495716</v>
      </c>
      <c r="K52" s="12">
        <f t="shared" si="2"/>
        <v>50.085672861473569</v>
      </c>
      <c r="L52" s="12">
        <f t="shared" si="3"/>
        <v>458.02029787794908</v>
      </c>
      <c r="M52" s="12">
        <f t="shared" si="4"/>
        <v>695.92724396994845</v>
      </c>
    </row>
    <row r="53" spans="2:13" x14ac:dyDescent="0.15">
      <c r="B53" s="41">
        <v>2022</v>
      </c>
      <c r="C53" s="20">
        <v>1502</v>
      </c>
      <c r="D53" s="20">
        <v>18.5</v>
      </c>
      <c r="E53" s="20">
        <v>8.1999999999999993</v>
      </c>
      <c r="F53" s="20">
        <v>7.4</v>
      </c>
      <c r="G53" s="20">
        <v>69.5</v>
      </c>
      <c r="H53" s="20">
        <v>103.5</v>
      </c>
      <c r="I53" s="12">
        <f t="shared" si="0"/>
        <v>123.16910785619174</v>
      </c>
      <c r="J53" s="12">
        <f t="shared" si="1"/>
        <v>54.593874833555255</v>
      </c>
      <c r="K53" s="12">
        <f t="shared" si="2"/>
        <v>49.2676431424767</v>
      </c>
      <c r="L53" s="12">
        <f t="shared" si="3"/>
        <v>462.71637816245004</v>
      </c>
      <c r="M53" s="12">
        <f t="shared" si="4"/>
        <v>689.081225033289</v>
      </c>
    </row>
  </sheetData>
  <mergeCells count="5">
    <mergeCell ref="D2:H2"/>
    <mergeCell ref="D28:H28"/>
    <mergeCell ref="I28:M28"/>
    <mergeCell ref="C2:C3"/>
    <mergeCell ref="C28:C29"/>
  </mergeCells>
  <phoneticPr fontId="7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61"/>
  <sheetViews>
    <sheetView topLeftCell="B1" zoomScale="85" zoomScaleNormal="85" workbookViewId="0">
      <selection activeCell="J54" sqref="J54"/>
    </sheetView>
  </sheetViews>
  <sheetFormatPr defaultColWidth="8.875" defaultRowHeight="13.5" x14ac:dyDescent="0.15"/>
  <cols>
    <col min="1" max="1" width="7.5" style="12" customWidth="1"/>
    <col min="2" max="2" width="16.625" style="12" customWidth="1"/>
    <col min="3" max="3" width="18.5" style="12" customWidth="1"/>
    <col min="4" max="5" width="9.625" style="12"/>
    <col min="6" max="7" width="8.875" style="12"/>
    <col min="8" max="8" width="9.625" style="12"/>
    <col min="9" max="10" width="8.875" style="12"/>
    <col min="11" max="11" width="10.5" style="12" customWidth="1"/>
    <col min="12" max="12" width="11.625" style="12" customWidth="1"/>
    <col min="13" max="16" width="8.875" style="12"/>
    <col min="17" max="17" width="15.25" style="12" customWidth="1"/>
    <col min="18" max="20" width="8.875" style="12"/>
    <col min="21" max="21" width="14.125" style="12" customWidth="1"/>
    <col min="22" max="23" width="12.5" style="12" customWidth="1"/>
    <col min="24" max="24" width="13.125" style="12" customWidth="1"/>
    <col min="25" max="16384" width="8.875" style="12"/>
  </cols>
  <sheetData>
    <row r="1" spans="2:24" s="28" customFormat="1" x14ac:dyDescent="0.1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s="28" customFormat="1" ht="18.95" customHeight="1" x14ac:dyDescent="0.15">
      <c r="B2" s="88" t="s">
        <v>3</v>
      </c>
      <c r="C2" s="88" t="s">
        <v>40</v>
      </c>
      <c r="D2" s="88" t="s">
        <v>41</v>
      </c>
      <c r="E2" s="88"/>
      <c r="F2" s="88"/>
      <c r="G2" s="88"/>
      <c r="H2" s="88"/>
      <c r="I2" s="88"/>
      <c r="J2" s="88"/>
      <c r="K2" s="89"/>
      <c r="L2" s="88" t="s">
        <v>42</v>
      </c>
      <c r="M2" s="90" t="s">
        <v>43</v>
      </c>
      <c r="N2" s="90"/>
      <c r="O2" s="90"/>
      <c r="P2" s="91"/>
      <c r="Q2" s="88" t="s">
        <v>44</v>
      </c>
      <c r="R2" s="88" t="s">
        <v>45</v>
      </c>
      <c r="S2" s="90"/>
      <c r="T2" s="91"/>
      <c r="U2" s="88" t="s">
        <v>46</v>
      </c>
      <c r="V2" s="88" t="s">
        <v>47</v>
      </c>
      <c r="W2" s="88" t="s">
        <v>48</v>
      </c>
      <c r="X2" s="88" t="s">
        <v>49</v>
      </c>
    </row>
    <row r="3" spans="2:24" s="38" customFormat="1" x14ac:dyDescent="0.15">
      <c r="B3" s="94"/>
      <c r="C3" s="94"/>
      <c r="D3" s="92" t="s">
        <v>50</v>
      </c>
      <c r="E3" s="92"/>
      <c r="F3" s="92"/>
      <c r="G3" s="93"/>
      <c r="H3" s="92" t="s">
        <v>51</v>
      </c>
      <c r="I3" s="93"/>
      <c r="J3" s="92" t="s">
        <v>52</v>
      </c>
      <c r="K3" s="94" t="s">
        <v>53</v>
      </c>
      <c r="L3" s="92"/>
      <c r="M3" s="92" t="s">
        <v>54</v>
      </c>
      <c r="N3" s="92" t="s">
        <v>55</v>
      </c>
      <c r="O3" s="92" t="s">
        <v>56</v>
      </c>
      <c r="P3" s="92" t="s">
        <v>57</v>
      </c>
      <c r="Q3" s="92"/>
      <c r="R3" s="92" t="s">
        <v>58</v>
      </c>
      <c r="S3" s="92" t="s">
        <v>59</v>
      </c>
      <c r="T3" s="92" t="s">
        <v>60</v>
      </c>
      <c r="U3" s="92"/>
      <c r="V3" s="92"/>
      <c r="W3" s="92"/>
      <c r="X3" s="92"/>
    </row>
    <row r="4" spans="2:24" s="38" customFormat="1" x14ac:dyDescent="0.15">
      <c r="B4" s="39" t="s">
        <v>0</v>
      </c>
      <c r="C4" s="95"/>
      <c r="D4" s="39" t="s">
        <v>61</v>
      </c>
      <c r="E4" s="39" t="s">
        <v>62</v>
      </c>
      <c r="F4" s="39" t="s">
        <v>63</v>
      </c>
      <c r="G4" s="40" t="s">
        <v>64</v>
      </c>
      <c r="H4" s="39" t="s">
        <v>65</v>
      </c>
      <c r="I4" s="40" t="s">
        <v>66</v>
      </c>
      <c r="J4" s="96"/>
      <c r="K4" s="95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</row>
    <row r="5" spans="2:24" s="28" customFormat="1" x14ac:dyDescent="0.15">
      <c r="B5" s="28">
        <v>1980</v>
      </c>
      <c r="C5" s="28">
        <v>146380</v>
      </c>
      <c r="D5" s="12">
        <v>33878</v>
      </c>
      <c r="E5" s="12">
        <v>28844</v>
      </c>
      <c r="F5" s="12">
        <v>20087</v>
      </c>
      <c r="G5" s="31"/>
      <c r="H5" s="12">
        <v>7226</v>
      </c>
      <c r="I5" s="31"/>
      <c r="J5" s="12">
        <v>10153</v>
      </c>
      <c r="K5" s="12">
        <v>117234</v>
      </c>
      <c r="L5" s="12">
        <v>4920</v>
      </c>
      <c r="M5" s="12">
        <v>2339</v>
      </c>
      <c r="N5" s="12">
        <v>2844</v>
      </c>
      <c r="O5" s="12">
        <v>776</v>
      </c>
      <c r="P5" s="12">
        <v>7928</v>
      </c>
      <c r="Q5" s="12">
        <v>666</v>
      </c>
      <c r="R5" s="12">
        <v>480</v>
      </c>
      <c r="S5" s="12">
        <v>443</v>
      </c>
      <c r="T5" s="12">
        <v>922</v>
      </c>
      <c r="U5" s="12">
        <v>512</v>
      </c>
      <c r="V5" s="28">
        <v>3163</v>
      </c>
      <c r="W5" s="28">
        <v>1041</v>
      </c>
      <c r="X5" s="12">
        <v>1783</v>
      </c>
    </row>
    <row r="6" spans="2:24" s="28" customFormat="1" x14ac:dyDescent="0.15">
      <c r="B6" s="28">
        <v>1985</v>
      </c>
      <c r="C6" s="28">
        <v>143626</v>
      </c>
      <c r="D6" s="12">
        <v>32070</v>
      </c>
      <c r="E6" s="12">
        <v>29218</v>
      </c>
      <c r="F6" s="12">
        <v>17694</v>
      </c>
      <c r="G6" s="31"/>
      <c r="H6" s="12">
        <v>7718</v>
      </c>
      <c r="I6" s="31"/>
      <c r="J6" s="12">
        <v>8572</v>
      </c>
      <c r="K6" s="12">
        <v>108845</v>
      </c>
      <c r="L6" s="12">
        <v>5140</v>
      </c>
      <c r="M6" s="12">
        <v>3318</v>
      </c>
      <c r="N6" s="12">
        <v>4494</v>
      </c>
      <c r="O6" s="12">
        <v>1052</v>
      </c>
      <c r="P6" s="12">
        <v>11800</v>
      </c>
      <c r="Q6" s="12">
        <v>1231</v>
      </c>
      <c r="R6" s="12">
        <v>965</v>
      </c>
      <c r="S6" s="12">
        <v>560</v>
      </c>
      <c r="T6" s="12">
        <v>1525</v>
      </c>
      <c r="U6" s="12">
        <v>1313</v>
      </c>
      <c r="V6" s="28">
        <v>4753</v>
      </c>
      <c r="W6" s="28">
        <v>1045</v>
      </c>
      <c r="X6" s="12">
        <v>2736</v>
      </c>
    </row>
    <row r="7" spans="2:24" s="28" customFormat="1" x14ac:dyDescent="0.15">
      <c r="B7" s="28">
        <v>1990</v>
      </c>
      <c r="C7" s="28">
        <v>148362</v>
      </c>
      <c r="D7" s="12">
        <v>33064</v>
      </c>
      <c r="E7" s="12">
        <v>30753</v>
      </c>
      <c r="F7" s="12">
        <v>21401</v>
      </c>
      <c r="G7" s="31"/>
      <c r="H7" s="12">
        <v>7560</v>
      </c>
      <c r="I7" s="31"/>
      <c r="J7" s="12">
        <v>9121</v>
      </c>
      <c r="K7" s="12">
        <v>113466</v>
      </c>
      <c r="L7" s="12">
        <v>5588</v>
      </c>
      <c r="M7" s="12">
        <v>2907</v>
      </c>
      <c r="N7" s="12">
        <v>5503</v>
      </c>
      <c r="O7" s="12">
        <v>669</v>
      </c>
      <c r="P7" s="12">
        <v>10900</v>
      </c>
      <c r="Q7" s="12">
        <v>495</v>
      </c>
      <c r="R7" s="12">
        <v>1009</v>
      </c>
      <c r="S7" s="12">
        <v>670</v>
      </c>
      <c r="T7" s="12">
        <v>1679</v>
      </c>
      <c r="U7" s="12">
        <v>1593</v>
      </c>
      <c r="V7" s="28">
        <v>6338</v>
      </c>
      <c r="W7" s="28">
        <v>1061</v>
      </c>
      <c r="X7" s="12">
        <v>5179</v>
      </c>
    </row>
    <row r="8" spans="2:24" s="28" customFormat="1" x14ac:dyDescent="0.15">
      <c r="B8" s="28">
        <v>1995</v>
      </c>
      <c r="C8" s="28">
        <v>149879</v>
      </c>
      <c r="D8" s="12">
        <v>30744</v>
      </c>
      <c r="E8" s="12">
        <v>28860</v>
      </c>
      <c r="F8" s="12">
        <v>22776</v>
      </c>
      <c r="G8" s="12">
        <v>89310</v>
      </c>
      <c r="H8" s="12">
        <v>8127</v>
      </c>
      <c r="I8" s="12">
        <v>11232</v>
      </c>
      <c r="J8" s="12">
        <v>9519</v>
      </c>
      <c r="K8" s="12">
        <v>110060</v>
      </c>
      <c r="L8" s="12">
        <v>5422</v>
      </c>
      <c r="M8" s="12">
        <v>3809</v>
      </c>
      <c r="N8" s="12">
        <v>6907</v>
      </c>
      <c r="O8" s="12">
        <v>642</v>
      </c>
      <c r="P8" s="12">
        <v>13102</v>
      </c>
      <c r="Q8" s="12">
        <v>376</v>
      </c>
      <c r="R8" s="12">
        <v>1125</v>
      </c>
      <c r="S8" s="12">
        <v>695</v>
      </c>
      <c r="T8" s="12">
        <v>1820</v>
      </c>
      <c r="U8" s="12">
        <v>1470</v>
      </c>
      <c r="V8" s="28">
        <v>9515</v>
      </c>
      <c r="W8" s="28">
        <v>1115</v>
      </c>
      <c r="X8" s="12">
        <v>8091</v>
      </c>
    </row>
    <row r="9" spans="2:24" s="28" customFormat="1" x14ac:dyDescent="0.15">
      <c r="B9" s="28">
        <v>2000</v>
      </c>
      <c r="C9" s="28">
        <v>156300</v>
      </c>
      <c r="D9" s="12">
        <v>29962</v>
      </c>
      <c r="E9" s="12">
        <v>26653</v>
      </c>
      <c r="F9" s="12">
        <v>23056</v>
      </c>
      <c r="G9" s="12">
        <v>85264</v>
      </c>
      <c r="H9" s="12">
        <v>9307</v>
      </c>
      <c r="I9" s="12">
        <v>12660</v>
      </c>
      <c r="J9" s="12">
        <v>10538</v>
      </c>
      <c r="K9" s="12">
        <v>108463</v>
      </c>
      <c r="L9" s="12">
        <v>4041</v>
      </c>
      <c r="M9" s="12">
        <v>4855</v>
      </c>
      <c r="N9" s="12">
        <v>7494</v>
      </c>
      <c r="O9" s="12">
        <v>784</v>
      </c>
      <c r="P9" s="12">
        <v>15400</v>
      </c>
      <c r="Q9" s="12">
        <v>262</v>
      </c>
      <c r="R9" s="12">
        <v>1185</v>
      </c>
      <c r="S9" s="12">
        <v>329</v>
      </c>
      <c r="T9" s="12">
        <v>1514</v>
      </c>
      <c r="U9" s="12">
        <v>1437</v>
      </c>
      <c r="V9" s="28">
        <v>15237</v>
      </c>
      <c r="W9" s="28">
        <v>1089</v>
      </c>
      <c r="X9" s="12">
        <v>8932</v>
      </c>
    </row>
    <row r="10" spans="2:24" s="28" customFormat="1" x14ac:dyDescent="0.15">
      <c r="B10" s="28">
        <v>2005</v>
      </c>
      <c r="C10" s="28">
        <v>155488</v>
      </c>
      <c r="D10" s="12">
        <v>28847</v>
      </c>
      <c r="E10" s="12">
        <v>22793</v>
      </c>
      <c r="F10" s="12">
        <v>26358</v>
      </c>
      <c r="G10" s="12">
        <v>81874</v>
      </c>
      <c r="H10" s="12">
        <v>9591</v>
      </c>
      <c r="I10" s="12">
        <v>12901</v>
      </c>
      <c r="J10" s="12">
        <v>9503</v>
      </c>
      <c r="K10" s="12">
        <v>104278</v>
      </c>
      <c r="L10" s="12">
        <v>5062</v>
      </c>
      <c r="M10" s="12">
        <v>4662</v>
      </c>
      <c r="N10" s="12">
        <v>7278</v>
      </c>
      <c r="O10" s="12">
        <v>593</v>
      </c>
      <c r="P10" s="12">
        <v>14318</v>
      </c>
      <c r="Q10" s="12">
        <v>335</v>
      </c>
      <c r="R10" s="12">
        <v>1354</v>
      </c>
      <c r="S10" s="12">
        <v>210</v>
      </c>
      <c r="T10" s="12">
        <v>1564</v>
      </c>
      <c r="U10" s="12">
        <v>1363</v>
      </c>
      <c r="V10" s="28">
        <v>17721</v>
      </c>
      <c r="W10" s="28">
        <v>1352</v>
      </c>
      <c r="X10" s="12">
        <v>10035</v>
      </c>
    </row>
    <row r="11" spans="2:24" s="28" customFormat="1" x14ac:dyDescent="0.15">
      <c r="B11" s="28">
        <v>2006</v>
      </c>
      <c r="C11" s="28">
        <v>152149</v>
      </c>
      <c r="D11" s="12">
        <v>28938</v>
      </c>
      <c r="E11" s="12">
        <v>23613</v>
      </c>
      <c r="F11" s="12">
        <v>28463</v>
      </c>
      <c r="G11" s="12">
        <v>84931</v>
      </c>
      <c r="H11" s="12">
        <v>9304</v>
      </c>
      <c r="I11" s="12">
        <v>12149</v>
      </c>
      <c r="J11" s="12">
        <v>7877</v>
      </c>
      <c r="K11" s="12">
        <v>104958</v>
      </c>
      <c r="L11" s="12">
        <v>5816</v>
      </c>
      <c r="M11" s="12">
        <v>3956</v>
      </c>
      <c r="N11" s="12">
        <v>5984</v>
      </c>
      <c r="O11" s="12">
        <v>564</v>
      </c>
      <c r="P11" s="12">
        <v>11738</v>
      </c>
      <c r="Q11" s="12">
        <v>283</v>
      </c>
      <c r="R11" s="12">
        <v>1378</v>
      </c>
      <c r="S11" s="12">
        <v>189</v>
      </c>
      <c r="T11" s="12">
        <v>1567</v>
      </c>
      <c r="U11" s="12">
        <v>1189</v>
      </c>
      <c r="V11" s="28">
        <v>16639</v>
      </c>
      <c r="W11" s="28">
        <v>1431</v>
      </c>
      <c r="X11" s="12">
        <v>10123</v>
      </c>
    </row>
    <row r="12" spans="2:24" s="28" customFormat="1" x14ac:dyDescent="0.15">
      <c r="B12" s="28">
        <v>2007</v>
      </c>
      <c r="C12" s="31">
        <v>153010</v>
      </c>
      <c r="D12" s="12">
        <v>28973</v>
      </c>
      <c r="E12" s="12">
        <v>23762</v>
      </c>
      <c r="F12" s="12">
        <v>30024</v>
      </c>
      <c r="G12" s="12">
        <v>86388</v>
      </c>
      <c r="H12" s="12">
        <v>8801</v>
      </c>
      <c r="I12" s="12">
        <v>11708</v>
      </c>
      <c r="J12" s="12">
        <v>7902</v>
      </c>
      <c r="K12" s="12">
        <v>105999</v>
      </c>
      <c r="L12" s="12">
        <v>5199</v>
      </c>
      <c r="M12" s="12">
        <v>4128</v>
      </c>
      <c r="N12" s="12">
        <v>6140</v>
      </c>
      <c r="O12" s="12">
        <v>450</v>
      </c>
      <c r="P12" s="12">
        <v>12344</v>
      </c>
      <c r="Q12" s="12">
        <v>219</v>
      </c>
      <c r="R12" s="12">
        <v>1531</v>
      </c>
      <c r="S12" s="12">
        <v>225</v>
      </c>
      <c r="T12" s="12">
        <v>1756</v>
      </c>
      <c r="U12" s="12">
        <v>1180</v>
      </c>
      <c r="V12" s="28">
        <v>17557</v>
      </c>
      <c r="W12" s="28">
        <v>1599</v>
      </c>
      <c r="X12" s="12">
        <v>10119</v>
      </c>
    </row>
    <row r="13" spans="2:24" s="28" customFormat="1" x14ac:dyDescent="0.15">
      <c r="B13" s="28">
        <v>2008</v>
      </c>
      <c r="C13" s="28">
        <v>155566</v>
      </c>
      <c r="D13" s="12">
        <v>29350</v>
      </c>
      <c r="E13" s="12">
        <v>23704</v>
      </c>
      <c r="F13" s="12">
        <v>30981</v>
      </c>
      <c r="G13" s="12">
        <v>87499</v>
      </c>
      <c r="H13" s="12">
        <v>9225</v>
      </c>
      <c r="I13" s="12">
        <v>11988</v>
      </c>
      <c r="J13" s="12">
        <v>8057</v>
      </c>
      <c r="K13" s="12">
        <v>107545</v>
      </c>
      <c r="L13" s="12">
        <v>5278</v>
      </c>
      <c r="M13" s="12">
        <v>4362</v>
      </c>
      <c r="N13" s="12">
        <v>6838</v>
      </c>
      <c r="O13" s="12">
        <v>428</v>
      </c>
      <c r="P13" s="12">
        <v>13232</v>
      </c>
      <c r="Q13" s="12">
        <v>176</v>
      </c>
      <c r="R13" s="12">
        <v>1709</v>
      </c>
      <c r="S13" s="12">
        <v>218</v>
      </c>
      <c r="T13" s="12">
        <v>1926</v>
      </c>
      <c r="U13" s="12">
        <v>1302</v>
      </c>
      <c r="V13" s="28">
        <v>17859</v>
      </c>
      <c r="W13" s="28">
        <v>1716</v>
      </c>
      <c r="X13" s="12">
        <v>10221</v>
      </c>
    </row>
    <row r="14" spans="2:24" s="28" customFormat="1" x14ac:dyDescent="0.15">
      <c r="B14" s="28">
        <v>2009</v>
      </c>
      <c r="C14" s="12">
        <v>157242</v>
      </c>
      <c r="D14" s="12">
        <v>29793</v>
      </c>
      <c r="E14" s="12">
        <v>24425</v>
      </c>
      <c r="F14" s="12">
        <v>32948</v>
      </c>
      <c r="G14" s="12">
        <v>90383</v>
      </c>
      <c r="H14" s="12">
        <v>9339</v>
      </c>
      <c r="I14" s="12">
        <v>11785</v>
      </c>
      <c r="J14" s="12">
        <v>8088</v>
      </c>
      <c r="K14" s="12">
        <v>110255</v>
      </c>
      <c r="L14" s="12">
        <v>4485</v>
      </c>
      <c r="M14" s="12">
        <v>4281</v>
      </c>
      <c r="N14" s="12">
        <v>7170</v>
      </c>
      <c r="O14" s="12">
        <v>413</v>
      </c>
      <c r="P14" s="12">
        <v>13445</v>
      </c>
      <c r="Q14" s="12">
        <v>115</v>
      </c>
      <c r="R14" s="12">
        <v>1643</v>
      </c>
      <c r="S14" s="12">
        <v>161</v>
      </c>
      <c r="T14" s="12">
        <v>1804</v>
      </c>
      <c r="U14" s="12">
        <v>1329</v>
      </c>
      <c r="V14" s="28">
        <v>17818</v>
      </c>
      <c r="W14" s="12">
        <v>1830</v>
      </c>
      <c r="X14" s="12">
        <v>10454</v>
      </c>
    </row>
    <row r="15" spans="2:24" s="28" customFormat="1" x14ac:dyDescent="0.15">
      <c r="B15" s="28">
        <v>2010</v>
      </c>
      <c r="C15" s="12">
        <v>158579</v>
      </c>
      <c r="D15" s="12">
        <v>30097</v>
      </c>
      <c r="E15" s="12">
        <v>24442</v>
      </c>
      <c r="F15" s="12">
        <v>34977</v>
      </c>
      <c r="G15" s="12">
        <v>92621</v>
      </c>
      <c r="H15" s="12">
        <v>8700</v>
      </c>
      <c r="I15" s="12">
        <v>11053</v>
      </c>
      <c r="J15" s="12">
        <v>8021</v>
      </c>
      <c r="K15" s="12">
        <v>111695</v>
      </c>
      <c r="L15" s="12">
        <v>4366</v>
      </c>
      <c r="M15" s="12">
        <v>4374</v>
      </c>
      <c r="N15" s="12">
        <v>7316</v>
      </c>
      <c r="O15" s="12">
        <v>357</v>
      </c>
      <c r="P15" s="12">
        <v>13695</v>
      </c>
      <c r="Q15" s="12">
        <v>91</v>
      </c>
      <c r="R15" s="12">
        <v>1624</v>
      </c>
      <c r="S15" s="12">
        <v>185</v>
      </c>
      <c r="T15" s="12">
        <v>1809</v>
      </c>
      <c r="U15" s="12">
        <v>1309</v>
      </c>
      <c r="V15" s="28">
        <v>17431</v>
      </c>
      <c r="W15" s="12">
        <v>1932</v>
      </c>
      <c r="X15" s="12">
        <v>10681</v>
      </c>
    </row>
    <row r="16" spans="2:24" s="28" customFormat="1" x14ac:dyDescent="0.15">
      <c r="B16" s="28">
        <v>2011</v>
      </c>
      <c r="C16" s="12">
        <v>160360</v>
      </c>
      <c r="D16" s="12">
        <v>30338</v>
      </c>
      <c r="E16" s="12">
        <v>24507</v>
      </c>
      <c r="F16" s="12">
        <v>36767</v>
      </c>
      <c r="G16" s="12">
        <v>94615</v>
      </c>
      <c r="H16" s="12">
        <v>8103</v>
      </c>
      <c r="I16" s="12">
        <v>10367</v>
      </c>
      <c r="J16" s="12">
        <v>7998</v>
      </c>
      <c r="K16" s="12">
        <v>112980</v>
      </c>
      <c r="L16" s="12">
        <v>4524</v>
      </c>
      <c r="M16" s="12">
        <v>4336</v>
      </c>
      <c r="N16" s="12">
        <v>7192</v>
      </c>
      <c r="O16" s="12">
        <v>335</v>
      </c>
      <c r="P16" s="12">
        <v>13471</v>
      </c>
      <c r="Q16" s="12">
        <v>79</v>
      </c>
      <c r="R16" s="12">
        <v>1644</v>
      </c>
      <c r="S16" s="12">
        <v>191</v>
      </c>
      <c r="T16" s="12">
        <v>1834</v>
      </c>
      <c r="U16" s="12">
        <v>1418</v>
      </c>
      <c r="V16" s="28">
        <v>17910</v>
      </c>
      <c r="W16" s="12">
        <v>2056</v>
      </c>
      <c r="X16" s="12">
        <v>10808</v>
      </c>
    </row>
    <row r="17" spans="2:24" s="28" customFormat="1" x14ac:dyDescent="0.15">
      <c r="B17" s="28">
        <v>2012</v>
      </c>
      <c r="C17" s="12">
        <v>162071</v>
      </c>
      <c r="D17" s="12">
        <v>30476</v>
      </c>
      <c r="E17" s="12">
        <v>24551</v>
      </c>
      <c r="F17" s="12">
        <v>39109</v>
      </c>
      <c r="G17" s="12">
        <v>97142</v>
      </c>
      <c r="H17" s="12">
        <v>7405</v>
      </c>
      <c r="I17" s="12">
        <v>9405</v>
      </c>
      <c r="J17" s="12">
        <v>7821</v>
      </c>
      <c r="K17" s="12">
        <v>114368</v>
      </c>
      <c r="L17" s="12">
        <v>4360</v>
      </c>
      <c r="M17" s="12">
        <v>4401</v>
      </c>
      <c r="N17" s="12">
        <v>7187</v>
      </c>
      <c r="O17" s="12">
        <v>324</v>
      </c>
      <c r="P17" s="12">
        <v>13435</v>
      </c>
      <c r="Q17" s="12">
        <v>69</v>
      </c>
      <c r="R17" s="12">
        <v>1696</v>
      </c>
      <c r="S17" s="12">
        <v>191</v>
      </c>
      <c r="T17" s="12">
        <v>1887</v>
      </c>
      <c r="U17" s="12">
        <v>1544</v>
      </c>
      <c r="V17" s="28">
        <v>18497</v>
      </c>
      <c r="W17" s="12">
        <v>2201</v>
      </c>
      <c r="X17" s="12">
        <v>10990</v>
      </c>
    </row>
    <row r="18" spans="2:24" s="28" customFormat="1" x14ac:dyDescent="0.15">
      <c r="B18" s="28">
        <v>2013</v>
      </c>
      <c r="C18" s="12">
        <v>163702</v>
      </c>
      <c r="D18" s="12">
        <v>30710</v>
      </c>
      <c r="E18" s="12">
        <v>24440</v>
      </c>
      <c r="F18" s="12">
        <v>41299</v>
      </c>
      <c r="G18" s="12">
        <v>99288</v>
      </c>
      <c r="H18" s="12">
        <v>7050</v>
      </c>
      <c r="I18" s="12">
        <v>8893</v>
      </c>
      <c r="J18" s="12">
        <v>7727</v>
      </c>
      <c r="K18" s="12">
        <v>115908</v>
      </c>
      <c r="L18" s="12">
        <v>4162</v>
      </c>
      <c r="M18" s="12">
        <v>4396</v>
      </c>
      <c r="N18" s="12">
        <v>7193</v>
      </c>
      <c r="O18" s="12">
        <v>300</v>
      </c>
      <c r="P18" s="12">
        <v>13438</v>
      </c>
      <c r="Q18" s="12">
        <v>63</v>
      </c>
      <c r="R18" s="12">
        <v>1704</v>
      </c>
      <c r="S18" s="12">
        <v>140</v>
      </c>
      <c r="T18" s="12">
        <v>1844</v>
      </c>
      <c r="U18" s="12">
        <v>1552</v>
      </c>
      <c r="V18" s="28">
        <v>18836</v>
      </c>
      <c r="W18" s="12">
        <v>2367</v>
      </c>
      <c r="X18" s="12">
        <v>11043</v>
      </c>
    </row>
    <row r="19" spans="2:24" s="28" customFormat="1" x14ac:dyDescent="0.15">
      <c r="B19" s="28">
        <v>2014</v>
      </c>
      <c r="C19" s="12">
        <v>165183</v>
      </c>
      <c r="D19" s="12">
        <v>30765</v>
      </c>
      <c r="E19" s="12">
        <v>24443</v>
      </c>
      <c r="F19" s="12">
        <v>42997</v>
      </c>
      <c r="G19" s="12">
        <v>101087</v>
      </c>
      <c r="H19" s="12">
        <v>7098</v>
      </c>
      <c r="I19" s="12">
        <v>8824</v>
      </c>
      <c r="J19" s="12">
        <v>7544</v>
      </c>
      <c r="K19" s="12">
        <v>117455</v>
      </c>
      <c r="L19" s="12">
        <v>4176</v>
      </c>
      <c r="M19" s="12">
        <v>4370</v>
      </c>
      <c r="N19" s="12">
        <v>7158</v>
      </c>
      <c r="O19" s="12">
        <v>303</v>
      </c>
      <c r="P19" s="12">
        <v>13395</v>
      </c>
      <c r="Q19" s="12">
        <v>58</v>
      </c>
      <c r="R19" s="12">
        <v>1638</v>
      </c>
      <c r="S19" s="12">
        <v>99</v>
      </c>
      <c r="T19" s="12">
        <v>1737</v>
      </c>
      <c r="U19" s="12">
        <v>1398</v>
      </c>
      <c r="V19" s="28">
        <v>19224</v>
      </c>
      <c r="W19" s="12">
        <v>2526</v>
      </c>
      <c r="X19" s="12">
        <v>11608</v>
      </c>
    </row>
    <row r="20" spans="2:24" s="28" customFormat="1" x14ac:dyDescent="0.15">
      <c r="B20" s="28">
        <v>2015</v>
      </c>
      <c r="C20" s="12">
        <v>166829</v>
      </c>
      <c r="D20" s="12">
        <v>30784</v>
      </c>
      <c r="E20" s="12">
        <v>24567</v>
      </c>
      <c r="F20" s="12">
        <v>44968</v>
      </c>
      <c r="G20" s="12">
        <v>103225</v>
      </c>
      <c r="H20" s="12">
        <v>6827</v>
      </c>
      <c r="I20" s="12">
        <v>8433</v>
      </c>
      <c r="J20" s="12">
        <v>7305</v>
      </c>
      <c r="K20" s="12">
        <v>118963</v>
      </c>
      <c r="L20" s="12">
        <v>3775</v>
      </c>
      <c r="M20" s="12">
        <v>4386</v>
      </c>
      <c r="N20" s="12">
        <v>7028</v>
      </c>
      <c r="O20" s="12">
        <v>301</v>
      </c>
      <c r="P20" s="12">
        <v>13314</v>
      </c>
      <c r="Q20" s="12">
        <v>54</v>
      </c>
      <c r="R20" s="12">
        <v>1476</v>
      </c>
      <c r="S20" s="12">
        <v>96</v>
      </c>
      <c r="T20" s="12">
        <v>1573</v>
      </c>
      <c r="U20" s="12">
        <v>1254</v>
      </c>
      <c r="V20" s="28">
        <v>19613</v>
      </c>
      <c r="W20" s="12">
        <v>2641</v>
      </c>
      <c r="X20" s="12">
        <v>11212</v>
      </c>
    </row>
    <row r="21" spans="2:24" s="28" customFormat="1" x14ac:dyDescent="0.15">
      <c r="B21" s="28">
        <v>2016</v>
      </c>
      <c r="C21" s="12">
        <v>166939</v>
      </c>
      <c r="D21" s="12">
        <v>30746</v>
      </c>
      <c r="E21" s="12">
        <v>24666</v>
      </c>
      <c r="F21" s="12">
        <v>44178</v>
      </c>
      <c r="G21" s="12">
        <v>102702</v>
      </c>
      <c r="H21" s="12">
        <v>7599</v>
      </c>
      <c r="I21" s="12">
        <v>9287</v>
      </c>
      <c r="J21" s="12">
        <v>7241</v>
      </c>
      <c r="K21" s="12">
        <v>119230</v>
      </c>
      <c r="L21" s="12">
        <v>3198</v>
      </c>
      <c r="M21" s="12">
        <v>4448</v>
      </c>
      <c r="N21" s="12">
        <v>6623</v>
      </c>
      <c r="O21" s="12">
        <v>230</v>
      </c>
      <c r="P21" s="12">
        <v>13191</v>
      </c>
      <c r="Q21" s="12">
        <v>54</v>
      </c>
      <c r="R21" s="12">
        <v>1402</v>
      </c>
      <c r="S21" s="12">
        <v>154</v>
      </c>
      <c r="T21" s="12">
        <v>1555</v>
      </c>
      <c r="U21" s="12">
        <v>1208</v>
      </c>
      <c r="V21" s="28">
        <v>19553</v>
      </c>
      <c r="W21" s="12">
        <v>2723</v>
      </c>
      <c r="X21" s="12">
        <v>10917</v>
      </c>
    </row>
    <row r="22" spans="2:24" s="28" customFormat="1" x14ac:dyDescent="0.15">
      <c r="B22" s="31">
        <v>2017</v>
      </c>
      <c r="C22" s="12">
        <v>166332</v>
      </c>
      <c r="D22" s="12">
        <v>30747</v>
      </c>
      <c r="E22" s="12">
        <v>24478</v>
      </c>
      <c r="F22" s="12">
        <v>42399</v>
      </c>
      <c r="G22" s="12">
        <v>100765</v>
      </c>
      <c r="H22" s="12">
        <v>8245</v>
      </c>
      <c r="I22" s="12">
        <v>10051</v>
      </c>
      <c r="J22" s="12">
        <v>7173</v>
      </c>
      <c r="K22" s="12">
        <v>117989</v>
      </c>
      <c r="L22" s="12">
        <v>3195</v>
      </c>
      <c r="M22" s="12">
        <v>4608</v>
      </c>
      <c r="N22" s="12">
        <v>6653</v>
      </c>
      <c r="O22" s="12">
        <v>228</v>
      </c>
      <c r="P22" s="12">
        <v>13223</v>
      </c>
      <c r="Q22" s="12">
        <v>58</v>
      </c>
      <c r="R22" s="12">
        <v>1371</v>
      </c>
      <c r="S22" s="12">
        <v>174</v>
      </c>
      <c r="T22" s="12">
        <v>1546</v>
      </c>
      <c r="U22" s="12">
        <v>1131</v>
      </c>
      <c r="V22" s="28">
        <v>19981</v>
      </c>
      <c r="W22" s="12">
        <v>2849</v>
      </c>
      <c r="X22" s="12">
        <v>11149</v>
      </c>
    </row>
    <row r="23" spans="2:24" s="28" customFormat="1" x14ac:dyDescent="0.15">
      <c r="B23" s="31">
        <v>2018</v>
      </c>
      <c r="C23" s="12">
        <v>165902</v>
      </c>
      <c r="D23" s="12">
        <v>30189</v>
      </c>
      <c r="E23" s="12">
        <v>24266</v>
      </c>
      <c r="F23" s="12">
        <v>42130</v>
      </c>
      <c r="G23" s="12">
        <v>99671</v>
      </c>
      <c r="H23" s="12">
        <v>8413</v>
      </c>
      <c r="I23" s="12">
        <v>10186</v>
      </c>
      <c r="J23" s="12">
        <v>7180</v>
      </c>
      <c r="K23" s="12">
        <v>117038</v>
      </c>
      <c r="L23" s="12">
        <v>3354</v>
      </c>
      <c r="M23" s="12">
        <v>4620</v>
      </c>
      <c r="N23" s="12">
        <v>6551</v>
      </c>
      <c r="O23" s="12">
        <v>262</v>
      </c>
      <c r="P23" s="12">
        <v>12872</v>
      </c>
      <c r="Q23" s="12">
        <v>57</v>
      </c>
      <c r="R23" s="12">
        <v>1406</v>
      </c>
      <c r="S23" s="12">
        <v>216</v>
      </c>
      <c r="T23" s="12">
        <v>1623</v>
      </c>
      <c r="U23" s="12">
        <v>1058</v>
      </c>
      <c r="V23" s="28">
        <v>20439</v>
      </c>
      <c r="W23" s="12">
        <v>2986</v>
      </c>
      <c r="X23" s="12">
        <v>11875</v>
      </c>
    </row>
    <row r="24" spans="2:24" s="28" customFormat="1" x14ac:dyDescent="0.15">
      <c r="B24" s="31">
        <v>2019</v>
      </c>
      <c r="C24" s="12">
        <v>165931</v>
      </c>
      <c r="D24" s="12">
        <v>29694</v>
      </c>
      <c r="E24" s="12">
        <v>23728</v>
      </c>
      <c r="F24" s="12">
        <v>41284</v>
      </c>
      <c r="G24" s="12">
        <v>97847</v>
      </c>
      <c r="H24" s="12">
        <v>9332</v>
      </c>
      <c r="I24" s="12">
        <v>11075</v>
      </c>
      <c r="J24" s="12">
        <v>7142</v>
      </c>
      <c r="K24" s="12">
        <v>116064</v>
      </c>
      <c r="L24" s="12">
        <v>3339</v>
      </c>
      <c r="M24" s="12">
        <v>4633</v>
      </c>
      <c r="N24" s="12">
        <v>6583</v>
      </c>
      <c r="O24" s="12">
        <v>283</v>
      </c>
      <c r="P24" s="12">
        <v>12925</v>
      </c>
      <c r="Q24" s="12">
        <v>66</v>
      </c>
      <c r="R24" s="12">
        <v>1391</v>
      </c>
      <c r="S24" s="12">
        <v>219</v>
      </c>
      <c r="T24" s="12">
        <v>1610</v>
      </c>
      <c r="U24" s="12">
        <v>1027</v>
      </c>
      <c r="V24" s="28">
        <v>20863</v>
      </c>
      <c r="W24" s="12">
        <v>3105</v>
      </c>
      <c r="X24" s="12">
        <v>12277</v>
      </c>
    </row>
    <row r="25" spans="2:24" s="28" customFormat="1" x14ac:dyDescent="0.15">
      <c r="B25" s="31">
        <v>2020</v>
      </c>
      <c r="C25" s="12">
        <v>167487</v>
      </c>
      <c r="D25" s="12">
        <v>30076</v>
      </c>
      <c r="E25" s="12">
        <v>23380</v>
      </c>
      <c r="F25" s="12">
        <v>41264</v>
      </c>
      <c r="G25" s="12">
        <v>97964</v>
      </c>
      <c r="H25" s="12">
        <v>9882</v>
      </c>
      <c r="I25" s="12">
        <v>11593</v>
      </c>
      <c r="J25" s="12">
        <v>7210</v>
      </c>
      <c r="K25" s="12">
        <v>116768</v>
      </c>
      <c r="L25" s="12">
        <v>3169</v>
      </c>
      <c r="M25" s="12">
        <v>4731</v>
      </c>
      <c r="N25" s="12">
        <v>6765</v>
      </c>
      <c r="O25" s="12">
        <v>292</v>
      </c>
      <c r="P25" s="12">
        <v>13129</v>
      </c>
      <c r="Q25" s="12">
        <v>69</v>
      </c>
      <c r="R25" s="12">
        <v>1353</v>
      </c>
      <c r="S25" s="12">
        <v>213</v>
      </c>
      <c r="T25" s="12">
        <v>1568</v>
      </c>
      <c r="U25" s="12">
        <v>1014</v>
      </c>
      <c r="V25" s="28">
        <v>21485</v>
      </c>
      <c r="W25" s="12">
        <v>3217</v>
      </c>
      <c r="X25" s="12">
        <v>12646</v>
      </c>
    </row>
    <row r="26" spans="2:24" s="28" customFormat="1" x14ac:dyDescent="0.15">
      <c r="B26" s="31">
        <v>2021</v>
      </c>
      <c r="C26" s="12">
        <v>168695</v>
      </c>
      <c r="D26" s="12">
        <v>29921</v>
      </c>
      <c r="E26" s="12">
        <v>23567</v>
      </c>
      <c r="F26" s="12">
        <v>43324</v>
      </c>
      <c r="G26" s="12">
        <v>100177</v>
      </c>
      <c r="H26" s="12">
        <v>8415</v>
      </c>
      <c r="I26" s="12">
        <v>10121</v>
      </c>
      <c r="J26" s="12">
        <v>7333</v>
      </c>
      <c r="K26" s="12">
        <v>117631</v>
      </c>
      <c r="L26" s="12">
        <v>3028</v>
      </c>
      <c r="M26" s="12">
        <v>4805</v>
      </c>
      <c r="N26" s="12">
        <v>6992</v>
      </c>
      <c r="O26" s="12">
        <v>285</v>
      </c>
      <c r="P26" s="12">
        <v>13102</v>
      </c>
      <c r="Q26" s="12">
        <v>57</v>
      </c>
      <c r="R26" s="12">
        <v>1316</v>
      </c>
      <c r="S26" s="12">
        <v>141</v>
      </c>
      <c r="T26" s="12">
        <v>1458</v>
      </c>
      <c r="U26" s="12">
        <v>1013</v>
      </c>
      <c r="V26" s="28">
        <v>21986</v>
      </c>
      <c r="W26" s="12">
        <v>3308</v>
      </c>
      <c r="X26" s="12">
        <v>12808</v>
      </c>
    </row>
    <row r="27" spans="2:24" s="28" customFormat="1" x14ac:dyDescent="0.15">
      <c r="B27" s="36">
        <v>2022</v>
      </c>
      <c r="C27" s="18">
        <v>169991</v>
      </c>
      <c r="D27" s="18">
        <v>29450</v>
      </c>
      <c r="E27" s="18">
        <v>23518</v>
      </c>
      <c r="F27" s="18">
        <v>43070</v>
      </c>
      <c r="G27" s="18">
        <v>99269</v>
      </c>
      <c r="H27" s="18">
        <v>10244</v>
      </c>
      <c r="I27" s="18">
        <v>11878</v>
      </c>
      <c r="J27" s="18">
        <v>7185</v>
      </c>
      <c r="K27" s="18">
        <v>118332</v>
      </c>
      <c r="L27" s="18">
        <v>3000</v>
      </c>
      <c r="M27" s="18">
        <v>4684</v>
      </c>
      <c r="N27" s="18">
        <v>7253</v>
      </c>
      <c r="O27" s="18">
        <v>269</v>
      </c>
      <c r="P27" s="18">
        <v>13141</v>
      </c>
      <c r="Q27" s="18">
        <v>58</v>
      </c>
      <c r="R27" s="18">
        <v>1289</v>
      </c>
      <c r="S27" s="18">
        <v>163</v>
      </c>
      <c r="T27" s="18">
        <v>1453</v>
      </c>
      <c r="U27" s="18">
        <v>1044</v>
      </c>
      <c r="V27" s="36">
        <v>22434</v>
      </c>
      <c r="W27" s="18">
        <v>3393</v>
      </c>
      <c r="X27" s="18">
        <v>13010</v>
      </c>
    </row>
    <row r="28" spans="2:24" s="28" customFormat="1" x14ac:dyDescent="0.15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</row>
    <row r="29" spans="2:24" s="28" customFormat="1" ht="18.95" customHeight="1" x14ac:dyDescent="0.15">
      <c r="B29" s="88" t="s">
        <v>12</v>
      </c>
      <c r="C29" s="88" t="s">
        <v>40</v>
      </c>
      <c r="D29" s="88" t="s">
        <v>41</v>
      </c>
      <c r="E29" s="88"/>
      <c r="F29" s="88"/>
      <c r="G29" s="88"/>
      <c r="H29" s="88"/>
      <c r="I29" s="88"/>
      <c r="J29" s="88"/>
      <c r="K29" s="89"/>
      <c r="L29" s="88" t="s">
        <v>42</v>
      </c>
      <c r="M29" s="90" t="s">
        <v>43</v>
      </c>
      <c r="N29" s="90"/>
      <c r="O29" s="90"/>
      <c r="P29" s="91"/>
      <c r="Q29" s="88" t="s">
        <v>44</v>
      </c>
      <c r="R29" s="88" t="s">
        <v>45</v>
      </c>
      <c r="S29" s="89"/>
      <c r="T29" s="88" t="s">
        <v>46</v>
      </c>
      <c r="U29" s="88" t="s">
        <v>47</v>
      </c>
      <c r="V29" s="88" t="s">
        <v>48</v>
      </c>
      <c r="W29" s="88" t="s">
        <v>49</v>
      </c>
    </row>
    <row r="30" spans="2:24" s="38" customFormat="1" x14ac:dyDescent="0.15">
      <c r="B30" s="94"/>
      <c r="C30" s="94"/>
      <c r="D30" s="94" t="s">
        <v>53</v>
      </c>
      <c r="E30" s="92" t="s">
        <v>50</v>
      </c>
      <c r="F30" s="92"/>
      <c r="G30" s="92"/>
      <c r="H30" s="92"/>
      <c r="I30" s="92" t="s">
        <v>51</v>
      </c>
      <c r="J30" s="92"/>
      <c r="K30" s="92" t="s">
        <v>52</v>
      </c>
      <c r="L30" s="92"/>
      <c r="M30" s="92" t="s">
        <v>57</v>
      </c>
      <c r="N30" s="92" t="s">
        <v>54</v>
      </c>
      <c r="O30" s="92" t="s">
        <v>55</v>
      </c>
      <c r="P30" s="92" t="s">
        <v>56</v>
      </c>
      <c r="Q30" s="92"/>
      <c r="R30" s="92" t="s">
        <v>58</v>
      </c>
      <c r="S30" s="92" t="s">
        <v>59</v>
      </c>
      <c r="T30" s="92"/>
      <c r="U30" s="92"/>
      <c r="V30" s="92"/>
      <c r="W30" s="92"/>
    </row>
    <row r="31" spans="2:24" s="38" customFormat="1" x14ac:dyDescent="0.15">
      <c r="B31" s="39" t="s">
        <v>0</v>
      </c>
      <c r="C31" s="95"/>
      <c r="D31" s="95"/>
      <c r="E31" s="40" t="s">
        <v>64</v>
      </c>
      <c r="F31" s="39" t="s">
        <v>61</v>
      </c>
      <c r="G31" s="39" t="s">
        <v>62</v>
      </c>
      <c r="H31" s="39" t="s">
        <v>63</v>
      </c>
      <c r="I31" s="40" t="s">
        <v>66</v>
      </c>
      <c r="J31" s="39" t="s">
        <v>65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</row>
    <row r="32" spans="2:24" x14ac:dyDescent="0.15">
      <c r="B32" s="2">
        <v>1998</v>
      </c>
      <c r="C32" s="17">
        <v>4038</v>
      </c>
      <c r="D32" s="17">
        <v>3296.7</v>
      </c>
      <c r="E32" s="17">
        <v>2484.6999999999998</v>
      </c>
      <c r="F32" s="17">
        <v>6.1</v>
      </c>
      <c r="G32" s="17">
        <v>963.4</v>
      </c>
      <c r="H32" s="17">
        <v>886.6</v>
      </c>
      <c r="I32" s="17">
        <v>466.5</v>
      </c>
      <c r="J32" s="17">
        <v>345.5</v>
      </c>
      <c r="K32" s="17">
        <v>351.1</v>
      </c>
      <c r="L32" s="17">
        <v>21.5</v>
      </c>
      <c r="M32" s="17">
        <v>9.6999999999999993</v>
      </c>
      <c r="N32" s="17">
        <v>65.400000000000006</v>
      </c>
      <c r="O32" s="17">
        <v>0.5</v>
      </c>
      <c r="P32" s="17"/>
      <c r="Q32" s="17">
        <v>30.8</v>
      </c>
      <c r="R32" s="17">
        <v>30.8</v>
      </c>
      <c r="S32" s="17">
        <v>6.3</v>
      </c>
      <c r="T32" s="17">
        <v>5.4</v>
      </c>
      <c r="U32" s="17">
        <v>200.5</v>
      </c>
      <c r="V32" s="17"/>
      <c r="W32" s="17">
        <v>297</v>
      </c>
    </row>
    <row r="33" spans="2:25" x14ac:dyDescent="0.15">
      <c r="B33" s="2">
        <v>1999</v>
      </c>
      <c r="C33" s="17">
        <v>3970.8</v>
      </c>
      <c r="D33" s="17">
        <v>3239.2</v>
      </c>
      <c r="E33" s="17">
        <v>2458.4</v>
      </c>
      <c r="F33" s="17">
        <v>5.9</v>
      </c>
      <c r="G33" s="17">
        <v>919.2</v>
      </c>
      <c r="H33" s="17">
        <v>923</v>
      </c>
      <c r="I33" s="17">
        <v>440.6</v>
      </c>
      <c r="J33" s="17">
        <v>340.3</v>
      </c>
      <c r="K33" s="17">
        <v>371.4</v>
      </c>
      <c r="L33" s="17">
        <v>20.5</v>
      </c>
      <c r="M33" s="17">
        <v>9.3000000000000007</v>
      </c>
      <c r="N33" s="17">
        <v>52.6</v>
      </c>
      <c r="O33" s="17">
        <v>0.3</v>
      </c>
      <c r="P33" s="17"/>
      <c r="Q33" s="17">
        <v>13.8</v>
      </c>
      <c r="R33" s="17">
        <v>13.8</v>
      </c>
      <c r="S33" s="17">
        <v>6</v>
      </c>
      <c r="T33" s="17">
        <v>6</v>
      </c>
      <c r="U33" s="17">
        <v>197.8</v>
      </c>
      <c r="V33" s="17"/>
      <c r="W33" s="17">
        <v>288.7</v>
      </c>
    </row>
    <row r="34" spans="2:25" s="28" customFormat="1" x14ac:dyDescent="0.15">
      <c r="B34" s="2">
        <v>2000</v>
      </c>
      <c r="C34" s="17">
        <v>4042.4</v>
      </c>
      <c r="D34" s="17">
        <v>3186.5</v>
      </c>
      <c r="E34" s="17">
        <v>2326.6999999999998</v>
      </c>
      <c r="F34" s="17">
        <v>4.5</v>
      </c>
      <c r="G34" s="17">
        <v>893.2</v>
      </c>
      <c r="H34" s="17">
        <v>793.7</v>
      </c>
      <c r="I34" s="17">
        <v>484.1</v>
      </c>
      <c r="J34" s="17">
        <v>375.6</v>
      </c>
      <c r="K34" s="17">
        <v>417.1</v>
      </c>
      <c r="L34" s="17">
        <v>21.1</v>
      </c>
      <c r="M34" s="17">
        <v>8.6</v>
      </c>
      <c r="N34" s="17">
        <v>43</v>
      </c>
      <c r="O34" s="17">
        <v>0.6</v>
      </c>
      <c r="P34" s="17"/>
      <c r="Q34" s="17">
        <v>7.6</v>
      </c>
      <c r="R34" s="17">
        <v>7.6</v>
      </c>
      <c r="S34" s="17">
        <v>8</v>
      </c>
      <c r="T34" s="17">
        <v>7.7</v>
      </c>
      <c r="U34" s="17">
        <v>242.1</v>
      </c>
      <c r="V34" s="17"/>
      <c r="W34" s="17">
        <v>288.89999999999998</v>
      </c>
      <c r="Y34" s="12"/>
    </row>
    <row r="35" spans="2:25" s="28" customFormat="1" x14ac:dyDescent="0.15">
      <c r="B35" s="2">
        <v>2001</v>
      </c>
      <c r="C35" s="17">
        <v>3672.3</v>
      </c>
      <c r="D35" s="17">
        <v>2877.1</v>
      </c>
      <c r="E35" s="17">
        <v>2145.9</v>
      </c>
      <c r="F35" s="17">
        <v>5.0999999999999996</v>
      </c>
      <c r="G35" s="17">
        <v>820.6</v>
      </c>
      <c r="H35" s="17">
        <v>837.8</v>
      </c>
      <c r="I35" s="17">
        <v>384.8</v>
      </c>
      <c r="J35" s="17">
        <v>346.5</v>
      </c>
      <c r="K35" s="17">
        <v>309.89999999999998</v>
      </c>
      <c r="L35" s="17">
        <v>19.600000000000001</v>
      </c>
      <c r="M35" s="17">
        <v>8.6</v>
      </c>
      <c r="N35" s="17">
        <v>90.1</v>
      </c>
      <c r="O35" s="17">
        <v>0.6</v>
      </c>
      <c r="P35" s="17"/>
      <c r="Q35" s="17">
        <v>5.2</v>
      </c>
      <c r="R35" s="17">
        <v>5.2</v>
      </c>
      <c r="S35" s="17">
        <v>6.3</v>
      </c>
      <c r="T35" s="17">
        <v>6.2</v>
      </c>
      <c r="U35" s="17">
        <v>247</v>
      </c>
      <c r="V35" s="17"/>
      <c r="W35" s="17">
        <v>269.10000000000002</v>
      </c>
      <c r="Y35" s="12"/>
    </row>
    <row r="36" spans="2:25" s="28" customFormat="1" x14ac:dyDescent="0.15">
      <c r="B36" s="2">
        <v>2002</v>
      </c>
      <c r="C36" s="17">
        <v>3900.5</v>
      </c>
      <c r="D36" s="17">
        <v>3011</v>
      </c>
      <c r="E36" s="17">
        <v>2220.5</v>
      </c>
      <c r="F36" s="17">
        <v>3.5</v>
      </c>
      <c r="G36" s="17">
        <v>798.1</v>
      </c>
      <c r="H36" s="17">
        <v>891</v>
      </c>
      <c r="I36" s="17">
        <v>423.9</v>
      </c>
      <c r="J36" s="17">
        <v>366.7</v>
      </c>
      <c r="K36" s="17">
        <v>355.1</v>
      </c>
      <c r="L36" s="17">
        <v>18.8</v>
      </c>
      <c r="M36" s="17">
        <v>10.1</v>
      </c>
      <c r="N36" s="17">
        <v>72.3</v>
      </c>
      <c r="O36" s="17">
        <v>0.6</v>
      </c>
      <c r="P36" s="17"/>
      <c r="Q36" s="17">
        <v>6.7</v>
      </c>
      <c r="R36" s="17">
        <v>6.7</v>
      </c>
      <c r="S36" s="17">
        <v>4.3</v>
      </c>
      <c r="T36" s="17">
        <v>4.2</v>
      </c>
      <c r="U36" s="17">
        <v>271</v>
      </c>
      <c r="V36" s="17"/>
      <c r="W36" s="17">
        <v>281.60000000000002</v>
      </c>
      <c r="Y36" s="12"/>
    </row>
    <row r="37" spans="2:25" s="28" customFormat="1" x14ac:dyDescent="0.15">
      <c r="B37" s="2">
        <v>2003</v>
      </c>
      <c r="C37" s="17">
        <v>3707.95</v>
      </c>
      <c r="D37" s="17">
        <v>2833.64</v>
      </c>
      <c r="E37" s="17">
        <v>2113.96</v>
      </c>
      <c r="F37" s="17">
        <v>3.11</v>
      </c>
      <c r="G37" s="17">
        <v>720.55</v>
      </c>
      <c r="H37" s="17">
        <v>915.45</v>
      </c>
      <c r="I37" s="17">
        <v>355</v>
      </c>
      <c r="J37" s="17">
        <v>364.68</v>
      </c>
      <c r="K37" s="17">
        <v>323.02999999999997</v>
      </c>
      <c r="L37" s="17">
        <v>17.739999999999998</v>
      </c>
      <c r="M37" s="17">
        <v>10.68</v>
      </c>
      <c r="N37" s="17">
        <v>91.45</v>
      </c>
      <c r="O37" s="17">
        <v>0.86</v>
      </c>
      <c r="P37" s="17"/>
      <c r="Q37" s="17">
        <v>2.89</v>
      </c>
      <c r="R37" s="17">
        <v>2.89</v>
      </c>
      <c r="S37" s="17">
        <v>2.79</v>
      </c>
      <c r="T37" s="17">
        <v>2.65</v>
      </c>
      <c r="U37" s="17">
        <v>278.54000000000002</v>
      </c>
      <c r="V37" s="17"/>
      <c r="W37" s="17">
        <v>278.14999999999998</v>
      </c>
      <c r="Y37" s="12"/>
    </row>
    <row r="38" spans="2:25" s="28" customFormat="1" x14ac:dyDescent="0.15">
      <c r="B38" s="2">
        <v>2004</v>
      </c>
      <c r="C38" s="17">
        <v>3741.5</v>
      </c>
      <c r="D38" s="17">
        <v>2925.4</v>
      </c>
      <c r="E38" s="17">
        <v>2216.3000000000002</v>
      </c>
      <c r="F38" s="17">
        <v>2.6</v>
      </c>
      <c r="G38" s="17">
        <v>648.9</v>
      </c>
      <c r="H38" s="17">
        <v>1125.5999999999999</v>
      </c>
      <c r="I38" s="17">
        <v>348.8</v>
      </c>
      <c r="J38" s="17">
        <v>360.3</v>
      </c>
      <c r="K38" s="17">
        <v>298.3</v>
      </c>
      <c r="L38" s="17">
        <v>15.5</v>
      </c>
      <c r="M38" s="17">
        <v>12.1</v>
      </c>
      <c r="N38" s="17">
        <v>114.6</v>
      </c>
      <c r="O38" s="17">
        <v>0.1</v>
      </c>
      <c r="P38" s="17"/>
      <c r="Q38" s="17">
        <v>1.8</v>
      </c>
      <c r="R38" s="17">
        <v>1.8</v>
      </c>
      <c r="S38" s="17">
        <v>3</v>
      </c>
      <c r="T38" s="17">
        <v>2.9</v>
      </c>
      <c r="U38" s="17">
        <v>248.6</v>
      </c>
      <c r="V38" s="17"/>
      <c r="W38" s="17">
        <v>279.10000000000002</v>
      </c>
      <c r="Y38" s="12"/>
    </row>
    <row r="39" spans="2:25" x14ac:dyDescent="0.15">
      <c r="B39" s="2">
        <v>2005</v>
      </c>
      <c r="C39" s="17">
        <v>3795.4</v>
      </c>
      <c r="D39" s="17">
        <v>3033.6</v>
      </c>
      <c r="E39" s="17">
        <v>2333.4</v>
      </c>
      <c r="F39" s="17">
        <v>2.7</v>
      </c>
      <c r="G39" s="17">
        <v>721</v>
      </c>
      <c r="H39" s="17">
        <v>1183.7</v>
      </c>
      <c r="I39" s="17">
        <v>346.3</v>
      </c>
      <c r="J39" s="17">
        <v>354</v>
      </c>
      <c r="K39" s="17">
        <v>273.39999999999998</v>
      </c>
      <c r="L39" s="17">
        <v>14.6</v>
      </c>
      <c r="M39" s="17">
        <v>10.1</v>
      </c>
      <c r="N39" s="17">
        <v>97.5</v>
      </c>
      <c r="O39" s="17">
        <v>0.1</v>
      </c>
      <c r="P39" s="17"/>
      <c r="Q39" s="17">
        <v>1.2</v>
      </c>
      <c r="R39" s="17">
        <v>1.2</v>
      </c>
      <c r="S39" s="17">
        <v>2.7</v>
      </c>
      <c r="T39" s="17">
        <v>2.5</v>
      </c>
      <c r="U39" s="17">
        <v>244.9</v>
      </c>
      <c r="V39" s="17"/>
      <c r="W39" s="17">
        <v>279.7</v>
      </c>
    </row>
    <row r="40" spans="2:25" x14ac:dyDescent="0.15">
      <c r="B40" s="2">
        <v>2006</v>
      </c>
      <c r="C40" s="17">
        <v>3822.9</v>
      </c>
      <c r="D40" s="17">
        <v>3121.9</v>
      </c>
      <c r="E40" s="17">
        <v>2423.1</v>
      </c>
      <c r="F40" s="17">
        <v>1.8</v>
      </c>
      <c r="G40" s="17">
        <v>733.6</v>
      </c>
      <c r="H40" s="17">
        <v>1225.5999999999999</v>
      </c>
      <c r="I40" s="17">
        <v>358</v>
      </c>
      <c r="J40" s="17">
        <v>340.8</v>
      </c>
      <c r="K40" s="17">
        <v>225.1</v>
      </c>
      <c r="L40" s="17">
        <v>12.6</v>
      </c>
      <c r="M40" s="17">
        <v>7.5</v>
      </c>
      <c r="N40" s="17">
        <v>109.1</v>
      </c>
      <c r="O40" s="17">
        <v>0</v>
      </c>
      <c r="Q40" s="17">
        <v>3.2</v>
      </c>
      <c r="R40" s="17">
        <v>3.2</v>
      </c>
      <c r="S40" s="17">
        <v>3.2</v>
      </c>
      <c r="T40" s="17">
        <v>3.2</v>
      </c>
      <c r="U40" s="17">
        <v>243.2</v>
      </c>
      <c r="V40" s="17"/>
      <c r="W40" s="17">
        <v>270.2</v>
      </c>
    </row>
    <row r="41" spans="2:25" x14ac:dyDescent="0.15">
      <c r="B41" s="2">
        <v>2007</v>
      </c>
      <c r="C41" s="17">
        <v>3653.2</v>
      </c>
      <c r="D41" s="17">
        <v>3028.2</v>
      </c>
      <c r="E41" s="17">
        <v>2443.4</v>
      </c>
      <c r="F41" s="17">
        <v>1.5</v>
      </c>
      <c r="G41" s="17">
        <v>712.3</v>
      </c>
      <c r="H41" s="17">
        <v>1270.5</v>
      </c>
      <c r="I41" s="17">
        <v>348.4</v>
      </c>
      <c r="J41" s="17">
        <v>236.5</v>
      </c>
      <c r="K41" s="17">
        <v>166.8</v>
      </c>
      <c r="L41" s="17">
        <v>13</v>
      </c>
      <c r="M41" s="17">
        <v>7.2</v>
      </c>
      <c r="N41" s="17">
        <v>104</v>
      </c>
      <c r="O41" s="17">
        <v>0.1</v>
      </c>
      <c r="P41" s="17"/>
      <c r="Q41" s="17">
        <v>5.8</v>
      </c>
      <c r="R41" s="17">
        <v>5.8</v>
      </c>
      <c r="S41" s="17">
        <v>3.5</v>
      </c>
      <c r="T41" s="17">
        <v>3.5</v>
      </c>
      <c r="U41" s="17">
        <v>240.1</v>
      </c>
      <c r="V41" s="17"/>
      <c r="W41" s="17">
        <v>274</v>
      </c>
    </row>
    <row r="42" spans="2:25" x14ac:dyDescent="0.15">
      <c r="B42" s="2">
        <v>2008</v>
      </c>
      <c r="C42" s="17">
        <v>3726.5</v>
      </c>
      <c r="D42" s="17">
        <v>3111.3</v>
      </c>
      <c r="E42" s="17">
        <v>2556.6</v>
      </c>
      <c r="F42" s="17">
        <v>1.1000000000000001</v>
      </c>
      <c r="G42" s="17">
        <v>697.4</v>
      </c>
      <c r="H42" s="17">
        <v>1378.6</v>
      </c>
      <c r="I42" s="17">
        <v>347.7</v>
      </c>
      <c r="J42" s="17">
        <v>207</v>
      </c>
      <c r="K42" s="17">
        <v>179.2</v>
      </c>
      <c r="L42" s="17">
        <v>10.4</v>
      </c>
      <c r="M42" s="17">
        <v>6.1</v>
      </c>
      <c r="N42" s="17">
        <v>89.1</v>
      </c>
      <c r="O42" s="17">
        <v>0.1</v>
      </c>
      <c r="P42" s="17"/>
      <c r="Q42" s="17">
        <v>6.4</v>
      </c>
      <c r="R42" s="17">
        <v>6.4</v>
      </c>
      <c r="S42" s="17">
        <v>3.2</v>
      </c>
      <c r="T42" s="17">
        <v>3.2</v>
      </c>
      <c r="U42" s="17">
        <v>241</v>
      </c>
      <c r="V42" s="17"/>
      <c r="W42" s="17">
        <v>277.2</v>
      </c>
    </row>
    <row r="43" spans="2:25" x14ac:dyDescent="0.15">
      <c r="B43" s="2">
        <v>2009</v>
      </c>
      <c r="C43" s="17">
        <v>3717.9</v>
      </c>
      <c r="D43" s="17">
        <v>3146.7</v>
      </c>
      <c r="E43" s="17">
        <v>2617.1</v>
      </c>
      <c r="F43" s="17">
        <v>1.1000000000000001</v>
      </c>
      <c r="G43" s="17">
        <v>727.5</v>
      </c>
      <c r="H43" s="17">
        <v>1451.2</v>
      </c>
      <c r="I43" s="17">
        <v>336.4</v>
      </c>
      <c r="J43" s="17">
        <v>193.2</v>
      </c>
      <c r="K43" s="17">
        <v>168.1</v>
      </c>
      <c r="L43" s="17">
        <v>9.8000000000000007</v>
      </c>
      <c r="M43" s="17">
        <v>6.5</v>
      </c>
      <c r="N43" s="17">
        <v>73.3</v>
      </c>
      <c r="O43" s="17">
        <v>0.1</v>
      </c>
      <c r="P43" s="17"/>
      <c r="Q43" s="17">
        <v>4.2</v>
      </c>
      <c r="R43" s="17">
        <v>4.2</v>
      </c>
      <c r="S43" s="17">
        <v>3.8</v>
      </c>
      <c r="T43" s="17">
        <v>3.6</v>
      </c>
      <c r="U43" s="17">
        <v>245.1</v>
      </c>
      <c r="V43" s="17"/>
      <c r="W43" s="17">
        <v>281.2</v>
      </c>
    </row>
    <row r="44" spans="2:25" x14ac:dyDescent="0.15">
      <c r="B44" s="2">
        <v>2010</v>
      </c>
      <c r="C44" s="17">
        <v>3763.9</v>
      </c>
      <c r="D44" s="17">
        <v>3239.2</v>
      </c>
      <c r="E44" s="17">
        <v>2714.8</v>
      </c>
      <c r="F44" s="17">
        <v>1</v>
      </c>
      <c r="G44" s="17">
        <v>728.5</v>
      </c>
      <c r="H44" s="17">
        <v>1548.9</v>
      </c>
      <c r="I44" s="17">
        <v>334</v>
      </c>
      <c r="J44" s="17">
        <v>190.4</v>
      </c>
      <c r="K44" s="17">
        <v>157</v>
      </c>
      <c r="L44" s="17">
        <v>9</v>
      </c>
      <c r="M44" s="17">
        <v>6.1</v>
      </c>
      <c r="N44" s="17">
        <v>58.7</v>
      </c>
      <c r="O44" s="17">
        <v>0.2</v>
      </c>
      <c r="P44" s="17"/>
      <c r="Q44" s="17">
        <v>4.9000000000000004</v>
      </c>
      <c r="R44" s="17">
        <v>4.9000000000000004</v>
      </c>
      <c r="S44" s="17">
        <v>3.4</v>
      </c>
      <c r="T44" s="17">
        <v>3.4</v>
      </c>
      <c r="U44" s="17">
        <v>228.5</v>
      </c>
      <c r="V44" s="17"/>
      <c r="W44" s="17">
        <v>294.39999999999998</v>
      </c>
    </row>
    <row r="45" spans="2:25" x14ac:dyDescent="0.15">
      <c r="B45" s="2">
        <v>2011</v>
      </c>
      <c r="C45" s="17">
        <v>3797.4</v>
      </c>
      <c r="D45" s="17">
        <v>3287.9</v>
      </c>
      <c r="E45" s="17">
        <v>2774.3</v>
      </c>
      <c r="F45" s="17">
        <v>1</v>
      </c>
      <c r="G45" s="17">
        <v>710.1</v>
      </c>
      <c r="H45" s="17">
        <v>1646.7</v>
      </c>
      <c r="I45" s="17">
        <v>321.3</v>
      </c>
      <c r="J45" s="17">
        <v>192.3</v>
      </c>
      <c r="K45" s="17">
        <v>150</v>
      </c>
      <c r="L45" s="17">
        <v>8.9</v>
      </c>
      <c r="M45" s="17">
        <v>5.9</v>
      </c>
      <c r="N45" s="17">
        <v>53.3</v>
      </c>
      <c r="O45" s="17">
        <v>0.2</v>
      </c>
      <c r="P45" s="17"/>
      <c r="Q45" s="17">
        <v>5.6</v>
      </c>
      <c r="R45" s="17">
        <v>5.6</v>
      </c>
      <c r="S45" s="17">
        <v>3.2</v>
      </c>
      <c r="T45" s="17">
        <v>3.2</v>
      </c>
      <c r="U45" s="17">
        <v>228.6</v>
      </c>
      <c r="V45" s="17"/>
      <c r="W45" s="17">
        <v>322.60000000000002</v>
      </c>
    </row>
    <row r="46" spans="2:25" x14ac:dyDescent="0.15">
      <c r="B46" s="2">
        <v>2012</v>
      </c>
      <c r="C46" s="17">
        <v>3808.1442999999999</v>
      </c>
      <c r="D46" s="17">
        <v>3291.5</v>
      </c>
      <c r="E46" s="17">
        <v>2776.91</v>
      </c>
      <c r="F46" s="17">
        <v>1.01</v>
      </c>
      <c r="G46" s="17">
        <v>688.97</v>
      </c>
      <c r="H46" s="17">
        <v>1668.97</v>
      </c>
      <c r="I46" s="17">
        <v>324.3</v>
      </c>
      <c r="J46" s="17">
        <v>190.29</v>
      </c>
      <c r="K46" s="17">
        <v>145.8622</v>
      </c>
      <c r="L46" s="17">
        <v>9.2841000000000005</v>
      </c>
      <c r="M46" s="17">
        <v>4.1714000000000002</v>
      </c>
      <c r="N46" s="17">
        <v>37.364699999999999</v>
      </c>
      <c r="O46" s="17">
        <v>6.9599999999999995E-2</v>
      </c>
      <c r="P46" s="17"/>
      <c r="Q46" s="17">
        <v>8.5450999999999997</v>
      </c>
      <c r="R46" s="17">
        <v>8.5450999999999997</v>
      </c>
      <c r="S46" s="17">
        <v>3.1092</v>
      </c>
      <c r="T46" s="17">
        <v>3.1082000000000001</v>
      </c>
      <c r="U46" s="17">
        <v>247.81</v>
      </c>
      <c r="V46" s="17">
        <v>5.0900000000000001E-2</v>
      </c>
      <c r="W46" s="17">
        <v>342.36419999999998</v>
      </c>
    </row>
    <row r="47" spans="2:25" s="30" customFormat="1" x14ac:dyDescent="0.15">
      <c r="B47" s="2">
        <v>2013</v>
      </c>
      <c r="C47" s="17">
        <v>3782.44236</v>
      </c>
      <c r="D47" s="17">
        <v>3274.3</v>
      </c>
      <c r="E47" s="17">
        <v>2763.53</v>
      </c>
      <c r="F47" s="17">
        <v>0.98</v>
      </c>
      <c r="G47" s="17">
        <v>677.47</v>
      </c>
      <c r="H47" s="17">
        <v>1670.04</v>
      </c>
      <c r="I47" s="17">
        <v>320.25</v>
      </c>
      <c r="J47" s="17">
        <v>190.52</v>
      </c>
      <c r="K47" s="17">
        <v>140.32210000000001</v>
      </c>
      <c r="L47" s="17">
        <v>7.9097</v>
      </c>
      <c r="M47" s="17">
        <v>5.0125999999999999</v>
      </c>
      <c r="N47" s="17">
        <v>23.439360000000001</v>
      </c>
      <c r="O47" s="17">
        <v>6.7500000000000004E-2</v>
      </c>
      <c r="P47" s="17"/>
      <c r="Q47" s="17">
        <v>4.5964</v>
      </c>
      <c r="R47" s="17">
        <v>4.5964</v>
      </c>
      <c r="S47" s="17">
        <v>3.2927</v>
      </c>
      <c r="T47" s="17">
        <v>3.2909999999999999</v>
      </c>
      <c r="U47" s="17">
        <v>252.7662</v>
      </c>
      <c r="V47" s="17">
        <v>4.5900000000000003E-2</v>
      </c>
      <c r="W47" s="17">
        <v>348.34089999999998</v>
      </c>
    </row>
    <row r="48" spans="2:25" s="30" customFormat="1" x14ac:dyDescent="0.15">
      <c r="B48" s="2">
        <v>2014</v>
      </c>
      <c r="C48" s="17">
        <v>3783.4</v>
      </c>
      <c r="D48" s="17">
        <v>3286.4</v>
      </c>
      <c r="E48" s="17">
        <v>2772.9</v>
      </c>
      <c r="F48" s="17">
        <v>0.9</v>
      </c>
      <c r="G48" s="17">
        <v>673.9</v>
      </c>
      <c r="H48" s="17">
        <v>1676.5</v>
      </c>
      <c r="I48" s="17">
        <v>323.2</v>
      </c>
      <c r="J48" s="17">
        <v>190.3</v>
      </c>
      <c r="K48" s="17">
        <v>129.69999999999999</v>
      </c>
      <c r="L48" s="17">
        <v>7.2</v>
      </c>
      <c r="M48" s="17">
        <v>3.7</v>
      </c>
      <c r="N48" s="17">
        <v>18.7</v>
      </c>
      <c r="O48" s="17">
        <v>0.1</v>
      </c>
      <c r="P48" s="17"/>
      <c r="Q48" s="17"/>
      <c r="R48" s="17">
        <v>1.8</v>
      </c>
      <c r="S48" s="17">
        <v>3.3</v>
      </c>
      <c r="T48" s="17">
        <v>3.3</v>
      </c>
      <c r="U48" s="17">
        <v>257.10000000000002</v>
      </c>
      <c r="V48" s="17">
        <v>0</v>
      </c>
      <c r="W48" s="17">
        <v>360.3</v>
      </c>
    </row>
    <row r="49" spans="2:25" x14ac:dyDescent="0.15">
      <c r="B49" s="2">
        <v>2015</v>
      </c>
      <c r="C49" s="17">
        <v>3767.7</v>
      </c>
      <c r="D49" s="17">
        <v>3287.2</v>
      </c>
      <c r="E49" s="17">
        <v>2779.2</v>
      </c>
      <c r="F49" s="17">
        <v>0.7</v>
      </c>
      <c r="G49" s="17">
        <v>675.1</v>
      </c>
      <c r="H49" s="17">
        <v>1676.9</v>
      </c>
      <c r="I49" s="17">
        <v>318.8</v>
      </c>
      <c r="J49" s="17">
        <v>189.2</v>
      </c>
      <c r="K49" s="17">
        <v>121.2</v>
      </c>
      <c r="L49" s="17">
        <v>6.6</v>
      </c>
      <c r="M49" s="17">
        <v>4.3</v>
      </c>
      <c r="N49" s="17">
        <v>10.6</v>
      </c>
      <c r="O49" s="17">
        <v>0</v>
      </c>
      <c r="P49" s="17"/>
      <c r="Q49" s="17"/>
      <c r="R49" s="17">
        <v>1.2</v>
      </c>
      <c r="S49" s="17">
        <v>2.8</v>
      </c>
      <c r="T49" s="17">
        <v>2.8</v>
      </c>
      <c r="U49" s="17">
        <v>256.7</v>
      </c>
      <c r="V49" s="17">
        <v>3</v>
      </c>
      <c r="W49" s="17">
        <v>362.8</v>
      </c>
    </row>
    <row r="50" spans="2:25" x14ac:dyDescent="0.15">
      <c r="B50" s="2">
        <v>2016</v>
      </c>
      <c r="C50" s="17">
        <v>3720.8</v>
      </c>
      <c r="D50" s="17">
        <v>3241.4</v>
      </c>
      <c r="E50" s="17">
        <v>2716.2</v>
      </c>
      <c r="F50" s="17">
        <v>0.7</v>
      </c>
      <c r="G50" s="17">
        <v>672.9</v>
      </c>
      <c r="H50" s="17">
        <v>1624.8</v>
      </c>
      <c r="I50" s="17">
        <v>321.39999999999998</v>
      </c>
      <c r="J50" s="17">
        <v>203.8</v>
      </c>
      <c r="K50" s="17">
        <v>114.7</v>
      </c>
      <c r="L50" s="17">
        <v>6.4</v>
      </c>
      <c r="M50" s="17">
        <v>4.7</v>
      </c>
      <c r="N50" s="17">
        <v>7.1</v>
      </c>
      <c r="O50" s="17">
        <v>0</v>
      </c>
      <c r="P50" s="17"/>
      <c r="Q50" s="17"/>
      <c r="R50" s="17">
        <v>0.7</v>
      </c>
      <c r="S50" s="17">
        <v>2.8</v>
      </c>
      <c r="T50" s="17">
        <v>2.8</v>
      </c>
      <c r="U50" s="17">
        <v>257</v>
      </c>
      <c r="V50" s="17">
        <v>0.1</v>
      </c>
      <c r="W50" s="17">
        <v>355.8</v>
      </c>
    </row>
    <row r="51" spans="2:25" x14ac:dyDescent="0.15">
      <c r="B51" s="2">
        <v>2017</v>
      </c>
      <c r="C51" s="17">
        <v>3577.6</v>
      </c>
      <c r="D51" s="17">
        <v>3180.9</v>
      </c>
      <c r="E51" s="17">
        <v>2757.9</v>
      </c>
      <c r="F51" s="17">
        <v>0.8</v>
      </c>
      <c r="G51" s="17">
        <v>560.5</v>
      </c>
      <c r="H51" s="17">
        <v>1806.9</v>
      </c>
      <c r="I51" s="17">
        <v>238.3</v>
      </c>
      <c r="J51" s="17">
        <v>184.7</v>
      </c>
      <c r="K51" s="17">
        <v>114.1</v>
      </c>
      <c r="L51" s="17">
        <v>5.8</v>
      </c>
      <c r="M51" s="17">
        <v>18.8</v>
      </c>
      <c r="N51" s="17">
        <v>2.9</v>
      </c>
      <c r="O51" s="17">
        <v>0.1</v>
      </c>
      <c r="P51" s="17"/>
      <c r="Q51" s="17"/>
      <c r="R51" s="17">
        <v>0.1</v>
      </c>
      <c r="S51" s="17">
        <v>1.5</v>
      </c>
      <c r="T51" s="17">
        <v>1.5</v>
      </c>
      <c r="U51" s="17">
        <v>169.9</v>
      </c>
      <c r="V51" s="17">
        <v>0.2</v>
      </c>
      <c r="W51" s="17">
        <v>359.5</v>
      </c>
    </row>
    <row r="52" spans="2:25" x14ac:dyDescent="0.15">
      <c r="B52" s="2">
        <v>2018</v>
      </c>
      <c r="C52" s="17">
        <v>3555.2</v>
      </c>
      <c r="D52" s="17">
        <v>3137.1</v>
      </c>
      <c r="E52" s="17">
        <v>2711.8</v>
      </c>
      <c r="F52" s="17">
        <v>0.8</v>
      </c>
      <c r="G52" s="17">
        <v>560.29999999999995</v>
      </c>
      <c r="H52" s="17">
        <v>1747.7</v>
      </c>
      <c r="I52" s="17">
        <v>250.7</v>
      </c>
      <c r="J52" s="17">
        <v>174.5</v>
      </c>
      <c r="K52" s="17">
        <v>111.9</v>
      </c>
      <c r="L52" s="17">
        <v>5.4</v>
      </c>
      <c r="M52" s="17">
        <v>25.3</v>
      </c>
      <c r="N52" s="17"/>
      <c r="O52" s="17">
        <v>0</v>
      </c>
      <c r="P52" s="17"/>
      <c r="Q52" s="17">
        <v>2.6</v>
      </c>
      <c r="R52" s="17">
        <v>0</v>
      </c>
      <c r="S52" s="17">
        <v>1.4</v>
      </c>
      <c r="T52" s="17">
        <v>1.3</v>
      </c>
      <c r="U52" s="17">
        <v>176.9</v>
      </c>
      <c r="V52" s="17">
        <v>0.1</v>
      </c>
      <c r="W52" s="17">
        <v>363.3</v>
      </c>
    </row>
    <row r="53" spans="2:25" x14ac:dyDescent="0.15">
      <c r="B53" s="2">
        <v>2019</v>
      </c>
      <c r="C53" s="17">
        <v>3524.4</v>
      </c>
      <c r="D53" s="17">
        <v>3126.2</v>
      </c>
      <c r="E53" s="17">
        <v>2716.5</v>
      </c>
      <c r="F53" s="17">
        <v>2.5</v>
      </c>
      <c r="G53" s="17">
        <v>546.79999999999995</v>
      </c>
      <c r="H53" s="17">
        <v>1715</v>
      </c>
      <c r="I53" s="17">
        <v>225.7</v>
      </c>
      <c r="J53" s="17">
        <v>184</v>
      </c>
      <c r="K53" s="17">
        <v>99.8</v>
      </c>
      <c r="L53" s="17">
        <v>5.2</v>
      </c>
      <c r="M53" s="17">
        <v>22.9</v>
      </c>
      <c r="N53" s="17">
        <v>0.1</v>
      </c>
      <c r="O53" s="17">
        <v>0</v>
      </c>
      <c r="P53" s="17"/>
      <c r="Q53" s="17">
        <v>2.2999999999999998</v>
      </c>
      <c r="R53" s="17">
        <v>1.3</v>
      </c>
      <c r="S53" s="17"/>
      <c r="T53" s="17">
        <v>1.3</v>
      </c>
      <c r="U53" s="17">
        <v>180.4</v>
      </c>
      <c r="V53" s="17">
        <v>0.2</v>
      </c>
      <c r="W53" s="17">
        <v>374.9</v>
      </c>
      <c r="X53" s="30"/>
      <c r="Y53" s="17"/>
    </row>
    <row r="54" spans="2:25" x14ac:dyDescent="0.15">
      <c r="B54" s="2">
        <v>2020</v>
      </c>
      <c r="C54" s="17">
        <v>3541.5</v>
      </c>
      <c r="D54" s="17">
        <v>3130</v>
      </c>
      <c r="E54" s="17">
        <v>2762.9</v>
      </c>
      <c r="F54" s="17">
        <v>2.4</v>
      </c>
      <c r="G54" s="17">
        <v>535.9</v>
      </c>
      <c r="H54" s="17">
        <v>1742.2</v>
      </c>
      <c r="I54" s="17">
        <v>183.8</v>
      </c>
      <c r="J54" s="17"/>
      <c r="K54" s="17">
        <v>183.3</v>
      </c>
      <c r="L54" s="17">
        <v>1.1000000000000001</v>
      </c>
      <c r="M54" s="17">
        <v>88.3</v>
      </c>
      <c r="N54" s="17">
        <v>4.8</v>
      </c>
      <c r="O54" s="17">
        <v>17.7</v>
      </c>
      <c r="P54" s="17">
        <v>1.7</v>
      </c>
      <c r="Q54" s="17">
        <v>0.3</v>
      </c>
      <c r="R54" s="17">
        <v>0</v>
      </c>
      <c r="S54" s="17">
        <v>1.4</v>
      </c>
      <c r="T54" s="17">
        <v>1.4</v>
      </c>
      <c r="U54" s="17">
        <v>189</v>
      </c>
      <c r="V54" s="17">
        <v>0.8</v>
      </c>
      <c r="W54" s="17">
        <v>381.1</v>
      </c>
      <c r="X54" s="30"/>
      <c r="Y54" s="17"/>
    </row>
    <row r="55" spans="2:25" x14ac:dyDescent="0.15">
      <c r="B55" s="2">
        <v>2021</v>
      </c>
      <c r="C55" s="17">
        <v>3588</v>
      </c>
      <c r="D55" s="17">
        <v>3138.1</v>
      </c>
      <c r="E55" s="17">
        <v>2800.1</v>
      </c>
      <c r="F55" s="17">
        <v>2.6</v>
      </c>
      <c r="G55" s="17">
        <v>536.79999999999995</v>
      </c>
      <c r="H55" s="17">
        <v>1772.6</v>
      </c>
      <c r="I55" s="17">
        <v>145.1</v>
      </c>
      <c r="J55" s="17">
        <v>92.2</v>
      </c>
      <c r="K55" s="17">
        <v>192.8</v>
      </c>
      <c r="L55" s="17">
        <v>0.7</v>
      </c>
      <c r="M55" s="17">
        <v>84.3</v>
      </c>
      <c r="N55" s="17">
        <v>5</v>
      </c>
      <c r="O55" s="17">
        <v>18.8</v>
      </c>
      <c r="P55" s="17">
        <v>1.5</v>
      </c>
      <c r="Q55" s="17">
        <v>0.6</v>
      </c>
      <c r="R55" s="17">
        <v>0.1</v>
      </c>
      <c r="S55" s="17">
        <v>1.5</v>
      </c>
      <c r="T55" s="17"/>
      <c r="U55" s="17">
        <v>216.2</v>
      </c>
      <c r="V55" s="17"/>
      <c r="W55" s="17">
        <v>387.7</v>
      </c>
    </row>
    <row r="56" spans="2:25" x14ac:dyDescent="0.15">
      <c r="B56" s="41">
        <v>2022</v>
      </c>
      <c r="C56" s="20">
        <v>3611.6</v>
      </c>
      <c r="D56" s="20">
        <v>3150.3</v>
      </c>
      <c r="E56" s="20">
        <v>2821.1</v>
      </c>
      <c r="F56" s="20">
        <v>2.2000000000000002</v>
      </c>
      <c r="G56" s="20">
        <v>535.1</v>
      </c>
      <c r="H56" s="20">
        <v>1813.9</v>
      </c>
      <c r="I56" s="20">
        <v>153.9</v>
      </c>
      <c r="J56" s="20">
        <v>112.4</v>
      </c>
      <c r="K56" s="20">
        <v>175.3</v>
      </c>
      <c r="L56" s="20">
        <v>0.3</v>
      </c>
      <c r="M56" s="20">
        <v>89.5</v>
      </c>
      <c r="N56" s="20">
        <v>5</v>
      </c>
      <c r="O56" s="20">
        <v>19</v>
      </c>
      <c r="P56" s="20">
        <v>1.1000000000000001</v>
      </c>
      <c r="Q56" s="20">
        <v>0.1</v>
      </c>
      <c r="R56" s="20"/>
      <c r="S56" s="20">
        <v>0</v>
      </c>
      <c r="T56" s="20">
        <v>1.5</v>
      </c>
      <c r="U56" s="20">
        <v>226.2</v>
      </c>
      <c r="V56" s="20">
        <v>1.3</v>
      </c>
      <c r="W56" s="20">
        <v>383.9</v>
      </c>
    </row>
    <row r="57" spans="2:25" x14ac:dyDescent="0.15">
      <c r="B57" s="2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2:25" x14ac:dyDescent="0.15">
      <c r="K58"/>
    </row>
    <row r="59" spans="2:25" x14ac:dyDescent="0.15">
      <c r="K59"/>
      <c r="Q59" s="13"/>
    </row>
    <row r="60" spans="2:25" x14ac:dyDescent="0.15">
      <c r="K60"/>
    </row>
    <row r="61" spans="2:25" x14ac:dyDescent="0.15">
      <c r="K61"/>
    </row>
  </sheetData>
  <mergeCells count="43">
    <mergeCell ref="W2:W4"/>
    <mergeCell ref="W29:W31"/>
    <mergeCell ref="X2:X4"/>
    <mergeCell ref="T29:T31"/>
    <mergeCell ref="U2:U4"/>
    <mergeCell ref="U29:U31"/>
    <mergeCell ref="V2:V4"/>
    <mergeCell ref="V29:V31"/>
    <mergeCell ref="B2:B3"/>
    <mergeCell ref="B29:B30"/>
    <mergeCell ref="C2:C4"/>
    <mergeCell ref="C29:C31"/>
    <mergeCell ref="D30:D31"/>
    <mergeCell ref="D29:K29"/>
    <mergeCell ref="M29:P29"/>
    <mergeCell ref="R29:S29"/>
    <mergeCell ref="E30:H30"/>
    <mergeCell ref="I30:J30"/>
    <mergeCell ref="K30:K31"/>
    <mergeCell ref="L29:L31"/>
    <mergeCell ref="M30:M31"/>
    <mergeCell ref="N30:N31"/>
    <mergeCell ref="O30:O31"/>
    <mergeCell ref="P30:P31"/>
    <mergeCell ref="Q29:Q31"/>
    <mergeCell ref="R30:R31"/>
    <mergeCell ref="S30:S31"/>
    <mergeCell ref="D2:K2"/>
    <mergeCell ref="M2:P2"/>
    <mergeCell ref="R2:T2"/>
    <mergeCell ref="D3:G3"/>
    <mergeCell ref="H3:I3"/>
    <mergeCell ref="J3:J4"/>
    <mergeCell ref="K3:K4"/>
    <mergeCell ref="L2:L4"/>
    <mergeCell ref="M3:M4"/>
    <mergeCell ref="N3:N4"/>
    <mergeCell ref="O3:O4"/>
    <mergeCell ref="P3:P4"/>
    <mergeCell ref="Q2:Q4"/>
    <mergeCell ref="R3:R4"/>
    <mergeCell ref="S3:S4"/>
    <mergeCell ref="T3:T4"/>
  </mergeCells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57"/>
  <sheetViews>
    <sheetView workbookViewId="0">
      <selection activeCell="V39" sqref="V39"/>
    </sheetView>
  </sheetViews>
  <sheetFormatPr defaultColWidth="8.875" defaultRowHeight="13.5" x14ac:dyDescent="0.15"/>
  <cols>
    <col min="1" max="1" width="9.625" style="12"/>
    <col min="2" max="2" width="9.5" style="12" customWidth="1"/>
    <col min="3" max="3" width="10.5" style="12" customWidth="1"/>
    <col min="4" max="4" width="10.625" style="12" customWidth="1"/>
    <col min="5" max="5" width="11.875" style="12"/>
    <col min="6" max="7" width="10.75" style="12"/>
    <col min="8" max="8" width="9.625" style="12"/>
    <col min="9" max="9" width="8.875" style="12"/>
    <col min="10" max="10" width="10.75" style="12"/>
    <col min="11" max="12" width="9.625" style="12"/>
    <col min="13" max="14" width="8.875" style="12"/>
    <col min="15" max="15" width="9.625" style="12"/>
    <col min="16" max="16" width="12.125" style="12" customWidth="1"/>
    <col min="17" max="17" width="10.75" style="12"/>
    <col min="18" max="18" width="8.875" style="12"/>
    <col min="19" max="19" width="9.625" style="12"/>
    <col min="20" max="20" width="11.875" style="12" customWidth="1"/>
    <col min="21" max="22" width="9.625" style="12"/>
    <col min="23" max="23" width="8.875" style="12"/>
    <col min="24" max="24" width="9.625" style="12"/>
    <col min="25" max="16384" width="8.875" style="12"/>
  </cols>
  <sheetData>
    <row r="2" spans="2:27" s="28" customFormat="1" x14ac:dyDescent="0.15"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2:27" s="29" customFormat="1" x14ac:dyDescent="0.15">
      <c r="B3" s="32" t="s">
        <v>3</v>
      </c>
      <c r="C3" s="88" t="s">
        <v>67</v>
      </c>
      <c r="D3" s="88"/>
      <c r="E3" s="88"/>
      <c r="F3" s="88"/>
      <c r="G3" s="88"/>
      <c r="H3" s="88"/>
      <c r="I3" s="88"/>
      <c r="J3" s="89"/>
      <c r="K3" s="88" t="s">
        <v>68</v>
      </c>
      <c r="L3" s="88" t="s">
        <v>69</v>
      </c>
      <c r="M3" s="88"/>
      <c r="N3" s="88"/>
      <c r="O3" s="89"/>
      <c r="P3" s="88" t="s">
        <v>70</v>
      </c>
      <c r="Q3" s="88" t="s">
        <v>71</v>
      </c>
      <c r="R3" s="88"/>
      <c r="S3" s="79"/>
      <c r="T3" s="88" t="s">
        <v>72</v>
      </c>
      <c r="V3" s="33"/>
      <c r="W3" s="33"/>
      <c r="X3" s="33"/>
      <c r="Y3" s="33"/>
      <c r="Z3" s="33"/>
      <c r="AA3" s="33"/>
    </row>
    <row r="4" spans="2:27" s="29" customFormat="1" x14ac:dyDescent="0.15">
      <c r="B4" s="94" t="s">
        <v>0</v>
      </c>
      <c r="C4" s="94" t="s">
        <v>50</v>
      </c>
      <c r="D4" s="94"/>
      <c r="E4" s="94"/>
      <c r="F4" s="97"/>
      <c r="G4" s="94" t="s">
        <v>51</v>
      </c>
      <c r="H4" s="97"/>
      <c r="I4" s="94" t="s">
        <v>52</v>
      </c>
      <c r="J4" s="94" t="s">
        <v>73</v>
      </c>
      <c r="K4" s="94"/>
      <c r="L4" s="94" t="s">
        <v>54</v>
      </c>
      <c r="M4" s="94" t="s">
        <v>55</v>
      </c>
      <c r="N4" s="94" t="s">
        <v>56</v>
      </c>
      <c r="O4" s="94" t="s">
        <v>74</v>
      </c>
      <c r="P4" s="94"/>
      <c r="Q4" s="94" t="s">
        <v>58</v>
      </c>
      <c r="R4" s="94" t="s">
        <v>59</v>
      </c>
      <c r="S4" s="94" t="s">
        <v>75</v>
      </c>
      <c r="T4" s="94"/>
      <c r="V4" s="33"/>
      <c r="W4" s="33"/>
      <c r="X4" s="33"/>
      <c r="Y4" s="33"/>
      <c r="Z4" s="33"/>
    </row>
    <row r="5" spans="2:27" s="29" customFormat="1" x14ac:dyDescent="0.15">
      <c r="B5" s="95"/>
      <c r="C5" s="34" t="s">
        <v>61</v>
      </c>
      <c r="D5" s="34" t="s">
        <v>62</v>
      </c>
      <c r="E5" s="34" t="s">
        <v>63</v>
      </c>
      <c r="F5" s="35" t="s">
        <v>76</v>
      </c>
      <c r="G5" s="34" t="s">
        <v>65</v>
      </c>
      <c r="H5" s="35" t="s">
        <v>77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</row>
    <row r="6" spans="2:27" s="28" customFormat="1" x14ac:dyDescent="0.15">
      <c r="B6" s="28">
        <v>1980</v>
      </c>
      <c r="C6" s="17">
        <v>13990.5</v>
      </c>
      <c r="D6" s="17">
        <v>5520.5</v>
      </c>
      <c r="E6" s="17">
        <v>6260</v>
      </c>
      <c r="F6" s="30"/>
      <c r="G6" s="17">
        <v>794</v>
      </c>
      <c r="H6" s="30"/>
      <c r="I6" s="17">
        <v>2872.5</v>
      </c>
      <c r="J6" s="31">
        <v>32055.5</v>
      </c>
      <c r="K6" s="30">
        <v>270.7</v>
      </c>
      <c r="L6" s="17">
        <v>360</v>
      </c>
      <c r="M6" s="12">
        <v>238.4</v>
      </c>
      <c r="N6" s="17">
        <v>25.9</v>
      </c>
      <c r="O6" s="30">
        <v>769.1</v>
      </c>
      <c r="P6" s="17">
        <v>143.6</v>
      </c>
      <c r="Q6" s="17">
        <v>2280.6999999999998</v>
      </c>
      <c r="R6" s="17">
        <v>630.5</v>
      </c>
      <c r="S6" s="17">
        <v>2911</v>
      </c>
      <c r="T6" s="17">
        <v>84.5</v>
      </c>
    </row>
    <row r="7" spans="2:27" s="28" customFormat="1" x14ac:dyDescent="0.15">
      <c r="B7" s="28">
        <v>1985</v>
      </c>
      <c r="C7" s="17">
        <v>16856.900000000001</v>
      </c>
      <c r="D7" s="17">
        <v>8580.5</v>
      </c>
      <c r="E7" s="17">
        <v>6382.6</v>
      </c>
      <c r="F7" s="30"/>
      <c r="G7" s="17">
        <v>1050</v>
      </c>
      <c r="H7" s="30"/>
      <c r="I7" s="17">
        <v>2603.6</v>
      </c>
      <c r="J7" s="28">
        <v>37910.800000000003</v>
      </c>
      <c r="K7" s="30">
        <v>414.7</v>
      </c>
      <c r="L7" s="17">
        <v>666.4</v>
      </c>
      <c r="M7" s="12">
        <v>560.70000000000005</v>
      </c>
      <c r="N7" s="17">
        <v>69.099999999999994</v>
      </c>
      <c r="O7" s="30">
        <v>1578.4</v>
      </c>
      <c r="P7" s="17">
        <v>444.8</v>
      </c>
      <c r="Q7" s="17">
        <v>5154.8999999999996</v>
      </c>
      <c r="R7" s="17">
        <v>891.9</v>
      </c>
      <c r="S7" s="17">
        <v>6046.8</v>
      </c>
      <c r="T7" s="17">
        <v>242.5</v>
      </c>
    </row>
    <row r="8" spans="2:27" s="28" customFormat="1" x14ac:dyDescent="0.15">
      <c r="B8" s="28">
        <v>1990</v>
      </c>
      <c r="C8" s="17">
        <v>18933.099999999999</v>
      </c>
      <c r="D8" s="17">
        <v>9822.9</v>
      </c>
      <c r="E8" s="17">
        <v>9681.9</v>
      </c>
      <c r="F8" s="30"/>
      <c r="G8" s="17">
        <v>1100</v>
      </c>
      <c r="H8" s="30"/>
      <c r="I8" s="17">
        <v>2743.3</v>
      </c>
      <c r="J8" s="12">
        <v>44624.3</v>
      </c>
      <c r="K8" s="30">
        <v>450.8</v>
      </c>
      <c r="L8" s="17">
        <v>636.79999999999995</v>
      </c>
      <c r="M8" s="12">
        <v>695.8</v>
      </c>
      <c r="N8" s="17">
        <v>46.9</v>
      </c>
      <c r="O8" s="17">
        <v>1613.2</v>
      </c>
      <c r="P8" s="17">
        <v>109.7</v>
      </c>
      <c r="Q8" s="17">
        <v>5762</v>
      </c>
      <c r="R8" s="17">
        <v>1452.5</v>
      </c>
      <c r="S8" s="17">
        <v>7214.5</v>
      </c>
      <c r="T8" s="17">
        <v>262.7</v>
      </c>
    </row>
    <row r="9" spans="2:27" s="28" customFormat="1" x14ac:dyDescent="0.15">
      <c r="B9" s="28">
        <v>1995</v>
      </c>
      <c r="C9" s="17">
        <v>18522.599999999999</v>
      </c>
      <c r="D9" s="17">
        <v>10220.700000000001</v>
      </c>
      <c r="E9" s="17">
        <v>11198.6</v>
      </c>
      <c r="F9" s="17">
        <v>41611.599999999999</v>
      </c>
      <c r="G9" s="17">
        <v>1350.2</v>
      </c>
      <c r="H9" s="17">
        <v>1787.5</v>
      </c>
      <c r="I9" s="17">
        <v>3262.6</v>
      </c>
      <c r="J9" s="12">
        <v>46661.8</v>
      </c>
      <c r="K9" s="30">
        <v>476.8</v>
      </c>
      <c r="L9" s="17">
        <v>1023.5</v>
      </c>
      <c r="M9" s="12">
        <v>977.7</v>
      </c>
      <c r="N9" s="17">
        <v>58.3</v>
      </c>
      <c r="O9" s="17">
        <v>2250.3000000000002</v>
      </c>
      <c r="P9" s="17">
        <v>89.7</v>
      </c>
      <c r="Q9" s="17">
        <v>6541.7</v>
      </c>
      <c r="R9" s="17">
        <v>1398.4</v>
      </c>
      <c r="S9" s="17">
        <v>7940.1</v>
      </c>
      <c r="T9" s="17">
        <v>231.4</v>
      </c>
    </row>
    <row r="10" spans="2:27" s="28" customFormat="1" x14ac:dyDescent="0.15">
      <c r="B10" s="28">
        <v>2000</v>
      </c>
      <c r="C10" s="17">
        <v>18790.8</v>
      </c>
      <c r="D10" s="17">
        <v>9963.6</v>
      </c>
      <c r="E10" s="17">
        <v>10600</v>
      </c>
      <c r="F10" s="17">
        <v>40522.400000000001</v>
      </c>
      <c r="G10" s="17">
        <v>1540.9</v>
      </c>
      <c r="H10" s="17">
        <v>2010</v>
      </c>
      <c r="I10" s="17">
        <v>3685.2</v>
      </c>
      <c r="J10" s="12">
        <v>46217.5</v>
      </c>
      <c r="K10" s="30">
        <v>441.7</v>
      </c>
      <c r="L10" s="17">
        <v>1443.7</v>
      </c>
      <c r="M10" s="12">
        <v>1138.0999999999999</v>
      </c>
      <c r="N10" s="17">
        <v>81.099999999999994</v>
      </c>
      <c r="O10" s="17">
        <v>2954.8</v>
      </c>
      <c r="P10" s="17">
        <v>52.9</v>
      </c>
      <c r="Q10" s="17">
        <v>6828</v>
      </c>
      <c r="R10" s="17">
        <v>807.3</v>
      </c>
      <c r="S10" s="17">
        <v>7635.3</v>
      </c>
      <c r="T10" s="17">
        <v>255.2</v>
      </c>
      <c r="U10" s="31"/>
    </row>
    <row r="11" spans="2:27" s="28" customFormat="1" x14ac:dyDescent="0.15">
      <c r="B11" s="28">
        <v>2005</v>
      </c>
      <c r="C11" s="17">
        <v>18058.8</v>
      </c>
      <c r="D11" s="17">
        <v>9744.5</v>
      </c>
      <c r="E11" s="17">
        <v>13936.5</v>
      </c>
      <c r="F11" s="17">
        <v>42776</v>
      </c>
      <c r="G11" s="17">
        <v>1634.8</v>
      </c>
      <c r="H11" s="17">
        <v>2157.6999999999998</v>
      </c>
      <c r="I11" s="17">
        <v>3468.5</v>
      </c>
      <c r="J11" s="12">
        <v>48402.2</v>
      </c>
      <c r="K11" s="30">
        <v>571.4</v>
      </c>
      <c r="L11" s="17">
        <v>1434.2</v>
      </c>
      <c r="M11" s="12">
        <v>1305.2</v>
      </c>
      <c r="N11" s="17">
        <v>62.5</v>
      </c>
      <c r="O11" s="17">
        <v>3077.1</v>
      </c>
      <c r="P11" s="17">
        <v>110.5</v>
      </c>
      <c r="Q11" s="17">
        <v>8663.7999999999993</v>
      </c>
      <c r="R11" s="17">
        <v>788.1</v>
      </c>
      <c r="S11" s="17">
        <v>9451.9</v>
      </c>
      <c r="T11" s="17">
        <v>268.3</v>
      </c>
      <c r="U11" s="31"/>
    </row>
    <row r="12" spans="2:27" s="28" customFormat="1" x14ac:dyDescent="0.15">
      <c r="B12" s="28">
        <v>2006</v>
      </c>
      <c r="C12" s="17">
        <v>18171.8</v>
      </c>
      <c r="D12" s="17">
        <v>10846.6</v>
      </c>
      <c r="E12" s="17">
        <v>15160.3</v>
      </c>
      <c r="F12" s="17">
        <v>45099.199999999997</v>
      </c>
      <c r="G12" s="17">
        <v>1508.2</v>
      </c>
      <c r="H12" s="17">
        <v>2003.7</v>
      </c>
      <c r="I12" s="17">
        <v>2701.3</v>
      </c>
      <c r="J12" s="12">
        <v>49804.2</v>
      </c>
      <c r="K12" s="30">
        <v>753.3</v>
      </c>
      <c r="L12" s="17">
        <v>1288.7</v>
      </c>
      <c r="M12" s="12">
        <v>1096.5999999999999</v>
      </c>
      <c r="N12" s="17">
        <v>66.2</v>
      </c>
      <c r="O12" s="17">
        <v>2640.3</v>
      </c>
      <c r="P12" s="17">
        <v>89.1</v>
      </c>
      <c r="Q12" s="17">
        <v>9709.2000000000007</v>
      </c>
      <c r="R12" s="17">
        <v>750.8</v>
      </c>
      <c r="S12" s="17">
        <v>10460</v>
      </c>
      <c r="T12" s="17">
        <v>245.6</v>
      </c>
      <c r="U12" s="31"/>
    </row>
    <row r="13" spans="2:27" s="28" customFormat="1" x14ac:dyDescent="0.15">
      <c r="B13" s="28">
        <v>2007</v>
      </c>
      <c r="C13" s="17">
        <v>18638.099999999999</v>
      </c>
      <c r="D13" s="17">
        <v>10949.2</v>
      </c>
      <c r="E13" s="17">
        <v>15512.3</v>
      </c>
      <c r="F13" s="17">
        <v>45963</v>
      </c>
      <c r="G13" s="17">
        <v>1279.3</v>
      </c>
      <c r="H13" s="17">
        <v>1709.1</v>
      </c>
      <c r="I13" s="17">
        <v>2741.8</v>
      </c>
      <c r="J13" s="12">
        <v>50413.9</v>
      </c>
      <c r="K13" s="30">
        <v>759.7</v>
      </c>
      <c r="L13" s="17">
        <v>1381.5</v>
      </c>
      <c r="M13" s="12">
        <v>1138.2</v>
      </c>
      <c r="N13" s="17">
        <v>52</v>
      </c>
      <c r="O13" s="17">
        <v>2787</v>
      </c>
      <c r="P13" s="17">
        <v>66.099999999999994</v>
      </c>
      <c r="Q13" s="17">
        <v>11179.4</v>
      </c>
      <c r="R13" s="17">
        <v>902.9</v>
      </c>
      <c r="S13" s="17">
        <v>12082.4</v>
      </c>
      <c r="T13" s="17">
        <v>242.2</v>
      </c>
      <c r="U13" s="31"/>
    </row>
    <row r="14" spans="2:27" s="28" customFormat="1" x14ac:dyDescent="0.15">
      <c r="B14" s="28">
        <v>2008</v>
      </c>
      <c r="C14" s="17">
        <v>19261.2</v>
      </c>
      <c r="D14" s="17">
        <v>11290.1</v>
      </c>
      <c r="E14" s="17">
        <v>17212</v>
      </c>
      <c r="F14" s="17">
        <v>48569.4</v>
      </c>
      <c r="G14" s="17">
        <v>1570.9</v>
      </c>
      <c r="H14" s="17">
        <v>2021.9</v>
      </c>
      <c r="I14" s="17">
        <v>2843</v>
      </c>
      <c r="J14" s="12">
        <v>53434.3</v>
      </c>
      <c r="K14" s="30">
        <v>723.2</v>
      </c>
      <c r="L14" s="17">
        <v>1463.5</v>
      </c>
      <c r="M14" s="12">
        <v>1240.3</v>
      </c>
      <c r="N14" s="17">
        <v>51.5</v>
      </c>
      <c r="O14" s="17">
        <v>3036.8</v>
      </c>
      <c r="P14" s="17">
        <v>56.1</v>
      </c>
      <c r="Q14" s="17">
        <v>12152.1</v>
      </c>
      <c r="R14" s="17">
        <v>853.9</v>
      </c>
      <c r="S14" s="17">
        <v>13006</v>
      </c>
      <c r="T14" s="17">
        <v>275.89999999999998</v>
      </c>
      <c r="U14" s="31"/>
    </row>
    <row r="15" spans="2:27" s="28" customFormat="1" x14ac:dyDescent="0.15">
      <c r="B15" s="28">
        <v>2009</v>
      </c>
      <c r="C15" s="17">
        <v>19619.7</v>
      </c>
      <c r="D15" s="17">
        <v>11579.6</v>
      </c>
      <c r="E15" s="17">
        <v>17325.900000000001</v>
      </c>
      <c r="F15" s="17">
        <v>49243.3</v>
      </c>
      <c r="G15" s="17">
        <v>1522.4</v>
      </c>
      <c r="H15" s="17">
        <v>1904.6</v>
      </c>
      <c r="I15" s="17">
        <v>2792.9</v>
      </c>
      <c r="J15" s="12">
        <v>53940.9</v>
      </c>
      <c r="K15" s="30">
        <v>623.6</v>
      </c>
      <c r="L15" s="17">
        <v>1460.4</v>
      </c>
      <c r="M15" s="12">
        <v>1353.6</v>
      </c>
      <c r="N15" s="17">
        <v>53.5</v>
      </c>
      <c r="O15" s="17">
        <v>3139.4</v>
      </c>
      <c r="P15" s="17">
        <v>31.9</v>
      </c>
      <c r="Q15" s="17">
        <v>11200.4</v>
      </c>
      <c r="R15" s="17">
        <v>546.5</v>
      </c>
      <c r="S15" s="17">
        <v>11746.9</v>
      </c>
      <c r="T15" s="17">
        <v>296.2</v>
      </c>
      <c r="U15" s="31"/>
    </row>
    <row r="16" spans="2:27" s="28" customFormat="1" x14ac:dyDescent="0.15">
      <c r="B16" s="28">
        <v>2010</v>
      </c>
      <c r="C16" s="17">
        <v>19722.599999999999</v>
      </c>
      <c r="D16" s="17">
        <v>11609.3</v>
      </c>
      <c r="E16" s="17">
        <v>19075.2</v>
      </c>
      <c r="F16" s="17">
        <v>51196.7</v>
      </c>
      <c r="G16" s="17">
        <v>1541</v>
      </c>
      <c r="H16" s="17">
        <v>1871.8</v>
      </c>
      <c r="I16" s="17">
        <v>2842.7</v>
      </c>
      <c r="J16" s="12">
        <v>55911.3</v>
      </c>
      <c r="K16" s="30">
        <v>577</v>
      </c>
      <c r="L16" s="17">
        <v>1513.6</v>
      </c>
      <c r="M16" s="12">
        <v>1278.8</v>
      </c>
      <c r="N16" s="17">
        <v>46.2</v>
      </c>
      <c r="O16" s="17">
        <v>3156.8</v>
      </c>
      <c r="P16" s="17">
        <v>242</v>
      </c>
      <c r="Q16" s="17">
        <v>10598.2</v>
      </c>
      <c r="R16" s="17">
        <v>705.1</v>
      </c>
      <c r="S16" s="17">
        <v>11303.4</v>
      </c>
      <c r="T16" s="17">
        <v>283.2</v>
      </c>
      <c r="U16" s="31"/>
    </row>
    <row r="17" spans="1:27" s="28" customFormat="1" x14ac:dyDescent="0.15">
      <c r="B17" s="28">
        <v>2011</v>
      </c>
      <c r="C17" s="17">
        <v>20288.3</v>
      </c>
      <c r="D17" s="17">
        <v>11857</v>
      </c>
      <c r="E17" s="17">
        <v>21131.599999999999</v>
      </c>
      <c r="F17" s="17">
        <v>54061.7</v>
      </c>
      <c r="G17" s="17">
        <v>1487.8</v>
      </c>
      <c r="H17" s="17">
        <v>1863.3</v>
      </c>
      <c r="I17" s="17">
        <v>2924.3</v>
      </c>
      <c r="J17" s="12">
        <v>58849.3</v>
      </c>
      <c r="K17" s="30">
        <v>651.9</v>
      </c>
      <c r="L17" s="17">
        <v>1530.2</v>
      </c>
      <c r="M17" s="12">
        <v>1313.7</v>
      </c>
      <c r="N17" s="17">
        <v>45.8</v>
      </c>
      <c r="O17" s="17">
        <v>3212.5</v>
      </c>
      <c r="P17" s="17">
        <v>22.3</v>
      </c>
      <c r="Q17" s="17">
        <v>10867.4</v>
      </c>
      <c r="R17" s="17">
        <v>795.8</v>
      </c>
      <c r="S17" s="17">
        <v>11663.1</v>
      </c>
      <c r="T17" s="17">
        <v>299.8</v>
      </c>
      <c r="U17" s="31"/>
    </row>
    <row r="18" spans="1:27" s="28" customFormat="1" x14ac:dyDescent="0.15">
      <c r="B18" s="28">
        <v>2012</v>
      </c>
      <c r="C18" s="17">
        <v>20653.2</v>
      </c>
      <c r="D18" s="17">
        <v>12247.5</v>
      </c>
      <c r="E18" s="17">
        <v>22955.9</v>
      </c>
      <c r="F18" s="17">
        <v>56659</v>
      </c>
      <c r="G18" s="17">
        <v>1343.6</v>
      </c>
      <c r="H18" s="17">
        <v>1680.6</v>
      </c>
      <c r="I18" s="17">
        <v>2883</v>
      </c>
      <c r="J18" s="12">
        <v>61222.6</v>
      </c>
      <c r="K18" s="30">
        <v>660.8</v>
      </c>
      <c r="L18" s="17">
        <v>1579.2</v>
      </c>
      <c r="M18" s="12">
        <v>1340.1</v>
      </c>
      <c r="N18" s="17">
        <v>46.6</v>
      </c>
      <c r="O18" s="17">
        <v>3285.6</v>
      </c>
      <c r="P18" s="17">
        <v>19.600000000000001</v>
      </c>
      <c r="Q18" s="17">
        <v>11574.6</v>
      </c>
      <c r="R18" s="17">
        <v>877.2</v>
      </c>
      <c r="S18" s="17">
        <v>12451.8</v>
      </c>
      <c r="T18" s="17">
        <v>324.60000000000002</v>
      </c>
      <c r="U18" s="31"/>
    </row>
    <row r="19" spans="1:27" s="28" customFormat="1" x14ac:dyDescent="0.15">
      <c r="B19" s="28">
        <v>2013</v>
      </c>
      <c r="C19" s="17">
        <v>20628.599999999999</v>
      </c>
      <c r="D19" s="17">
        <v>12363.9</v>
      </c>
      <c r="E19" s="17">
        <v>24845.3</v>
      </c>
      <c r="F19" s="17">
        <v>58650.400000000001</v>
      </c>
      <c r="G19" s="17">
        <v>1240.7</v>
      </c>
      <c r="H19" s="17">
        <v>1542.4</v>
      </c>
      <c r="I19" s="17">
        <v>2855.4</v>
      </c>
      <c r="J19" s="12">
        <v>63048.2</v>
      </c>
      <c r="K19" s="30">
        <v>628.20000000000005</v>
      </c>
      <c r="L19" s="17">
        <v>1610.9</v>
      </c>
      <c r="M19" s="12">
        <v>1363.6</v>
      </c>
      <c r="N19" s="17">
        <v>43.9</v>
      </c>
      <c r="O19" s="17">
        <v>3348</v>
      </c>
      <c r="P19" s="17">
        <v>17.600000000000001</v>
      </c>
      <c r="Q19" s="17">
        <v>11926.4</v>
      </c>
      <c r="R19" s="17">
        <v>628.70000000000005</v>
      </c>
      <c r="S19" s="17">
        <v>12555</v>
      </c>
      <c r="T19" s="17">
        <v>322</v>
      </c>
      <c r="U19" s="31"/>
    </row>
    <row r="20" spans="1:27" s="28" customFormat="1" x14ac:dyDescent="0.15">
      <c r="B20" s="28">
        <v>2014</v>
      </c>
      <c r="C20" s="17">
        <v>20960.900000000001</v>
      </c>
      <c r="D20" s="17">
        <v>12823.5</v>
      </c>
      <c r="E20" s="17">
        <v>24976.400000000001</v>
      </c>
      <c r="F20" s="17">
        <v>59601.5</v>
      </c>
      <c r="G20" s="17">
        <v>1268.5999999999999</v>
      </c>
      <c r="H20" s="17">
        <v>1564.5</v>
      </c>
      <c r="I20" s="17">
        <v>2798.8</v>
      </c>
      <c r="J20" s="12">
        <v>63964.800000000003</v>
      </c>
      <c r="K20" s="30">
        <v>629.9</v>
      </c>
      <c r="L20" s="17">
        <v>1590.1</v>
      </c>
      <c r="M20" s="12">
        <v>1391.4</v>
      </c>
      <c r="N20" s="17">
        <v>43.7</v>
      </c>
      <c r="O20" s="17">
        <v>3371.9</v>
      </c>
      <c r="P20" s="17">
        <v>16.5</v>
      </c>
      <c r="Q20" s="17">
        <v>11578.8</v>
      </c>
      <c r="R20" s="17">
        <v>509.9</v>
      </c>
      <c r="S20" s="17">
        <v>12088.7</v>
      </c>
      <c r="T20" s="17">
        <v>284.7</v>
      </c>
      <c r="U20" s="31"/>
    </row>
    <row r="21" spans="1:27" s="28" customFormat="1" x14ac:dyDescent="0.15">
      <c r="B21" s="28">
        <v>2015</v>
      </c>
      <c r="C21" s="17">
        <v>21214.2</v>
      </c>
      <c r="D21" s="17">
        <v>13255.5</v>
      </c>
      <c r="E21" s="17">
        <v>26499.200000000001</v>
      </c>
      <c r="F21" s="17">
        <v>61818.400000000001</v>
      </c>
      <c r="G21" s="17">
        <v>1236.7</v>
      </c>
      <c r="H21" s="17">
        <v>1512.5</v>
      </c>
      <c r="I21" s="17">
        <v>2729.3</v>
      </c>
      <c r="J21" s="12">
        <v>66060.3</v>
      </c>
      <c r="K21" s="30">
        <v>590.70000000000005</v>
      </c>
      <c r="L21" s="17">
        <v>1596.1</v>
      </c>
      <c r="M21" s="12">
        <v>1385.9</v>
      </c>
      <c r="N21" s="17">
        <v>45</v>
      </c>
      <c r="O21" s="17">
        <v>3390.5</v>
      </c>
      <c r="P21" s="17">
        <v>15.6</v>
      </c>
      <c r="Q21" s="17">
        <v>10706.4</v>
      </c>
      <c r="R21" s="17">
        <v>508.8</v>
      </c>
      <c r="S21" s="17">
        <v>11215.2</v>
      </c>
      <c r="T21" s="17">
        <v>267.7</v>
      </c>
      <c r="U21" s="31"/>
    </row>
    <row r="22" spans="1:27" s="28" customFormat="1" x14ac:dyDescent="0.15">
      <c r="B22" s="28">
        <v>2016</v>
      </c>
      <c r="C22" s="17">
        <v>21109.4</v>
      </c>
      <c r="D22" s="17">
        <v>13318.8</v>
      </c>
      <c r="E22" s="17">
        <v>26361.3</v>
      </c>
      <c r="F22" s="17">
        <v>61666.5</v>
      </c>
      <c r="G22" s="17">
        <v>1359.5</v>
      </c>
      <c r="H22" s="17">
        <v>1650.7</v>
      </c>
      <c r="I22" s="17">
        <v>2726.3</v>
      </c>
      <c r="J22" s="12">
        <v>66043.5</v>
      </c>
      <c r="K22" s="30">
        <v>534.29999999999995</v>
      </c>
      <c r="L22" s="17">
        <v>1636.1</v>
      </c>
      <c r="M22" s="12">
        <v>1312.8</v>
      </c>
      <c r="N22" s="17">
        <v>35.200000000000003</v>
      </c>
      <c r="O22" s="17">
        <v>3400</v>
      </c>
      <c r="P22" s="17">
        <v>18.100000000000001</v>
      </c>
      <c r="Q22" s="17">
        <v>10321.5</v>
      </c>
      <c r="R22" s="17">
        <v>854.5</v>
      </c>
      <c r="S22" s="17">
        <v>11176</v>
      </c>
      <c r="T22" s="17">
        <v>257.39999999999998</v>
      </c>
      <c r="U22" s="31"/>
    </row>
    <row r="23" spans="1:27" s="28" customFormat="1" x14ac:dyDescent="0.15">
      <c r="B23" s="28">
        <v>2017</v>
      </c>
      <c r="C23" s="17">
        <v>21267.599999999999</v>
      </c>
      <c r="D23" s="17">
        <v>13424.1</v>
      </c>
      <c r="E23" s="17">
        <v>25907.1</v>
      </c>
      <c r="F23" s="17">
        <v>61520.5</v>
      </c>
      <c r="G23" s="17">
        <v>1528.2</v>
      </c>
      <c r="H23" s="17">
        <v>1841.6</v>
      </c>
      <c r="I23" s="17">
        <v>2798.6</v>
      </c>
      <c r="J23" s="12">
        <v>66160.7</v>
      </c>
      <c r="K23" s="30">
        <v>565.29999999999995</v>
      </c>
      <c r="L23" s="17">
        <v>1709.2</v>
      </c>
      <c r="M23" s="12">
        <v>1327.4</v>
      </c>
      <c r="N23" s="17">
        <v>36.6</v>
      </c>
      <c r="O23" s="17">
        <v>3475.2</v>
      </c>
      <c r="P23" s="17">
        <v>21.8</v>
      </c>
      <c r="Q23" s="17">
        <v>10440.4</v>
      </c>
      <c r="R23" s="17">
        <v>938.4</v>
      </c>
      <c r="S23" s="17">
        <v>11378.8</v>
      </c>
      <c r="T23" s="17">
        <v>239.1</v>
      </c>
      <c r="U23" s="31"/>
    </row>
    <row r="24" spans="1:27" s="28" customFormat="1" x14ac:dyDescent="0.15">
      <c r="B24" s="28">
        <v>2018</v>
      </c>
      <c r="C24" s="17">
        <v>21212.9</v>
      </c>
      <c r="D24" s="17">
        <v>13144</v>
      </c>
      <c r="E24" s="17">
        <v>25717.4</v>
      </c>
      <c r="F24" s="17">
        <v>61003.6</v>
      </c>
      <c r="G24" s="17">
        <v>1596.7</v>
      </c>
      <c r="H24" s="17">
        <v>1920.3</v>
      </c>
      <c r="I24" s="17">
        <v>2865.4</v>
      </c>
      <c r="J24" s="12">
        <v>65789.2</v>
      </c>
      <c r="K24" s="30">
        <v>610.29999999999995</v>
      </c>
      <c r="L24" s="17">
        <v>1733.2</v>
      </c>
      <c r="M24" s="12">
        <v>1328.1</v>
      </c>
      <c r="N24" s="17">
        <v>43.1</v>
      </c>
      <c r="O24" s="17">
        <v>3433.4</v>
      </c>
      <c r="P24" s="17">
        <v>20.3</v>
      </c>
      <c r="Q24" s="17">
        <v>10809.7</v>
      </c>
      <c r="R24" s="17">
        <v>1127.7</v>
      </c>
      <c r="S24" s="17">
        <v>11937.4</v>
      </c>
      <c r="T24" s="17">
        <v>224.1</v>
      </c>
      <c r="U24" s="31"/>
    </row>
    <row r="25" spans="1:27" s="28" customFormat="1" x14ac:dyDescent="0.15">
      <c r="B25" s="28">
        <v>2019</v>
      </c>
      <c r="C25" s="17">
        <v>20961.400000000001</v>
      </c>
      <c r="D25" s="17">
        <v>13359.6</v>
      </c>
      <c r="E25" s="17">
        <v>26077.9</v>
      </c>
      <c r="F25" s="17">
        <v>61369.7</v>
      </c>
      <c r="G25" s="17">
        <v>1809.2</v>
      </c>
      <c r="H25" s="17">
        <v>2131.9</v>
      </c>
      <c r="I25" s="17">
        <v>2882.7</v>
      </c>
      <c r="J25" s="12">
        <v>66384.3</v>
      </c>
      <c r="K25" s="30">
        <v>588.9</v>
      </c>
      <c r="L25" s="17">
        <v>1752</v>
      </c>
      <c r="M25" s="12">
        <v>1348.5</v>
      </c>
      <c r="N25" s="17">
        <v>46.7</v>
      </c>
      <c r="O25" s="17">
        <v>3493</v>
      </c>
      <c r="P25" s="17">
        <v>23.4</v>
      </c>
      <c r="Q25" s="17">
        <v>10938.8</v>
      </c>
      <c r="R25" s="17">
        <v>1227.3</v>
      </c>
      <c r="S25" s="17">
        <v>12169.1</v>
      </c>
      <c r="T25" s="17">
        <v>215.3</v>
      </c>
      <c r="U25" s="31"/>
    </row>
    <row r="26" spans="1:27" s="28" customFormat="1" x14ac:dyDescent="0.15">
      <c r="B26" s="28">
        <v>2020</v>
      </c>
      <c r="C26" s="17">
        <v>21186</v>
      </c>
      <c r="D26" s="17">
        <v>13425.4</v>
      </c>
      <c r="E26" s="17">
        <v>26066.5</v>
      </c>
      <c r="F26" s="17">
        <v>61674.3</v>
      </c>
      <c r="G26" s="17">
        <v>1960.2</v>
      </c>
      <c r="H26" s="17">
        <v>2287.5</v>
      </c>
      <c r="I26" s="17">
        <v>2987.4</v>
      </c>
      <c r="J26" s="12">
        <v>66949.2</v>
      </c>
      <c r="K26" s="30">
        <v>591</v>
      </c>
      <c r="L26" s="17">
        <v>1799.3</v>
      </c>
      <c r="M26" s="12">
        <v>1404.9</v>
      </c>
      <c r="N26" s="17">
        <v>45.7</v>
      </c>
      <c r="O26" s="17">
        <v>3586.4</v>
      </c>
      <c r="P26" s="17">
        <v>24.9</v>
      </c>
      <c r="Q26" s="17">
        <v>10812.1</v>
      </c>
      <c r="R26" s="17">
        <v>1198.4000000000001</v>
      </c>
      <c r="S26" s="17">
        <v>12014</v>
      </c>
      <c r="T26" s="17">
        <v>213.4</v>
      </c>
      <c r="U26" s="31"/>
    </row>
    <row r="27" spans="1:27" s="28" customFormat="1" x14ac:dyDescent="0.15">
      <c r="B27" s="28">
        <v>2021</v>
      </c>
      <c r="C27" s="17">
        <v>21284.2</v>
      </c>
      <c r="D27" s="17">
        <v>13694.4</v>
      </c>
      <c r="E27" s="17">
        <v>27255.1</v>
      </c>
      <c r="F27" s="17">
        <v>63275.7</v>
      </c>
      <c r="G27" s="17">
        <v>1639.5</v>
      </c>
      <c r="H27" s="17">
        <v>1965.5</v>
      </c>
      <c r="I27" s="17">
        <v>3043.5</v>
      </c>
      <c r="J27" s="12">
        <v>68284.7</v>
      </c>
      <c r="K27" s="30">
        <v>573.1</v>
      </c>
      <c r="L27" s="17">
        <v>1830.8</v>
      </c>
      <c r="M27" s="12">
        <v>1471.4</v>
      </c>
      <c r="N27" s="17">
        <v>45.5</v>
      </c>
      <c r="O27" s="17">
        <v>3613.2</v>
      </c>
      <c r="P27" s="17">
        <v>21.1</v>
      </c>
      <c r="Q27" s="17">
        <v>10666.4</v>
      </c>
      <c r="R27" s="17">
        <v>785.1</v>
      </c>
      <c r="S27" s="17">
        <v>11454.4</v>
      </c>
      <c r="T27" s="17">
        <v>212.8</v>
      </c>
      <c r="U27" s="31"/>
    </row>
    <row r="28" spans="1:27" s="28" customFormat="1" x14ac:dyDescent="0.15">
      <c r="B28" s="36">
        <v>2022</v>
      </c>
      <c r="C28" s="20">
        <v>20849.5</v>
      </c>
      <c r="D28" s="20">
        <v>13772.3</v>
      </c>
      <c r="E28" s="20">
        <v>27720.3</v>
      </c>
      <c r="F28" s="20">
        <v>63324.3</v>
      </c>
      <c r="G28" s="20">
        <v>2028.3</v>
      </c>
      <c r="H28" s="20">
        <v>2351</v>
      </c>
      <c r="I28" s="20">
        <v>2977.4</v>
      </c>
      <c r="J28" s="18">
        <v>68652.800000000003</v>
      </c>
      <c r="K28" s="37">
        <v>598</v>
      </c>
      <c r="L28" s="20">
        <v>1832.9</v>
      </c>
      <c r="M28" s="18">
        <v>1553.1</v>
      </c>
      <c r="N28" s="20">
        <v>43.5</v>
      </c>
      <c r="O28" s="20">
        <v>3654.2</v>
      </c>
      <c r="P28" s="20">
        <v>22.8</v>
      </c>
      <c r="Q28" s="20">
        <v>10338.1</v>
      </c>
      <c r="R28" s="20">
        <v>893.3</v>
      </c>
      <c r="S28" s="20">
        <v>11236.5</v>
      </c>
      <c r="T28" s="20">
        <v>218.8</v>
      </c>
      <c r="U28" s="31"/>
    </row>
    <row r="29" spans="1:27" s="28" customFormat="1" x14ac:dyDescent="0.15">
      <c r="A29" s="12"/>
      <c r="B29" s="31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1"/>
      <c r="Q29" s="31"/>
      <c r="R29" s="31"/>
      <c r="S29" s="31"/>
      <c r="T29" s="31"/>
      <c r="U29" s="31"/>
      <c r="V29" s="12"/>
    </row>
    <row r="30" spans="1:27" s="29" customFormat="1" ht="24" customHeight="1" x14ac:dyDescent="0.15">
      <c r="B30" s="32" t="s">
        <v>12</v>
      </c>
      <c r="C30" s="88" t="s">
        <v>67</v>
      </c>
      <c r="D30" s="88"/>
      <c r="E30" s="88"/>
      <c r="F30" s="88"/>
      <c r="G30" s="88"/>
      <c r="H30" s="88"/>
      <c r="I30" s="88"/>
      <c r="J30" s="89"/>
      <c r="K30" s="88" t="s">
        <v>68</v>
      </c>
      <c r="L30" s="88" t="s">
        <v>69</v>
      </c>
      <c r="M30" s="88"/>
      <c r="N30" s="88"/>
      <c r="O30" s="88"/>
      <c r="P30" s="88" t="s">
        <v>70</v>
      </c>
      <c r="Q30" s="88" t="s">
        <v>71</v>
      </c>
      <c r="R30" s="88"/>
      <c r="S30" s="79"/>
      <c r="T30" s="88" t="s">
        <v>72</v>
      </c>
      <c r="V30" s="33"/>
      <c r="W30" s="33"/>
      <c r="X30" s="33"/>
      <c r="Y30" s="33"/>
      <c r="Z30" s="33"/>
      <c r="AA30" s="33"/>
    </row>
    <row r="31" spans="1:27" s="29" customFormat="1" x14ac:dyDescent="0.15">
      <c r="B31" s="94" t="s">
        <v>0</v>
      </c>
      <c r="C31" s="94" t="s">
        <v>73</v>
      </c>
      <c r="D31" s="94" t="s">
        <v>50</v>
      </c>
      <c r="E31" s="94"/>
      <c r="F31" s="94"/>
      <c r="G31" s="94"/>
      <c r="H31" s="94" t="s">
        <v>51</v>
      </c>
      <c r="I31" s="97"/>
      <c r="J31" s="94" t="s">
        <v>52</v>
      </c>
      <c r="K31" s="94"/>
      <c r="L31" s="94" t="s">
        <v>74</v>
      </c>
      <c r="M31" s="94" t="s">
        <v>54</v>
      </c>
      <c r="N31" s="94" t="s">
        <v>55</v>
      </c>
      <c r="O31" s="94" t="s">
        <v>56</v>
      </c>
      <c r="P31" s="94"/>
      <c r="Q31" s="94" t="s">
        <v>75</v>
      </c>
      <c r="R31" s="94" t="s">
        <v>58</v>
      </c>
      <c r="S31" s="94" t="s">
        <v>59</v>
      </c>
      <c r="T31" s="94"/>
      <c r="V31" s="33"/>
      <c r="W31" s="33"/>
      <c r="X31" s="33"/>
      <c r="Y31" s="33"/>
      <c r="Z31" s="33"/>
    </row>
    <row r="32" spans="1:27" s="29" customFormat="1" x14ac:dyDescent="0.15">
      <c r="B32" s="95"/>
      <c r="C32" s="95"/>
      <c r="D32" s="35" t="s">
        <v>76</v>
      </c>
      <c r="E32" s="34" t="s">
        <v>61</v>
      </c>
      <c r="F32" s="34" t="s">
        <v>62</v>
      </c>
      <c r="G32" s="34" t="s">
        <v>63</v>
      </c>
      <c r="H32" s="35" t="s">
        <v>77</v>
      </c>
      <c r="I32" s="34" t="s">
        <v>65</v>
      </c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</row>
    <row r="33" spans="2:20" x14ac:dyDescent="0.15">
      <c r="B33" s="2">
        <v>1998</v>
      </c>
      <c r="C33" s="17">
        <v>1081.5</v>
      </c>
      <c r="D33" s="17">
        <v>931</v>
      </c>
      <c r="E33" s="17">
        <v>4</v>
      </c>
      <c r="F33" s="17">
        <v>320.89999999999998</v>
      </c>
      <c r="G33" s="17">
        <v>476.1</v>
      </c>
      <c r="H33" s="17">
        <v>61</v>
      </c>
      <c r="I33" s="17"/>
      <c r="J33" s="17">
        <v>89.5</v>
      </c>
      <c r="K33" s="17">
        <v>5.6</v>
      </c>
      <c r="L33" s="17">
        <v>42.5</v>
      </c>
      <c r="M33" s="17">
        <v>4.2</v>
      </c>
      <c r="N33" s="17">
        <v>1.3</v>
      </c>
      <c r="O33" s="17">
        <v>1.7</v>
      </c>
      <c r="P33" s="17"/>
      <c r="Q33" s="17"/>
      <c r="R33" s="17">
        <v>78.599999999999994</v>
      </c>
      <c r="S33" s="17">
        <v>1.1000000000000001</v>
      </c>
      <c r="T33" s="17">
        <v>0.9</v>
      </c>
    </row>
    <row r="34" spans="2:20" x14ac:dyDescent="0.15">
      <c r="B34" s="2">
        <v>1999</v>
      </c>
      <c r="C34" s="17">
        <v>821.7</v>
      </c>
      <c r="D34" s="17">
        <v>723.7</v>
      </c>
      <c r="E34" s="17">
        <v>3.3</v>
      </c>
      <c r="F34" s="17">
        <v>266.5</v>
      </c>
      <c r="G34" s="17">
        <v>375.4</v>
      </c>
      <c r="H34" s="17">
        <v>43.7</v>
      </c>
      <c r="I34" s="17"/>
      <c r="J34" s="17">
        <v>54.3</v>
      </c>
      <c r="K34" s="17">
        <v>4.4000000000000004</v>
      </c>
      <c r="L34" s="17">
        <v>25.5</v>
      </c>
      <c r="M34" s="17">
        <v>3.1</v>
      </c>
      <c r="N34" s="17">
        <v>0.9</v>
      </c>
      <c r="O34" s="17">
        <v>1.9</v>
      </c>
      <c r="P34" s="17"/>
      <c r="Q34" s="17"/>
      <c r="R34" s="17"/>
      <c r="S34" s="17">
        <v>20.5</v>
      </c>
      <c r="T34" s="17"/>
    </row>
    <row r="35" spans="2:20" x14ac:dyDescent="0.15">
      <c r="B35" s="2">
        <v>2000</v>
      </c>
      <c r="C35" s="17">
        <v>853.4</v>
      </c>
      <c r="D35" s="17">
        <v>703</v>
      </c>
      <c r="E35" s="17">
        <v>3.3</v>
      </c>
      <c r="F35" s="17">
        <v>215.2</v>
      </c>
      <c r="G35" s="17">
        <v>354.8</v>
      </c>
      <c r="H35" s="17">
        <v>57.8</v>
      </c>
      <c r="I35" s="17"/>
      <c r="J35" s="17">
        <v>92.6</v>
      </c>
      <c r="K35" s="17">
        <v>4.5</v>
      </c>
      <c r="L35" s="17">
        <v>44.8</v>
      </c>
      <c r="M35" s="17">
        <v>4.0999999999999996</v>
      </c>
      <c r="N35" s="17">
        <v>0.9</v>
      </c>
      <c r="O35" s="17">
        <v>1.9</v>
      </c>
      <c r="P35" s="17">
        <v>0.1</v>
      </c>
      <c r="Q35" s="17"/>
      <c r="R35" s="17"/>
      <c r="S35" s="17">
        <v>21</v>
      </c>
      <c r="T35" s="17">
        <v>1.6</v>
      </c>
    </row>
    <row r="36" spans="2:20" x14ac:dyDescent="0.15">
      <c r="B36" s="2">
        <v>2001</v>
      </c>
      <c r="C36" s="17">
        <v>692.1</v>
      </c>
      <c r="D36" s="17">
        <v>602.1</v>
      </c>
      <c r="E36" s="17">
        <v>2.2999999999999998</v>
      </c>
      <c r="F36" s="17">
        <v>227.4</v>
      </c>
      <c r="G36" s="17">
        <v>309.89999999999998</v>
      </c>
      <c r="H36" s="17">
        <v>34.200000000000003</v>
      </c>
      <c r="I36" s="17"/>
      <c r="J36" s="17">
        <v>55.8</v>
      </c>
      <c r="K36" s="17">
        <v>8.4</v>
      </c>
      <c r="L36" s="17">
        <v>18.100000000000001</v>
      </c>
      <c r="M36" s="17">
        <v>3.4</v>
      </c>
      <c r="N36" s="17">
        <v>0.7</v>
      </c>
      <c r="O36" s="17">
        <v>0.8</v>
      </c>
      <c r="P36" s="17"/>
      <c r="Q36" s="17"/>
      <c r="R36" s="17"/>
      <c r="S36" s="17">
        <v>9</v>
      </c>
      <c r="T36" s="17">
        <v>1.1000000000000001</v>
      </c>
    </row>
    <row r="37" spans="2:20" x14ac:dyDescent="0.15">
      <c r="B37" s="2">
        <v>2002</v>
      </c>
      <c r="C37" s="17">
        <v>925.5</v>
      </c>
      <c r="D37" s="17">
        <v>776.3</v>
      </c>
      <c r="E37" s="17">
        <v>2</v>
      </c>
      <c r="F37" s="17">
        <v>243.2</v>
      </c>
      <c r="G37" s="17">
        <v>435.3</v>
      </c>
      <c r="H37" s="17">
        <v>49.4</v>
      </c>
      <c r="I37" s="17"/>
      <c r="J37" s="17">
        <v>99.9</v>
      </c>
      <c r="K37" s="17">
        <v>7.5</v>
      </c>
      <c r="L37" s="17">
        <v>38.4</v>
      </c>
      <c r="M37" s="17">
        <v>3.8</v>
      </c>
      <c r="N37" s="17">
        <v>0.9</v>
      </c>
      <c r="O37" s="17">
        <v>1.1000000000000001</v>
      </c>
      <c r="P37" s="17"/>
      <c r="Q37" s="17"/>
      <c r="R37" s="17"/>
      <c r="S37" s="17">
        <v>18.5</v>
      </c>
      <c r="T37" s="17">
        <v>0.8</v>
      </c>
    </row>
    <row r="38" spans="2:20" x14ac:dyDescent="0.15">
      <c r="B38" s="2">
        <v>2003</v>
      </c>
      <c r="C38" s="17">
        <v>958.9</v>
      </c>
      <c r="D38" s="17">
        <v>807.1</v>
      </c>
      <c r="E38" s="17">
        <v>1.2</v>
      </c>
      <c r="F38" s="17">
        <v>256</v>
      </c>
      <c r="G38" s="17">
        <v>477</v>
      </c>
      <c r="H38" s="17">
        <v>48.7</v>
      </c>
      <c r="I38" s="17"/>
      <c r="J38" s="17">
        <v>103.1</v>
      </c>
      <c r="K38" s="17">
        <v>9.1999999999999993</v>
      </c>
      <c r="L38" s="17">
        <v>36.4</v>
      </c>
      <c r="M38" s="17">
        <v>3.9</v>
      </c>
      <c r="N38" s="17">
        <v>1.3</v>
      </c>
      <c r="O38" s="17">
        <v>0.8</v>
      </c>
      <c r="P38" s="17">
        <v>0.1</v>
      </c>
      <c r="Q38" s="17"/>
      <c r="R38" s="17"/>
      <c r="S38" s="17">
        <v>11.4</v>
      </c>
      <c r="T38" s="17">
        <v>0.6</v>
      </c>
    </row>
    <row r="39" spans="2:20" x14ac:dyDescent="0.15">
      <c r="B39" s="2">
        <v>2004</v>
      </c>
      <c r="C39" s="17">
        <v>1062</v>
      </c>
      <c r="D39" s="17">
        <v>935.7</v>
      </c>
      <c r="E39" s="17">
        <v>1.1000000000000001</v>
      </c>
      <c r="F39" s="17">
        <v>237.1</v>
      </c>
      <c r="G39" s="17">
        <v>631.9</v>
      </c>
      <c r="H39" s="17">
        <v>48.8</v>
      </c>
      <c r="I39" s="17"/>
      <c r="J39" s="17">
        <v>77.5</v>
      </c>
      <c r="K39" s="17">
        <v>12</v>
      </c>
      <c r="L39" s="17">
        <v>28.2</v>
      </c>
      <c r="M39" s="17">
        <v>3.5</v>
      </c>
      <c r="N39" s="17">
        <v>1.2</v>
      </c>
      <c r="O39" s="17">
        <v>0.7</v>
      </c>
      <c r="P39" s="17">
        <v>0</v>
      </c>
      <c r="Q39" s="17"/>
      <c r="R39" s="17"/>
      <c r="S39" s="17">
        <v>4.8</v>
      </c>
      <c r="T39" s="17">
        <v>0.6</v>
      </c>
    </row>
    <row r="40" spans="2:20" x14ac:dyDescent="0.15">
      <c r="B40" s="2">
        <v>2005</v>
      </c>
      <c r="C40" s="17">
        <v>978</v>
      </c>
      <c r="D40" s="17">
        <v>882.1</v>
      </c>
      <c r="E40" s="17">
        <v>0.9</v>
      </c>
      <c r="F40" s="17">
        <v>202.3</v>
      </c>
      <c r="G40" s="17">
        <v>616.1</v>
      </c>
      <c r="H40" s="17">
        <v>36.700000000000003</v>
      </c>
      <c r="I40" s="17"/>
      <c r="J40" s="17">
        <v>59.3</v>
      </c>
      <c r="K40" s="17">
        <v>10.3</v>
      </c>
      <c r="L40" s="17">
        <v>21.3</v>
      </c>
      <c r="M40" s="17">
        <v>2.9</v>
      </c>
      <c r="N40" s="17">
        <v>0.8</v>
      </c>
      <c r="O40" s="17">
        <v>0.4</v>
      </c>
      <c r="P40" s="17"/>
      <c r="Q40" s="17"/>
      <c r="R40" s="17"/>
      <c r="S40" s="17">
        <v>4</v>
      </c>
      <c r="T40" s="17">
        <v>0.6</v>
      </c>
    </row>
    <row r="41" spans="2:20" x14ac:dyDescent="0.15">
      <c r="B41" s="2">
        <v>2006</v>
      </c>
      <c r="C41" s="17">
        <v>1073.3</v>
      </c>
      <c r="D41" s="17">
        <v>971.4</v>
      </c>
      <c r="E41" s="17">
        <v>0.8</v>
      </c>
      <c r="F41" s="17">
        <v>252.6</v>
      </c>
      <c r="G41" s="17">
        <v>647.6</v>
      </c>
      <c r="H41" s="17">
        <v>40.299999999999997</v>
      </c>
      <c r="I41" s="17"/>
      <c r="J41" s="17">
        <v>61.7</v>
      </c>
      <c r="K41" s="17">
        <v>11.8</v>
      </c>
      <c r="L41" s="17">
        <v>19.2</v>
      </c>
      <c r="M41" s="17">
        <v>2.5</v>
      </c>
      <c r="N41" s="17">
        <v>0.7</v>
      </c>
      <c r="O41" s="17">
        <v>0.4</v>
      </c>
      <c r="P41" s="17"/>
      <c r="Q41" s="17"/>
      <c r="R41" s="17">
        <v>0</v>
      </c>
      <c r="S41" s="17">
        <v>10.199999999999999</v>
      </c>
      <c r="T41" s="17">
        <v>0.7</v>
      </c>
    </row>
    <row r="42" spans="2:20" x14ac:dyDescent="0.15">
      <c r="B42" s="2">
        <v>2007</v>
      </c>
      <c r="C42" s="17">
        <v>1007.1</v>
      </c>
      <c r="D42" s="17">
        <v>916.5</v>
      </c>
      <c r="E42" s="17">
        <v>0.6</v>
      </c>
      <c r="F42" s="17">
        <v>220.2</v>
      </c>
      <c r="G42" s="17">
        <v>640.4</v>
      </c>
      <c r="H42" s="17">
        <v>39.700000000000003</v>
      </c>
      <c r="I42" s="17"/>
      <c r="J42" s="17">
        <v>50.8</v>
      </c>
      <c r="K42" s="17">
        <v>11.5</v>
      </c>
      <c r="L42" s="17">
        <v>13.5</v>
      </c>
      <c r="M42" s="17">
        <v>2.5</v>
      </c>
      <c r="N42" s="17">
        <v>0.6</v>
      </c>
      <c r="O42" s="17">
        <v>0.4</v>
      </c>
      <c r="P42" s="17"/>
      <c r="Q42" s="17"/>
      <c r="R42" s="17"/>
      <c r="S42" s="17">
        <v>21.1</v>
      </c>
      <c r="T42" s="17">
        <v>0.8</v>
      </c>
    </row>
    <row r="43" spans="2:20" x14ac:dyDescent="0.15">
      <c r="B43" s="2">
        <v>2008</v>
      </c>
      <c r="C43" s="17">
        <v>1028</v>
      </c>
      <c r="D43" s="17">
        <v>948.3</v>
      </c>
      <c r="E43" s="17">
        <v>0.1</v>
      </c>
      <c r="F43" s="17">
        <v>253</v>
      </c>
      <c r="G43" s="17">
        <v>682.8</v>
      </c>
      <c r="H43" s="17">
        <v>34.799999999999997</v>
      </c>
      <c r="I43" s="17"/>
      <c r="J43" s="17">
        <v>44.9</v>
      </c>
      <c r="K43" s="17">
        <v>10.7</v>
      </c>
      <c r="L43" s="17">
        <v>19.100000000000001</v>
      </c>
      <c r="M43" s="17">
        <v>2.2000000000000002</v>
      </c>
      <c r="N43" s="17">
        <v>0.9</v>
      </c>
      <c r="O43" s="17">
        <v>0.4</v>
      </c>
      <c r="P43" s="17"/>
      <c r="Q43" s="17"/>
      <c r="R43" s="17"/>
      <c r="S43" s="17">
        <v>23.4</v>
      </c>
      <c r="T43" s="17">
        <v>0.8</v>
      </c>
    </row>
    <row r="44" spans="2:20" x14ac:dyDescent="0.15">
      <c r="B44" s="2">
        <v>2009</v>
      </c>
      <c r="C44" s="17">
        <v>942</v>
      </c>
      <c r="D44" s="17">
        <v>895.8</v>
      </c>
      <c r="E44" s="17">
        <v>0.5</v>
      </c>
      <c r="F44" s="17">
        <v>211.1</v>
      </c>
      <c r="G44" s="17">
        <v>654.29999999999995</v>
      </c>
      <c r="H44" s="17">
        <v>21.5</v>
      </c>
      <c r="I44" s="17"/>
      <c r="J44" s="17">
        <v>24.7</v>
      </c>
      <c r="K44" s="17">
        <v>8.4</v>
      </c>
      <c r="L44" s="17">
        <v>17</v>
      </c>
      <c r="M44" s="17">
        <v>2.2000000000000002</v>
      </c>
      <c r="N44" s="17">
        <v>0.7</v>
      </c>
      <c r="O44" s="17">
        <v>0.4</v>
      </c>
      <c r="P44" s="17"/>
      <c r="Q44" s="17"/>
      <c r="R44" s="17"/>
      <c r="S44" s="17">
        <v>15.4</v>
      </c>
      <c r="T44" s="17">
        <v>1</v>
      </c>
    </row>
    <row r="45" spans="2:20" x14ac:dyDescent="0.15">
      <c r="B45" s="2">
        <v>2010</v>
      </c>
      <c r="C45" s="17">
        <v>1085.0999999999999</v>
      </c>
      <c r="D45" s="17">
        <v>1035.2</v>
      </c>
      <c r="E45" s="17">
        <v>0.5</v>
      </c>
      <c r="F45" s="17">
        <v>232.2</v>
      </c>
      <c r="G45" s="17">
        <v>766</v>
      </c>
      <c r="H45" s="17">
        <v>24.1</v>
      </c>
      <c r="I45" s="17"/>
      <c r="J45" s="17">
        <v>25.9</v>
      </c>
      <c r="K45" s="17">
        <v>6.9</v>
      </c>
      <c r="L45" s="17">
        <v>17.600000000000001</v>
      </c>
      <c r="M45" s="17">
        <v>2.1</v>
      </c>
      <c r="N45" s="17">
        <v>0.6</v>
      </c>
      <c r="O45" s="17">
        <v>0.4</v>
      </c>
      <c r="P45" s="17"/>
      <c r="Q45" s="17"/>
      <c r="R45" s="17"/>
      <c r="S45" s="17">
        <v>22.6</v>
      </c>
      <c r="T45" s="17">
        <v>1.2</v>
      </c>
    </row>
    <row r="46" spans="2:20" x14ac:dyDescent="0.15">
      <c r="B46" s="2">
        <v>2011</v>
      </c>
      <c r="C46" s="17">
        <v>1193</v>
      </c>
      <c r="D46" s="17">
        <v>1138.4000000000001</v>
      </c>
      <c r="E46" s="17">
        <v>0.5</v>
      </c>
      <c r="F46" s="17">
        <v>240.3</v>
      </c>
      <c r="G46" s="17">
        <v>854.6</v>
      </c>
      <c r="H46" s="17">
        <v>24.4</v>
      </c>
      <c r="I46" s="17"/>
      <c r="J46" s="17">
        <v>30.2</v>
      </c>
      <c r="K46" s="17">
        <v>6.3</v>
      </c>
      <c r="L46" s="17">
        <v>18.7</v>
      </c>
      <c r="M46" s="17">
        <v>2.2000000000000002</v>
      </c>
      <c r="N46" s="17">
        <v>0.6</v>
      </c>
      <c r="O46" s="17">
        <v>0.5</v>
      </c>
      <c r="P46" s="17"/>
      <c r="Q46" s="17"/>
      <c r="R46" s="17"/>
      <c r="S46" s="17">
        <v>32.4</v>
      </c>
      <c r="T46" s="17">
        <v>1.1000000000000001</v>
      </c>
    </row>
    <row r="47" spans="2:20" x14ac:dyDescent="0.15">
      <c r="B47" s="2">
        <v>2012</v>
      </c>
      <c r="C47" s="17">
        <v>1274.0999999999999</v>
      </c>
      <c r="D47" s="17">
        <v>1214.6500000000001</v>
      </c>
      <c r="E47" s="17">
        <v>0.6</v>
      </c>
      <c r="F47" s="17">
        <v>259.18</v>
      </c>
      <c r="G47" s="17">
        <v>903.87</v>
      </c>
      <c r="H47" s="17">
        <v>27.6</v>
      </c>
      <c r="I47" s="17"/>
      <c r="J47" s="17">
        <v>31.85</v>
      </c>
      <c r="K47" s="17">
        <v>4.6981000000000002</v>
      </c>
      <c r="L47" s="17">
        <v>19.567209999999999</v>
      </c>
      <c r="M47" s="17">
        <v>2.03207</v>
      </c>
      <c r="N47" s="17">
        <v>0.65695999999999999</v>
      </c>
      <c r="O47" s="17">
        <v>0.35550999999999999</v>
      </c>
      <c r="P47" s="17"/>
      <c r="Q47" s="17"/>
      <c r="R47" s="17"/>
      <c r="S47" s="17">
        <v>40.775230000000001</v>
      </c>
      <c r="T47" s="17">
        <v>0.99390999999999996</v>
      </c>
    </row>
    <row r="48" spans="2:20" x14ac:dyDescent="0.15">
      <c r="B48" s="2">
        <v>2013</v>
      </c>
      <c r="C48" s="17">
        <v>1312.8</v>
      </c>
      <c r="D48" s="17">
        <v>1246</v>
      </c>
      <c r="E48" s="17">
        <v>0.67</v>
      </c>
      <c r="F48" s="17">
        <v>230.72</v>
      </c>
      <c r="G48" s="17">
        <v>955.47</v>
      </c>
      <c r="H48" s="17">
        <v>30.77</v>
      </c>
      <c r="I48" s="17"/>
      <c r="J48" s="17">
        <v>36.03</v>
      </c>
      <c r="K48" s="17">
        <v>3.0633720000000002</v>
      </c>
      <c r="L48" s="17">
        <v>19.465979999999998</v>
      </c>
      <c r="M48" s="17">
        <v>1.83033</v>
      </c>
      <c r="N48" s="17">
        <v>0.71741999999999995</v>
      </c>
      <c r="O48" s="17">
        <v>0.33018999999999998</v>
      </c>
      <c r="P48" s="17">
        <v>5.3299999999999997E-3</v>
      </c>
      <c r="Q48" s="17"/>
      <c r="R48" s="17"/>
      <c r="S48" s="17">
        <v>22.45711</v>
      </c>
      <c r="T48" s="17">
        <v>0.99943000000000004</v>
      </c>
    </row>
    <row r="49" spans="2:22" x14ac:dyDescent="0.15">
      <c r="B49" s="2">
        <v>2014</v>
      </c>
      <c r="C49" s="30">
        <v>1330.8</v>
      </c>
      <c r="D49" s="30">
        <v>1260.3</v>
      </c>
      <c r="E49" s="30">
        <v>0.6</v>
      </c>
      <c r="F49" s="30">
        <v>259.10000000000002</v>
      </c>
      <c r="G49" s="30">
        <v>938.1</v>
      </c>
      <c r="H49" s="30">
        <v>31.4</v>
      </c>
      <c r="I49" s="17"/>
      <c r="J49" s="30">
        <v>39.1</v>
      </c>
      <c r="K49" s="30">
        <v>2.4</v>
      </c>
      <c r="L49" s="30">
        <v>17.3</v>
      </c>
      <c r="M49" s="30">
        <v>1.6</v>
      </c>
      <c r="N49" s="30">
        <v>0.6</v>
      </c>
      <c r="O49" s="30">
        <v>0.3</v>
      </c>
      <c r="P49" s="30">
        <v>0</v>
      </c>
      <c r="Q49" s="17"/>
      <c r="R49" s="17"/>
      <c r="S49" s="30">
        <v>8</v>
      </c>
      <c r="T49" s="30">
        <v>1.1000000000000001</v>
      </c>
    </row>
    <row r="50" spans="2:22" x14ac:dyDescent="0.15">
      <c r="B50" s="2">
        <v>2015</v>
      </c>
      <c r="C50" s="30">
        <v>1259.5999999999999</v>
      </c>
      <c r="D50" s="30">
        <v>1192.3</v>
      </c>
      <c r="E50" s="30">
        <v>0.5</v>
      </c>
      <c r="F50" s="30">
        <v>271.39999999999998</v>
      </c>
      <c r="G50" s="30">
        <v>862.7</v>
      </c>
      <c r="H50" s="30">
        <v>30.6</v>
      </c>
      <c r="I50" s="17"/>
      <c r="J50" s="30">
        <v>36.700000000000003</v>
      </c>
      <c r="K50" s="30">
        <v>1.4</v>
      </c>
      <c r="L50" s="30">
        <v>15.3</v>
      </c>
      <c r="M50" s="30">
        <v>1.2</v>
      </c>
      <c r="N50" s="30">
        <v>0.7</v>
      </c>
      <c r="O50" s="30">
        <v>0.2</v>
      </c>
      <c r="P50" s="30">
        <v>0</v>
      </c>
      <c r="Q50" s="17"/>
      <c r="R50" s="17"/>
      <c r="S50" s="30">
        <v>5.5</v>
      </c>
      <c r="T50" s="30">
        <v>0.9</v>
      </c>
    </row>
    <row r="51" spans="2:22" x14ac:dyDescent="0.15">
      <c r="B51" s="2">
        <v>2016</v>
      </c>
      <c r="C51" s="30">
        <v>1318.5</v>
      </c>
      <c r="D51" s="30">
        <v>1232.9000000000001</v>
      </c>
      <c r="E51" s="30">
        <v>0.5</v>
      </c>
      <c r="F51" s="30">
        <v>273.39999999999998</v>
      </c>
      <c r="G51" s="30">
        <v>888.9</v>
      </c>
      <c r="H51" s="30">
        <v>36.9</v>
      </c>
      <c r="I51" s="17"/>
      <c r="J51" s="30">
        <v>48.7</v>
      </c>
      <c r="K51" s="30">
        <v>1</v>
      </c>
      <c r="L51" s="30">
        <v>15.4</v>
      </c>
      <c r="M51" s="30">
        <v>1.3</v>
      </c>
      <c r="N51" s="30">
        <v>0.8</v>
      </c>
      <c r="O51" s="30">
        <v>0.2</v>
      </c>
      <c r="P51" s="30">
        <v>0</v>
      </c>
      <c r="Q51" s="17"/>
      <c r="R51" s="17"/>
      <c r="S51" s="30">
        <v>3.3</v>
      </c>
      <c r="T51" s="30">
        <v>0.9</v>
      </c>
    </row>
    <row r="52" spans="2:22" x14ac:dyDescent="0.15">
      <c r="B52" s="2">
        <v>2017</v>
      </c>
      <c r="C52" s="30">
        <v>1355.1</v>
      </c>
      <c r="D52" s="30">
        <v>1280.0999999999999</v>
      </c>
      <c r="E52" s="30">
        <v>0.5</v>
      </c>
      <c r="F52" s="30">
        <v>232.4</v>
      </c>
      <c r="G52" s="30">
        <v>977.9</v>
      </c>
      <c r="H52" s="30">
        <v>28.3</v>
      </c>
      <c r="I52" s="17"/>
      <c r="J52" s="30">
        <v>46.7</v>
      </c>
      <c r="K52" s="30">
        <v>0.4</v>
      </c>
      <c r="L52" s="30">
        <v>15</v>
      </c>
      <c r="M52" s="30">
        <v>1.3</v>
      </c>
      <c r="N52" s="30">
        <v>1.8</v>
      </c>
      <c r="O52" s="30">
        <v>0.1</v>
      </c>
      <c r="P52" s="30">
        <v>0.6</v>
      </c>
      <c r="Q52" s="17"/>
      <c r="R52" s="17"/>
      <c r="S52" s="30"/>
      <c r="T52" s="30">
        <v>0.5</v>
      </c>
    </row>
    <row r="53" spans="2:22" x14ac:dyDescent="0.15">
      <c r="B53" s="2">
        <v>2018</v>
      </c>
      <c r="C53" s="30">
        <v>1380.4</v>
      </c>
      <c r="D53" s="30">
        <v>1293.2</v>
      </c>
      <c r="E53" s="30">
        <v>0.6</v>
      </c>
      <c r="F53" s="30">
        <v>228.6</v>
      </c>
      <c r="G53" s="30">
        <v>981.6</v>
      </c>
      <c r="H53" s="30">
        <v>35.6</v>
      </c>
      <c r="I53" s="17"/>
      <c r="J53" s="30">
        <v>51.6</v>
      </c>
      <c r="K53" s="30">
        <v>0.4</v>
      </c>
      <c r="L53" s="30">
        <v>15.5</v>
      </c>
      <c r="M53" s="30">
        <v>1.3</v>
      </c>
      <c r="N53" s="30">
        <v>2.4</v>
      </c>
      <c r="O53" s="30">
        <v>0.2</v>
      </c>
      <c r="P53" s="30">
        <v>0</v>
      </c>
      <c r="Q53" s="17"/>
      <c r="R53" s="17"/>
      <c r="S53" s="30">
        <v>0.1</v>
      </c>
      <c r="T53" s="30">
        <v>0.4</v>
      </c>
    </row>
    <row r="54" spans="2:22" x14ac:dyDescent="0.15">
      <c r="B54" s="2">
        <v>2019</v>
      </c>
      <c r="C54" s="30">
        <v>1361.8</v>
      </c>
      <c r="D54" s="30">
        <v>1266.8</v>
      </c>
      <c r="E54" s="30">
        <v>1.8</v>
      </c>
      <c r="F54" s="30">
        <v>226.2</v>
      </c>
      <c r="G54" s="30">
        <v>939.4</v>
      </c>
      <c r="H54" s="30">
        <v>34.200000000000003</v>
      </c>
      <c r="I54" s="17"/>
      <c r="J54" s="30">
        <v>60.8</v>
      </c>
      <c r="K54" s="30">
        <v>0.3</v>
      </c>
      <c r="L54" s="30">
        <v>13.7</v>
      </c>
      <c r="M54" s="30">
        <v>1.4</v>
      </c>
      <c r="N54" s="30">
        <v>2.2000000000000002</v>
      </c>
      <c r="O54" s="30">
        <v>0.2</v>
      </c>
      <c r="P54" s="30">
        <v>0</v>
      </c>
      <c r="Q54" s="17"/>
      <c r="R54" s="17"/>
      <c r="S54" s="30">
        <v>0.1</v>
      </c>
      <c r="T54" s="30">
        <v>0.3</v>
      </c>
    </row>
    <row r="55" spans="2:22" x14ac:dyDescent="0.15">
      <c r="B55" s="2">
        <v>2020</v>
      </c>
      <c r="C55" s="30">
        <v>1424.3</v>
      </c>
      <c r="D55" s="30">
        <v>1331.2</v>
      </c>
      <c r="E55" s="30">
        <v>1.7</v>
      </c>
      <c r="F55" s="30">
        <v>236.5</v>
      </c>
      <c r="G55" s="30">
        <v>979.9</v>
      </c>
      <c r="H55" s="30">
        <v>30.7</v>
      </c>
      <c r="I55" s="17"/>
      <c r="J55" s="30">
        <v>62.3</v>
      </c>
      <c r="K55" s="30">
        <v>0.2</v>
      </c>
      <c r="L55" s="30">
        <v>14.3</v>
      </c>
      <c r="M55" s="30">
        <v>1.3</v>
      </c>
      <c r="N55" s="30">
        <v>2.1</v>
      </c>
      <c r="O55" s="30">
        <v>0.2</v>
      </c>
      <c r="P55" s="30">
        <v>0.6</v>
      </c>
      <c r="Q55" s="17"/>
      <c r="R55" s="17"/>
      <c r="S55" s="30">
        <v>0.2</v>
      </c>
      <c r="T55" s="30">
        <v>0</v>
      </c>
    </row>
    <row r="56" spans="2:22" s="30" customFormat="1" x14ac:dyDescent="0.15">
      <c r="B56" s="22">
        <v>2021</v>
      </c>
      <c r="C56" s="30">
        <v>1421.2</v>
      </c>
      <c r="D56" s="30">
        <v>1334.1</v>
      </c>
      <c r="E56" s="30">
        <v>1.8</v>
      </c>
      <c r="F56" s="30">
        <v>243.4</v>
      </c>
      <c r="G56" s="30">
        <v>977.6</v>
      </c>
      <c r="H56" s="30">
        <v>21.7</v>
      </c>
      <c r="I56" s="30">
        <v>14.4</v>
      </c>
      <c r="J56" s="30">
        <v>65.400000000000006</v>
      </c>
      <c r="K56" s="30">
        <v>0.1</v>
      </c>
      <c r="L56" s="30">
        <v>15.5</v>
      </c>
      <c r="M56" s="30">
        <v>1.3</v>
      </c>
      <c r="N56" s="30">
        <v>2.8</v>
      </c>
      <c r="O56" s="30">
        <v>0.2</v>
      </c>
      <c r="P56" s="30">
        <v>0.2</v>
      </c>
      <c r="Q56" s="30" t="s">
        <v>78</v>
      </c>
      <c r="R56" s="30">
        <v>0.4</v>
      </c>
      <c r="S56" s="30">
        <v>0.4</v>
      </c>
      <c r="T56" s="30">
        <v>0.4</v>
      </c>
      <c r="U56" s="17"/>
    </row>
    <row r="57" spans="2:22" s="30" customFormat="1" x14ac:dyDescent="0.15">
      <c r="B57" s="23">
        <v>2022</v>
      </c>
      <c r="C57" s="37">
        <v>1464.3</v>
      </c>
      <c r="D57" s="37">
        <v>1380.4</v>
      </c>
      <c r="E57" s="37">
        <v>1.5</v>
      </c>
      <c r="F57" s="37">
        <v>245.2</v>
      </c>
      <c r="G57" s="37">
        <v>1021.1</v>
      </c>
      <c r="H57" s="37">
        <v>24.3</v>
      </c>
      <c r="I57" s="37">
        <v>18.899999999999999</v>
      </c>
      <c r="J57" s="37">
        <v>59.6</v>
      </c>
      <c r="K57" s="37">
        <v>0</v>
      </c>
      <c r="L57" s="37">
        <v>15</v>
      </c>
      <c r="M57" s="37">
        <v>1.5</v>
      </c>
      <c r="N57" s="37">
        <v>2.6</v>
      </c>
      <c r="O57" s="37">
        <v>0.1</v>
      </c>
      <c r="P57" s="37">
        <v>0</v>
      </c>
      <c r="Q57" s="37"/>
      <c r="R57" s="37">
        <v>0.2</v>
      </c>
      <c r="S57" s="37">
        <v>0.2</v>
      </c>
      <c r="T57" s="37">
        <v>0.4</v>
      </c>
      <c r="V57" s="17"/>
    </row>
  </sheetData>
  <mergeCells count="36">
    <mergeCell ref="T3:T5"/>
    <mergeCell ref="T30:T32"/>
    <mergeCell ref="B4:B5"/>
    <mergeCell ref="B31:B32"/>
    <mergeCell ref="C31:C32"/>
    <mergeCell ref="I4:I5"/>
    <mergeCell ref="J4:J5"/>
    <mergeCell ref="J31:J32"/>
    <mergeCell ref="C30:J30"/>
    <mergeCell ref="L30:O30"/>
    <mergeCell ref="Q30:S30"/>
    <mergeCell ref="D31:G31"/>
    <mergeCell ref="H31:I31"/>
    <mergeCell ref="K30:K32"/>
    <mergeCell ref="L31:L32"/>
    <mergeCell ref="M31:M32"/>
    <mergeCell ref="N31:N32"/>
    <mergeCell ref="O31:O32"/>
    <mergeCell ref="P30:P32"/>
    <mergeCell ref="Q31:Q32"/>
    <mergeCell ref="R31:R32"/>
    <mergeCell ref="S31:S32"/>
    <mergeCell ref="C3:J3"/>
    <mergeCell ref="L3:O3"/>
    <mergeCell ref="Q3:S3"/>
    <mergeCell ref="C4:F4"/>
    <mergeCell ref="G4:H4"/>
    <mergeCell ref="K3:K5"/>
    <mergeCell ref="L4:L5"/>
    <mergeCell ref="M4:M5"/>
    <mergeCell ref="N4:N5"/>
    <mergeCell ref="O4:O5"/>
    <mergeCell ref="P3:P5"/>
    <mergeCell ref="Q4:Q5"/>
    <mergeCell ref="R4:R5"/>
    <mergeCell ref="S4:S5"/>
  </mergeCells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56"/>
  <sheetViews>
    <sheetView workbookViewId="0">
      <selection activeCell="J50" sqref="J50"/>
    </sheetView>
  </sheetViews>
  <sheetFormatPr defaultColWidth="8.875" defaultRowHeight="13.5" x14ac:dyDescent="0.15"/>
  <cols>
    <col min="1" max="1" width="8.875" style="12"/>
    <col min="2" max="2" width="13.875" style="12" customWidth="1"/>
    <col min="3" max="12" width="8.875" style="12"/>
    <col min="13" max="13" width="9.625" style="12"/>
    <col min="14" max="16384" width="8.875" style="12"/>
  </cols>
  <sheetData>
    <row r="2" spans="2:11" s="13" customFormat="1" ht="18.95" customHeight="1" x14ac:dyDescent="0.15">
      <c r="B2" s="14" t="s">
        <v>3</v>
      </c>
      <c r="C2" s="98" t="s">
        <v>79</v>
      </c>
      <c r="D2" s="98"/>
      <c r="E2" s="98"/>
      <c r="F2" s="98"/>
      <c r="G2" s="98"/>
      <c r="H2" s="98"/>
      <c r="I2" s="98"/>
      <c r="J2" s="98"/>
      <c r="K2" s="98"/>
    </row>
    <row r="3" spans="2:11" s="13" customFormat="1" x14ac:dyDescent="0.15">
      <c r="B3" s="5" t="s">
        <v>0</v>
      </c>
      <c r="C3" s="15" t="s">
        <v>80</v>
      </c>
      <c r="D3" s="15" t="s">
        <v>50</v>
      </c>
      <c r="E3" s="15" t="s">
        <v>81</v>
      </c>
      <c r="F3" s="15" t="s">
        <v>54</v>
      </c>
      <c r="G3" s="15" t="s">
        <v>55</v>
      </c>
      <c r="H3" s="15" t="s">
        <v>56</v>
      </c>
      <c r="I3" s="15" t="s">
        <v>58</v>
      </c>
      <c r="J3" s="15" t="s">
        <v>59</v>
      </c>
      <c r="K3" s="15" t="s">
        <v>82</v>
      </c>
    </row>
    <row r="4" spans="2:11" x14ac:dyDescent="0.15">
      <c r="B4" s="12">
        <v>1980</v>
      </c>
      <c r="C4" s="12">
        <v>2734</v>
      </c>
      <c r="E4" s="12">
        <v>550</v>
      </c>
      <c r="F4" s="12">
        <v>1539</v>
      </c>
      <c r="G4" s="12">
        <v>838</v>
      </c>
      <c r="H4" s="12">
        <v>333</v>
      </c>
      <c r="I4" s="12">
        <v>47562</v>
      </c>
      <c r="J4" s="12">
        <v>14242</v>
      </c>
      <c r="K4" s="12">
        <v>1806</v>
      </c>
    </row>
    <row r="5" spans="2:11" x14ac:dyDescent="0.15">
      <c r="B5" s="12">
        <v>1985</v>
      </c>
      <c r="C5" s="12">
        <v>3483</v>
      </c>
      <c r="E5" s="12">
        <v>807</v>
      </c>
      <c r="F5" s="12">
        <v>2008</v>
      </c>
      <c r="G5" s="12">
        <v>1248</v>
      </c>
      <c r="H5" s="12">
        <v>657</v>
      </c>
      <c r="I5" s="12">
        <v>53430</v>
      </c>
      <c r="J5" s="12">
        <v>15913</v>
      </c>
      <c r="K5" s="12">
        <v>1927</v>
      </c>
    </row>
    <row r="6" spans="2:11" x14ac:dyDescent="0.15">
      <c r="B6" s="12">
        <v>1990</v>
      </c>
      <c r="C6" s="12">
        <v>3933</v>
      </c>
      <c r="E6" s="12">
        <v>807</v>
      </c>
      <c r="F6" s="12">
        <v>2191</v>
      </c>
      <c r="G6" s="12">
        <v>1264</v>
      </c>
      <c r="H6" s="12">
        <v>702</v>
      </c>
      <c r="I6" s="12">
        <v>57118</v>
      </c>
      <c r="J6" s="12">
        <v>21668</v>
      </c>
      <c r="K6" s="12">
        <v>1683</v>
      </c>
    </row>
    <row r="7" spans="2:11" x14ac:dyDescent="0.15">
      <c r="B7" s="12">
        <v>1995</v>
      </c>
      <c r="C7" s="12">
        <v>4240</v>
      </c>
      <c r="D7" s="12">
        <v>4659</v>
      </c>
      <c r="E7" s="12">
        <v>879</v>
      </c>
      <c r="F7" s="12">
        <v>2687</v>
      </c>
      <c r="G7" s="12">
        <v>1415</v>
      </c>
      <c r="H7" s="12">
        <v>908</v>
      </c>
      <c r="I7" s="12">
        <v>58133</v>
      </c>
      <c r="J7" s="12">
        <v>20132</v>
      </c>
      <c r="K7" s="12">
        <v>1584</v>
      </c>
    </row>
    <row r="8" spans="2:11" x14ac:dyDescent="0.15">
      <c r="B8" s="12">
        <v>2000</v>
      </c>
      <c r="C8" s="12">
        <v>4261</v>
      </c>
      <c r="D8" s="12">
        <v>4753</v>
      </c>
      <c r="E8" s="12">
        <v>1093</v>
      </c>
      <c r="F8" s="12">
        <v>2973</v>
      </c>
      <c r="G8" s="12">
        <v>1519</v>
      </c>
      <c r="H8" s="12">
        <v>1034</v>
      </c>
      <c r="I8" s="12">
        <v>57626</v>
      </c>
      <c r="J8" s="12">
        <v>24518</v>
      </c>
      <c r="K8" s="12">
        <v>1763</v>
      </c>
    </row>
    <row r="9" spans="2:11" x14ac:dyDescent="0.15">
      <c r="B9" s="12">
        <v>2005</v>
      </c>
      <c r="C9" s="12">
        <v>4642</v>
      </c>
      <c r="D9" s="12">
        <v>5225</v>
      </c>
      <c r="E9" s="12">
        <v>1129</v>
      </c>
      <c r="F9" s="12">
        <v>3076</v>
      </c>
      <c r="G9" s="12">
        <v>1793</v>
      </c>
      <c r="H9" s="12">
        <v>1054</v>
      </c>
      <c r="I9" s="12">
        <v>63970</v>
      </c>
      <c r="J9" s="12">
        <v>37523</v>
      </c>
      <c r="K9" s="12">
        <v>1956</v>
      </c>
    </row>
    <row r="10" spans="2:11" x14ac:dyDescent="0.15">
      <c r="B10" s="12">
        <v>2006</v>
      </c>
      <c r="C10" s="12">
        <v>4745</v>
      </c>
      <c r="D10" s="12">
        <v>5310</v>
      </c>
      <c r="E10" s="12">
        <v>1295</v>
      </c>
      <c r="F10" s="12">
        <v>3258</v>
      </c>
      <c r="G10" s="12">
        <v>1833</v>
      </c>
      <c r="H10" s="12">
        <v>1173</v>
      </c>
      <c r="I10" s="12">
        <v>70450</v>
      </c>
      <c r="J10" s="12">
        <v>39767</v>
      </c>
      <c r="K10" s="12">
        <v>2072</v>
      </c>
    </row>
    <row r="11" spans="2:11" x14ac:dyDescent="0.15">
      <c r="B11" s="12">
        <v>2007</v>
      </c>
      <c r="C11" s="12">
        <v>4756</v>
      </c>
      <c r="D11" s="12">
        <v>5321</v>
      </c>
      <c r="E11" s="12">
        <v>1461</v>
      </c>
      <c r="F11" s="12">
        <v>3347</v>
      </c>
      <c r="G11" s="12">
        <v>1854</v>
      </c>
      <c r="H11" s="12">
        <v>1156</v>
      </c>
      <c r="I11" s="12">
        <v>73015</v>
      </c>
      <c r="J11" s="12">
        <v>40097</v>
      </c>
      <c r="K11" s="12">
        <v>2056</v>
      </c>
    </row>
    <row r="12" spans="2:11" x14ac:dyDescent="0.15">
      <c r="B12" s="12">
        <v>2008</v>
      </c>
      <c r="C12" s="12">
        <v>4969</v>
      </c>
      <c r="D12" s="12">
        <v>5551</v>
      </c>
      <c r="E12" s="12">
        <v>1370</v>
      </c>
      <c r="F12" s="12">
        <v>3355</v>
      </c>
      <c r="G12" s="12">
        <v>1814</v>
      </c>
      <c r="H12" s="12">
        <v>1205</v>
      </c>
      <c r="I12" s="12">
        <v>71122</v>
      </c>
      <c r="J12" s="12">
        <v>39246</v>
      </c>
      <c r="K12" s="12">
        <v>2118</v>
      </c>
    </row>
    <row r="13" spans="2:11" x14ac:dyDescent="0.15">
      <c r="B13" s="12">
        <v>2009</v>
      </c>
      <c r="C13" s="12">
        <v>4892</v>
      </c>
      <c r="D13" s="12">
        <v>5448</v>
      </c>
      <c r="E13" s="12">
        <v>1390</v>
      </c>
      <c r="F13" s="12">
        <v>3411</v>
      </c>
      <c r="G13" s="12">
        <v>1888</v>
      </c>
      <c r="H13" s="12">
        <v>1295</v>
      </c>
      <c r="I13" s="12">
        <v>68170</v>
      </c>
      <c r="J13" s="12">
        <v>33845</v>
      </c>
      <c r="K13" s="12">
        <v>2250</v>
      </c>
    </row>
    <row r="14" spans="2:11" x14ac:dyDescent="0.15">
      <c r="B14" s="12">
        <v>2010</v>
      </c>
      <c r="C14" s="12">
        <v>5006</v>
      </c>
      <c r="D14" s="12">
        <v>5528</v>
      </c>
      <c r="E14" s="12">
        <v>1322</v>
      </c>
      <c r="F14" s="12">
        <v>3460</v>
      </c>
      <c r="G14" s="12">
        <v>1748</v>
      </c>
      <c r="H14" s="12">
        <v>1293</v>
      </c>
      <c r="I14" s="12">
        <v>65271</v>
      </c>
      <c r="J14" s="12">
        <v>38018</v>
      </c>
      <c r="K14" s="12">
        <v>2160</v>
      </c>
    </row>
    <row r="15" spans="2:11" x14ac:dyDescent="0.15">
      <c r="B15" s="12">
        <v>2011</v>
      </c>
      <c r="C15" s="12">
        <v>5209</v>
      </c>
      <c r="D15" s="12">
        <v>5714</v>
      </c>
      <c r="E15" s="12">
        <v>1441</v>
      </c>
      <c r="F15" s="12">
        <v>3529</v>
      </c>
      <c r="G15" s="12">
        <v>1827</v>
      </c>
      <c r="H15" s="12">
        <v>1366</v>
      </c>
      <c r="I15" s="12">
        <v>66113</v>
      </c>
      <c r="J15" s="12">
        <v>41720</v>
      </c>
      <c r="K15" s="12">
        <v>2103</v>
      </c>
    </row>
    <row r="16" spans="2:11" x14ac:dyDescent="0.15">
      <c r="B16" s="12">
        <v>2012</v>
      </c>
      <c r="C16" s="12">
        <v>5353</v>
      </c>
      <c r="D16" s="12">
        <v>5833</v>
      </c>
      <c r="E16" s="12">
        <v>1516</v>
      </c>
      <c r="F16" s="12">
        <v>3588</v>
      </c>
      <c r="G16" s="12">
        <v>1865</v>
      </c>
      <c r="H16" s="12">
        <v>1439</v>
      </c>
      <c r="I16" s="12">
        <v>68264</v>
      </c>
      <c r="J16" s="12">
        <v>45924</v>
      </c>
      <c r="K16" s="12">
        <v>2090</v>
      </c>
    </row>
    <row r="17" spans="2:12" x14ac:dyDescent="0.15">
      <c r="B17" s="12">
        <v>2013</v>
      </c>
      <c r="C17" s="12">
        <v>5440</v>
      </c>
      <c r="D17" s="12">
        <v>5907</v>
      </c>
      <c r="E17" s="12">
        <v>1509</v>
      </c>
      <c r="F17" s="12">
        <v>3664</v>
      </c>
      <c r="G17" s="12">
        <v>1896</v>
      </c>
      <c r="H17" s="12">
        <v>1464</v>
      </c>
      <c r="I17" s="12">
        <v>69986</v>
      </c>
      <c r="J17" s="12">
        <v>44801</v>
      </c>
      <c r="K17" s="12">
        <v>2065</v>
      </c>
    </row>
    <row r="18" spans="2:12" x14ac:dyDescent="0.15">
      <c r="B18" s="12">
        <v>2014</v>
      </c>
      <c r="C18" s="12">
        <v>5446</v>
      </c>
      <c r="D18" s="12">
        <v>5896</v>
      </c>
      <c r="E18" s="12">
        <v>1508</v>
      </c>
      <c r="F18" s="12">
        <v>3639</v>
      </c>
      <c r="G18" s="12">
        <v>1944</v>
      </c>
      <c r="H18" s="12">
        <v>1443</v>
      </c>
      <c r="I18" s="12">
        <v>70682</v>
      </c>
      <c r="J18" s="12">
        <v>51533</v>
      </c>
      <c r="K18" s="12">
        <v>2027</v>
      </c>
    </row>
    <row r="19" spans="2:12" x14ac:dyDescent="0.15">
      <c r="B19" s="12">
        <v>2015</v>
      </c>
      <c r="C19" s="12">
        <v>5553</v>
      </c>
      <c r="D19" s="12">
        <v>5989</v>
      </c>
      <c r="E19" s="12">
        <v>1565</v>
      </c>
      <c r="F19" s="12">
        <v>3640</v>
      </c>
      <c r="G19" s="12">
        <v>1972</v>
      </c>
      <c r="H19" s="12">
        <v>1495</v>
      </c>
      <c r="I19" s="12">
        <v>72528</v>
      </c>
      <c r="J19" s="12">
        <v>52751</v>
      </c>
      <c r="K19" s="12">
        <v>2084</v>
      </c>
    </row>
    <row r="20" spans="2:12" x14ac:dyDescent="0.15">
      <c r="B20" s="12">
        <v>2016</v>
      </c>
      <c r="C20" s="12">
        <v>5539</v>
      </c>
      <c r="D20" s="12">
        <v>6004</v>
      </c>
      <c r="E20" s="12">
        <v>1671</v>
      </c>
      <c r="F20" s="12">
        <v>3678</v>
      </c>
      <c r="G20" s="12">
        <v>1982</v>
      </c>
      <c r="H20" s="12">
        <v>1529</v>
      </c>
      <c r="I20" s="12">
        <v>73638</v>
      </c>
      <c r="J20" s="12">
        <v>55630</v>
      </c>
      <c r="K20" s="12">
        <v>2121</v>
      </c>
    </row>
    <row r="21" spans="2:12" x14ac:dyDescent="0.15">
      <c r="B21" s="12">
        <v>2017</v>
      </c>
      <c r="C21" s="12">
        <v>5607</v>
      </c>
      <c r="D21" s="12">
        <v>6105</v>
      </c>
      <c r="E21" s="12">
        <v>1769</v>
      </c>
      <c r="F21" s="12">
        <v>3709</v>
      </c>
      <c r="G21" s="12">
        <v>1995</v>
      </c>
      <c r="H21" s="12">
        <v>1610</v>
      </c>
      <c r="I21" s="12">
        <v>76132</v>
      </c>
      <c r="J21" s="12">
        <v>53843</v>
      </c>
      <c r="K21" s="12">
        <v>2108</v>
      </c>
    </row>
    <row r="22" spans="2:12" x14ac:dyDescent="0.15">
      <c r="B22" s="12">
        <v>2018</v>
      </c>
      <c r="C22" s="12">
        <v>5621</v>
      </c>
      <c r="D22" s="12">
        <v>6120</v>
      </c>
      <c r="E22" s="12">
        <v>1819</v>
      </c>
      <c r="F22" s="12">
        <v>3752</v>
      </c>
      <c r="G22" s="12">
        <v>2027</v>
      </c>
      <c r="H22" s="12">
        <v>1645</v>
      </c>
      <c r="I22" s="12">
        <v>76891</v>
      </c>
      <c r="J22" s="12">
        <v>52174</v>
      </c>
      <c r="K22" s="12">
        <v>2103</v>
      </c>
    </row>
    <row r="23" spans="2:12" x14ac:dyDescent="0.15">
      <c r="B23" s="12">
        <v>2019</v>
      </c>
      <c r="C23" s="12">
        <v>5720</v>
      </c>
      <c r="D23" s="12">
        <v>6272</v>
      </c>
      <c r="E23" s="12">
        <v>1764</v>
      </c>
      <c r="F23" s="12">
        <v>3781</v>
      </c>
      <c r="G23" s="12">
        <v>2048</v>
      </c>
      <c r="H23" s="12">
        <v>1651</v>
      </c>
      <c r="I23" s="12">
        <v>78655</v>
      </c>
      <c r="J23" s="12">
        <v>56057</v>
      </c>
      <c r="K23" s="12">
        <v>2079</v>
      </c>
    </row>
    <row r="24" spans="2:12" x14ac:dyDescent="0.15">
      <c r="B24" s="12">
        <v>2020</v>
      </c>
      <c r="C24" s="12">
        <v>5734</v>
      </c>
      <c r="D24" s="12">
        <v>6296</v>
      </c>
      <c r="E24" s="12">
        <v>1865</v>
      </c>
      <c r="F24" s="12">
        <v>3803</v>
      </c>
      <c r="G24" s="12">
        <v>2077</v>
      </c>
      <c r="H24" s="12">
        <v>1564</v>
      </c>
      <c r="I24" s="12">
        <v>79890</v>
      </c>
      <c r="J24" s="12">
        <v>56307</v>
      </c>
      <c r="K24" s="12">
        <v>2091</v>
      </c>
    </row>
    <row r="25" spans="2:12" x14ac:dyDescent="0.15">
      <c r="B25" s="12">
        <v>2021</v>
      </c>
      <c r="C25" s="12">
        <v>5805</v>
      </c>
      <c r="D25" s="12">
        <v>6316</v>
      </c>
      <c r="E25" s="12">
        <v>1893</v>
      </c>
      <c r="F25" s="12">
        <v>3810</v>
      </c>
      <c r="G25" s="12">
        <v>2104</v>
      </c>
      <c r="H25" s="12">
        <v>1596</v>
      </c>
      <c r="I25" s="12">
        <v>81047</v>
      </c>
      <c r="J25" s="12">
        <v>55639</v>
      </c>
      <c r="K25" s="12">
        <v>2086</v>
      </c>
    </row>
    <row r="26" spans="2:12" x14ac:dyDescent="0.15">
      <c r="B26" s="18">
        <v>2022</v>
      </c>
      <c r="C26" s="18">
        <v>5802</v>
      </c>
      <c r="D26" s="18">
        <v>6379</v>
      </c>
      <c r="E26" s="18">
        <v>1993</v>
      </c>
      <c r="F26" s="18">
        <v>3913</v>
      </c>
      <c r="G26" s="18">
        <v>2141</v>
      </c>
      <c r="H26" s="18">
        <v>1620</v>
      </c>
      <c r="I26" s="18">
        <v>80192</v>
      </c>
      <c r="J26" s="18">
        <v>54855</v>
      </c>
      <c r="K26" s="18">
        <v>2079</v>
      </c>
    </row>
    <row r="27" spans="2:12" ht="15" customHeight="1" x14ac:dyDescent="0.15"/>
    <row r="30" spans="2:12" x14ac:dyDescent="0.15">
      <c r="B30" s="13" t="s">
        <v>12</v>
      </c>
      <c r="C30" s="99" t="s">
        <v>79</v>
      </c>
      <c r="D30" s="99"/>
      <c r="E30" s="99"/>
      <c r="F30" s="99"/>
      <c r="G30" s="99"/>
      <c r="H30" s="99"/>
      <c r="I30" s="99"/>
      <c r="J30" s="99"/>
      <c r="K30" s="99"/>
    </row>
    <row r="31" spans="2:12" x14ac:dyDescent="0.15">
      <c r="B31" s="25" t="s">
        <v>0</v>
      </c>
      <c r="C31" s="26" t="s">
        <v>80</v>
      </c>
      <c r="D31" s="26" t="s">
        <v>50</v>
      </c>
      <c r="E31" s="26" t="s">
        <v>81</v>
      </c>
      <c r="F31" s="26" t="s">
        <v>54</v>
      </c>
      <c r="G31" s="26" t="s">
        <v>55</v>
      </c>
      <c r="H31" s="26" t="s">
        <v>56</v>
      </c>
      <c r="I31" s="26" t="s">
        <v>83</v>
      </c>
      <c r="J31" s="26" t="s">
        <v>58</v>
      </c>
      <c r="K31" s="26" t="s">
        <v>59</v>
      </c>
      <c r="L31" s="26" t="s">
        <v>82</v>
      </c>
    </row>
    <row r="32" spans="2:12" x14ac:dyDescent="0.15">
      <c r="B32" s="2">
        <v>1998</v>
      </c>
      <c r="D32" s="12">
        <v>3747</v>
      </c>
      <c r="E32" s="12">
        <v>855</v>
      </c>
      <c r="F32" s="12">
        <v>1935</v>
      </c>
      <c r="G32" s="12">
        <v>1333</v>
      </c>
      <c r="H32" s="12">
        <v>1037</v>
      </c>
      <c r="K32" s="12">
        <v>25496</v>
      </c>
      <c r="L32" s="12">
        <v>1714</v>
      </c>
    </row>
    <row r="33" spans="2:13" x14ac:dyDescent="0.15">
      <c r="B33" s="2">
        <v>1999</v>
      </c>
      <c r="D33" s="12">
        <v>2944</v>
      </c>
      <c r="E33" s="12">
        <v>837</v>
      </c>
      <c r="F33" s="12">
        <v>1518</v>
      </c>
      <c r="G33" s="12">
        <v>923</v>
      </c>
      <c r="H33" s="12">
        <v>935</v>
      </c>
      <c r="K33" s="12">
        <v>14873</v>
      </c>
      <c r="L33" s="12">
        <v>1742.2</v>
      </c>
    </row>
    <row r="34" spans="2:13" x14ac:dyDescent="0.15">
      <c r="B34" s="2">
        <v>2000</v>
      </c>
      <c r="D34" s="12">
        <v>3021</v>
      </c>
      <c r="E34" s="12">
        <v>1041</v>
      </c>
      <c r="F34" s="12">
        <v>1967</v>
      </c>
      <c r="G34" s="12">
        <v>1004</v>
      </c>
      <c r="H34" s="12">
        <v>952</v>
      </c>
      <c r="K34" s="12">
        <v>27819</v>
      </c>
      <c r="L34" s="12">
        <v>2025.4</v>
      </c>
    </row>
    <row r="35" spans="2:13" x14ac:dyDescent="0.15">
      <c r="B35" s="2">
        <v>2001</v>
      </c>
      <c r="D35" s="12">
        <v>2806</v>
      </c>
      <c r="E35" s="12">
        <v>930</v>
      </c>
      <c r="F35" s="12">
        <v>1748</v>
      </c>
      <c r="G35" s="12">
        <v>812</v>
      </c>
      <c r="H35" s="12">
        <v>724</v>
      </c>
      <c r="K35" s="12">
        <v>17312</v>
      </c>
      <c r="L35" s="12">
        <v>1686</v>
      </c>
    </row>
    <row r="36" spans="2:13" x14ac:dyDescent="0.15">
      <c r="B36" s="2">
        <v>2002</v>
      </c>
      <c r="D36" s="12">
        <v>3496</v>
      </c>
      <c r="E36" s="12">
        <v>1033</v>
      </c>
      <c r="F36" s="12">
        <v>2015</v>
      </c>
      <c r="G36" s="12">
        <v>934</v>
      </c>
      <c r="H36" s="12">
        <v>876</v>
      </c>
      <c r="K36" s="12">
        <v>27501</v>
      </c>
      <c r="L36" s="12">
        <v>1819</v>
      </c>
    </row>
    <row r="37" spans="2:13" x14ac:dyDescent="0.15">
      <c r="B37" s="2">
        <v>2003</v>
      </c>
      <c r="D37" s="12">
        <v>3818</v>
      </c>
      <c r="E37" s="12">
        <v>1002</v>
      </c>
      <c r="F37" s="12">
        <v>2201</v>
      </c>
      <c r="G37" s="12">
        <v>1238</v>
      </c>
      <c r="H37" s="12">
        <v>948</v>
      </c>
      <c r="K37" s="12">
        <v>39296</v>
      </c>
      <c r="L37" s="12">
        <v>2320</v>
      </c>
    </row>
    <row r="38" spans="2:13" x14ac:dyDescent="0.15">
      <c r="B38" s="2">
        <v>2004</v>
      </c>
      <c r="D38" s="12">
        <v>4222</v>
      </c>
      <c r="E38" s="12">
        <v>1048</v>
      </c>
      <c r="F38" s="12">
        <v>2283</v>
      </c>
      <c r="G38" s="12">
        <v>995</v>
      </c>
      <c r="H38" s="12">
        <v>818</v>
      </c>
      <c r="K38" s="12">
        <v>26090</v>
      </c>
      <c r="L38" s="12">
        <v>2109</v>
      </c>
      <c r="M38" s="21"/>
    </row>
    <row r="39" spans="2:13" x14ac:dyDescent="0.15">
      <c r="B39" s="2">
        <v>2005</v>
      </c>
      <c r="D39" s="12">
        <v>3780</v>
      </c>
      <c r="E39" s="12">
        <v>1056</v>
      </c>
      <c r="F39" s="12">
        <v>1962</v>
      </c>
      <c r="G39" s="12">
        <v>758</v>
      </c>
      <c r="H39" s="12">
        <v>716</v>
      </c>
      <c r="K39" s="12">
        <v>32473</v>
      </c>
      <c r="L39" s="12">
        <v>2399</v>
      </c>
    </row>
    <row r="40" spans="2:13" x14ac:dyDescent="0.15">
      <c r="B40" s="2">
        <v>2006</v>
      </c>
      <c r="D40" s="12">
        <v>4009</v>
      </c>
      <c r="E40" s="12">
        <v>1080</v>
      </c>
      <c r="F40" s="12">
        <v>1982</v>
      </c>
      <c r="G40" s="12">
        <v>937</v>
      </c>
      <c r="H40" s="12">
        <v>748</v>
      </c>
      <c r="K40" s="12">
        <v>32023</v>
      </c>
      <c r="L40" s="12">
        <v>2192</v>
      </c>
    </row>
    <row r="41" spans="2:13" x14ac:dyDescent="0.15">
      <c r="B41" s="2">
        <v>2007</v>
      </c>
      <c r="D41" s="12">
        <v>3751</v>
      </c>
      <c r="E41" s="12">
        <v>1107</v>
      </c>
      <c r="F41" s="12">
        <v>1942</v>
      </c>
      <c r="G41" s="12">
        <v>804</v>
      </c>
      <c r="H41" s="12">
        <v>602</v>
      </c>
      <c r="K41" s="12">
        <v>36620</v>
      </c>
      <c r="L41" s="12">
        <v>1934</v>
      </c>
    </row>
    <row r="42" spans="2:13" x14ac:dyDescent="0.15">
      <c r="B42" s="2">
        <v>2008</v>
      </c>
      <c r="D42" s="12">
        <v>3709</v>
      </c>
      <c r="E42" s="12">
        <v>1114</v>
      </c>
      <c r="F42" s="12">
        <v>2122</v>
      </c>
      <c r="G42" s="12">
        <v>1448</v>
      </c>
      <c r="H42" s="12">
        <v>805</v>
      </c>
      <c r="K42" s="12">
        <v>36624</v>
      </c>
      <c r="L42" s="12">
        <v>2541</v>
      </c>
    </row>
    <row r="43" spans="2:13" x14ac:dyDescent="0.15">
      <c r="B43" s="2">
        <v>2009</v>
      </c>
      <c r="D43" s="12">
        <v>3423</v>
      </c>
      <c r="E43" s="12">
        <v>1146</v>
      </c>
      <c r="F43" s="12">
        <v>2225</v>
      </c>
      <c r="G43" s="12">
        <v>1062</v>
      </c>
      <c r="H43" s="12">
        <v>818</v>
      </c>
      <c r="K43" s="12">
        <v>37139</v>
      </c>
      <c r="L43" s="12">
        <v>2570</v>
      </c>
    </row>
    <row r="44" spans="2:13" x14ac:dyDescent="0.15">
      <c r="B44" s="2">
        <v>2010</v>
      </c>
      <c r="D44" s="12">
        <v>3813</v>
      </c>
      <c r="E44" s="12">
        <v>1180</v>
      </c>
      <c r="F44" s="12">
        <v>2332</v>
      </c>
      <c r="G44" s="12">
        <v>1048</v>
      </c>
      <c r="H44" s="12">
        <v>966</v>
      </c>
      <c r="K44" s="12">
        <v>46169</v>
      </c>
      <c r="L44" s="12">
        <v>2234</v>
      </c>
    </row>
    <row r="45" spans="2:13" x14ac:dyDescent="0.15">
      <c r="B45" s="2">
        <v>2011</v>
      </c>
      <c r="D45" s="12">
        <v>4103</v>
      </c>
      <c r="E45" s="12">
        <v>1188</v>
      </c>
      <c r="F45" s="12">
        <v>2444</v>
      </c>
      <c r="G45" s="12">
        <v>991</v>
      </c>
      <c r="H45" s="12">
        <v>1018</v>
      </c>
      <c r="K45" s="12">
        <v>57816</v>
      </c>
      <c r="L45" s="12">
        <v>3428</v>
      </c>
    </row>
    <row r="46" spans="2:13" x14ac:dyDescent="0.15">
      <c r="B46" s="2">
        <v>2012</v>
      </c>
      <c r="D46" s="27">
        <v>4374.1064708615004</v>
      </c>
      <c r="E46" s="27">
        <v>1257.3632332121001</v>
      </c>
      <c r="F46" s="27">
        <v>2188.76358505402</v>
      </c>
      <c r="G46" s="27">
        <v>1574.9148966773701</v>
      </c>
      <c r="H46" s="27">
        <v>1021.7859914350601</v>
      </c>
      <c r="I46" s="27"/>
      <c r="J46" s="27"/>
      <c r="K46" s="27">
        <v>47717.674456706198</v>
      </c>
      <c r="L46" s="27">
        <v>3196.48027797439</v>
      </c>
    </row>
    <row r="47" spans="2:13" x14ac:dyDescent="0.15">
      <c r="B47" s="2">
        <v>2013</v>
      </c>
      <c r="D47" s="27">
        <v>4508.7261582106903</v>
      </c>
      <c r="E47" s="27">
        <v>1306.93500163827</v>
      </c>
      <c r="F47" s="27">
        <v>2314.0321377549099</v>
      </c>
      <c r="G47" s="27">
        <v>1431.2332921039001</v>
      </c>
      <c r="H47" s="27">
        <v>1081.10143409076</v>
      </c>
      <c r="I47" s="27"/>
      <c r="J47" s="27"/>
      <c r="K47" s="27">
        <v>48858.041075624402</v>
      </c>
      <c r="L47" s="27">
        <v>3030.3251291400802</v>
      </c>
    </row>
    <row r="48" spans="2:13" x14ac:dyDescent="0.15">
      <c r="B48" s="2">
        <v>2014</v>
      </c>
      <c r="D48" s="12">
        <v>4545</v>
      </c>
      <c r="E48" s="12">
        <v>1259</v>
      </c>
      <c r="F48" s="12">
        <v>2235</v>
      </c>
      <c r="G48" s="12">
        <v>1551</v>
      </c>
      <c r="H48" s="12">
        <v>983</v>
      </c>
      <c r="K48" s="12">
        <v>45772</v>
      </c>
      <c r="L48" s="12">
        <v>3246</v>
      </c>
    </row>
    <row r="49" spans="2:12" x14ac:dyDescent="0.15">
      <c r="B49" s="2">
        <v>2015</v>
      </c>
      <c r="D49" s="12">
        <v>4290</v>
      </c>
      <c r="E49" s="12">
        <v>1365</v>
      </c>
      <c r="F49" s="12">
        <v>1819</v>
      </c>
      <c r="G49" s="12">
        <v>1563</v>
      </c>
      <c r="H49" s="12">
        <v>851</v>
      </c>
      <c r="K49" s="12">
        <v>46467</v>
      </c>
      <c r="L49" s="12">
        <v>3331</v>
      </c>
    </row>
    <row r="50" spans="2:12" x14ac:dyDescent="0.15">
      <c r="B50" s="2">
        <v>2016</v>
      </c>
      <c r="D50" s="12">
        <v>4539</v>
      </c>
      <c r="E50" s="12">
        <v>1464</v>
      </c>
      <c r="F50" s="12">
        <v>2074</v>
      </c>
      <c r="G50" s="12">
        <v>1763</v>
      </c>
      <c r="H50" s="12">
        <v>970</v>
      </c>
      <c r="K50" s="12">
        <v>50980</v>
      </c>
      <c r="L50" s="12">
        <v>3136</v>
      </c>
    </row>
    <row r="51" spans="2:12" x14ac:dyDescent="0.15">
      <c r="B51" s="2">
        <v>2017</v>
      </c>
      <c r="D51" s="12">
        <v>4641</v>
      </c>
      <c r="E51" s="12">
        <v>1395</v>
      </c>
      <c r="F51" s="12">
        <v>2263</v>
      </c>
      <c r="G51" s="12">
        <v>945</v>
      </c>
      <c r="H51" s="12">
        <v>852</v>
      </c>
      <c r="K51" s="12">
        <v>50526</v>
      </c>
      <c r="L51" s="12">
        <v>3486</v>
      </c>
    </row>
    <row r="52" spans="2:12" x14ac:dyDescent="0.15">
      <c r="B52" s="2">
        <v>2018</v>
      </c>
      <c r="D52" s="12">
        <v>4769</v>
      </c>
      <c r="E52" s="12">
        <v>1399</v>
      </c>
      <c r="F52" s="12">
        <v>2483</v>
      </c>
      <c r="G52" s="12">
        <v>938</v>
      </c>
      <c r="H52" s="12">
        <v>902</v>
      </c>
      <c r="K52" s="12">
        <v>46408</v>
      </c>
      <c r="L52" s="12">
        <v>2765</v>
      </c>
    </row>
    <row r="53" spans="2:12" x14ac:dyDescent="0.15">
      <c r="B53" s="2">
        <v>2019</v>
      </c>
      <c r="D53" s="12">
        <v>4663</v>
      </c>
      <c r="E53" s="12">
        <v>1308</v>
      </c>
      <c r="F53" s="12">
        <v>2610</v>
      </c>
      <c r="G53" s="12">
        <v>970</v>
      </c>
      <c r="H53" s="12">
        <v>957</v>
      </c>
      <c r="K53" s="12">
        <v>35403</v>
      </c>
      <c r="L53" s="12">
        <v>2698</v>
      </c>
    </row>
    <row r="54" spans="2:12" x14ac:dyDescent="0.15">
      <c r="B54" s="2">
        <v>2020</v>
      </c>
      <c r="D54" s="12">
        <v>4818</v>
      </c>
      <c r="E54" s="12">
        <v>1377</v>
      </c>
      <c r="F54" s="12">
        <v>2774</v>
      </c>
      <c r="G54" s="12">
        <v>1208</v>
      </c>
      <c r="H54" s="12">
        <v>1111</v>
      </c>
      <c r="I54" s="12">
        <v>5708</v>
      </c>
      <c r="J54" s="12">
        <v>25000</v>
      </c>
      <c r="K54" s="12">
        <v>36824</v>
      </c>
      <c r="L54" s="12">
        <v>3028</v>
      </c>
    </row>
    <row r="55" spans="2:12" x14ac:dyDescent="0.15">
      <c r="B55" s="22">
        <v>2021</v>
      </c>
      <c r="C55" s="12">
        <v>4529</v>
      </c>
      <c r="D55" s="12">
        <v>4765</v>
      </c>
      <c r="E55" s="12">
        <v>1329</v>
      </c>
      <c r="F55" s="12">
        <v>2649</v>
      </c>
      <c r="G55" s="12">
        <v>1489</v>
      </c>
      <c r="H55" s="12">
        <v>1067</v>
      </c>
      <c r="K55" s="12">
        <v>39565</v>
      </c>
      <c r="L55" s="12">
        <v>2777</v>
      </c>
    </row>
    <row r="56" spans="2:12" x14ac:dyDescent="0.15">
      <c r="B56" s="23">
        <v>2022</v>
      </c>
      <c r="C56" s="18">
        <v>4648</v>
      </c>
      <c r="D56" s="18">
        <v>4893</v>
      </c>
      <c r="E56" s="18">
        <v>1390</v>
      </c>
      <c r="F56" s="18">
        <v>2965</v>
      </c>
      <c r="G56" s="18">
        <v>1349</v>
      </c>
      <c r="H56" s="18">
        <v>1119</v>
      </c>
      <c r="I56" s="18"/>
      <c r="J56" s="18"/>
      <c r="K56" s="18">
        <v>37310</v>
      </c>
      <c r="L56" s="18">
        <v>2933</v>
      </c>
    </row>
  </sheetData>
  <mergeCells count="2">
    <mergeCell ref="C2:K2"/>
    <mergeCell ref="C30:K30"/>
  </mergeCells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3"/>
  <sheetViews>
    <sheetView workbookViewId="0">
      <selection activeCell="I41" sqref="I41"/>
    </sheetView>
  </sheetViews>
  <sheetFormatPr defaultColWidth="8.875" defaultRowHeight="13.5" x14ac:dyDescent="0.15"/>
  <cols>
    <col min="1" max="1" width="8.875" style="12"/>
    <col min="2" max="2" width="12.125" style="12" customWidth="1"/>
    <col min="3" max="4" width="8.875" style="12"/>
    <col min="5" max="5" width="9.5" style="12" customWidth="1"/>
    <col min="6" max="6" width="9.25" style="12" customWidth="1"/>
    <col min="7" max="7" width="8.875" style="12"/>
    <col min="8" max="8" width="9.625" style="12"/>
    <col min="9" max="16384" width="8.875" style="12"/>
  </cols>
  <sheetData>
    <row r="2" spans="1:6" ht="21" customHeight="1" x14ac:dyDescent="0.15">
      <c r="A2" s="13"/>
      <c r="B2" s="4" t="s">
        <v>3</v>
      </c>
      <c r="C2" s="98" t="s">
        <v>84</v>
      </c>
      <c r="D2" s="80"/>
      <c r="E2" s="98" t="s">
        <v>85</v>
      </c>
      <c r="F2" s="98" t="s">
        <v>86</v>
      </c>
    </row>
    <row r="3" spans="1:6" x14ac:dyDescent="0.15">
      <c r="A3" s="13"/>
      <c r="B3" s="15" t="s">
        <v>0</v>
      </c>
      <c r="C3" s="15" t="s">
        <v>87</v>
      </c>
      <c r="D3" s="15" t="s">
        <v>50</v>
      </c>
      <c r="E3" s="100"/>
      <c r="F3" s="100"/>
    </row>
    <row r="4" spans="1:6" x14ac:dyDescent="0.15">
      <c r="B4" s="12">
        <v>1980</v>
      </c>
      <c r="C4" s="16">
        <v>327</v>
      </c>
      <c r="E4" s="17">
        <v>2.8</v>
      </c>
      <c r="F4" s="17">
        <v>7.8</v>
      </c>
    </row>
    <row r="5" spans="1:6" x14ac:dyDescent="0.15">
      <c r="B5" s="12">
        <v>1985</v>
      </c>
      <c r="C5" s="16">
        <v>361</v>
      </c>
      <c r="E5" s="17">
        <v>3.9</v>
      </c>
      <c r="F5" s="17">
        <v>15</v>
      </c>
    </row>
    <row r="6" spans="1:6" x14ac:dyDescent="0.15">
      <c r="B6" s="12">
        <v>1990</v>
      </c>
      <c r="C6" s="16">
        <v>393</v>
      </c>
      <c r="E6" s="17">
        <v>4</v>
      </c>
      <c r="F6" s="17">
        <v>14.2</v>
      </c>
    </row>
    <row r="7" spans="1:6" x14ac:dyDescent="0.15">
      <c r="B7" s="12">
        <v>1995</v>
      </c>
      <c r="C7" s="16">
        <v>387</v>
      </c>
      <c r="D7" s="16">
        <v>345</v>
      </c>
      <c r="E7" s="17">
        <v>4</v>
      </c>
      <c r="F7" s="17">
        <v>18.7</v>
      </c>
    </row>
    <row r="8" spans="1:6" x14ac:dyDescent="0.15">
      <c r="B8" s="12">
        <v>2000</v>
      </c>
      <c r="C8" s="16">
        <v>366</v>
      </c>
      <c r="D8" s="16">
        <v>321</v>
      </c>
      <c r="E8" s="17">
        <v>3.5</v>
      </c>
      <c r="F8" s="17">
        <v>23.4</v>
      </c>
    </row>
    <row r="9" spans="1:6" x14ac:dyDescent="0.15">
      <c r="B9" s="12">
        <v>2005</v>
      </c>
      <c r="C9" s="16">
        <v>371</v>
      </c>
      <c r="D9" s="16">
        <v>328</v>
      </c>
      <c r="E9" s="17">
        <v>4.4000000000000004</v>
      </c>
      <c r="F9" s="17">
        <v>23.6</v>
      </c>
    </row>
    <row r="10" spans="1:6" x14ac:dyDescent="0.15">
      <c r="B10" s="12">
        <v>2006</v>
      </c>
      <c r="C10" s="16">
        <v>380</v>
      </c>
      <c r="D10" s="16">
        <v>344</v>
      </c>
      <c r="E10" s="17">
        <v>5.7</v>
      </c>
      <c r="F10" s="17">
        <v>20.100000000000001</v>
      </c>
    </row>
    <row r="11" spans="1:6" x14ac:dyDescent="0.15">
      <c r="B11" s="12">
        <v>2007</v>
      </c>
      <c r="C11" s="16">
        <v>383</v>
      </c>
      <c r="D11" s="16">
        <v>349</v>
      </c>
      <c r="E11" s="17">
        <v>5.8</v>
      </c>
      <c r="F11" s="17">
        <v>21.1</v>
      </c>
    </row>
    <row r="12" spans="1:6" x14ac:dyDescent="0.15">
      <c r="B12" s="12">
        <v>2008</v>
      </c>
      <c r="C12" s="16">
        <v>403</v>
      </c>
      <c r="D12" s="16">
        <v>367</v>
      </c>
      <c r="E12" s="17">
        <v>5.5</v>
      </c>
      <c r="F12" s="17">
        <v>22.9</v>
      </c>
    </row>
    <row r="13" spans="1:6" x14ac:dyDescent="0.15">
      <c r="B13" s="12">
        <v>2009</v>
      </c>
      <c r="C13" s="16">
        <v>405</v>
      </c>
      <c r="D13" s="16">
        <v>370</v>
      </c>
      <c r="E13" s="17">
        <v>4.7</v>
      </c>
      <c r="F13" s="17">
        <v>23.6</v>
      </c>
    </row>
    <row r="14" spans="1:6" x14ac:dyDescent="0.15">
      <c r="B14" s="12">
        <v>2010</v>
      </c>
      <c r="C14" s="16">
        <v>418</v>
      </c>
      <c r="D14" s="16">
        <v>383</v>
      </c>
      <c r="E14" s="17">
        <v>4.3</v>
      </c>
      <c r="F14" s="17">
        <v>23.6</v>
      </c>
    </row>
    <row r="15" spans="1:6" x14ac:dyDescent="0.15">
      <c r="B15" s="12">
        <v>2011</v>
      </c>
      <c r="C15" s="16">
        <v>438</v>
      </c>
      <c r="D15" s="16">
        <v>402</v>
      </c>
      <c r="E15" s="17">
        <v>4.8</v>
      </c>
      <c r="F15" s="17">
        <v>23.9</v>
      </c>
    </row>
    <row r="16" spans="1:6" x14ac:dyDescent="0.15">
      <c r="B16" s="12">
        <v>2012</v>
      </c>
      <c r="C16" s="16">
        <v>452</v>
      </c>
      <c r="D16" s="16">
        <v>418</v>
      </c>
      <c r="E16" s="17">
        <v>4.9000000000000004</v>
      </c>
      <c r="F16" s="17">
        <v>24.3</v>
      </c>
    </row>
    <row r="17" spans="2:6" x14ac:dyDescent="0.15">
      <c r="B17" s="12">
        <v>2013</v>
      </c>
      <c r="C17" s="16">
        <v>462</v>
      </c>
      <c r="D17" s="16">
        <v>430</v>
      </c>
      <c r="E17" s="17">
        <v>4.5999999999999996</v>
      </c>
      <c r="F17" s="17">
        <v>24.6</v>
      </c>
    </row>
    <row r="18" spans="2:6" x14ac:dyDescent="0.15">
      <c r="B18" s="12">
        <v>2014</v>
      </c>
      <c r="C18" s="16">
        <v>466</v>
      </c>
      <c r="D18" s="16">
        <v>434</v>
      </c>
      <c r="E18" s="17">
        <v>4.5999999999999996</v>
      </c>
      <c r="F18" s="17">
        <v>24.6</v>
      </c>
    </row>
    <row r="19" spans="2:6" x14ac:dyDescent="0.15">
      <c r="B19" s="12">
        <v>2015</v>
      </c>
      <c r="C19" s="16">
        <v>479</v>
      </c>
      <c r="D19" s="16">
        <v>448</v>
      </c>
      <c r="E19" s="17">
        <v>4.3</v>
      </c>
      <c r="F19" s="17">
        <v>24.6</v>
      </c>
    </row>
    <row r="20" spans="2:6" x14ac:dyDescent="0.15">
      <c r="B20" s="12">
        <v>2016</v>
      </c>
      <c r="C20" s="16">
        <v>476</v>
      </c>
      <c r="D20" s="16">
        <v>444</v>
      </c>
      <c r="E20" s="17">
        <v>3.8</v>
      </c>
      <c r="F20" s="17">
        <v>24.5</v>
      </c>
    </row>
    <row r="21" spans="2:6" x14ac:dyDescent="0.15">
      <c r="B21" s="12">
        <v>2017</v>
      </c>
      <c r="C21" s="16">
        <v>474</v>
      </c>
      <c r="D21" s="16">
        <v>441</v>
      </c>
      <c r="E21" s="17">
        <v>4</v>
      </c>
      <c r="F21" s="17">
        <v>24.9</v>
      </c>
    </row>
    <row r="22" spans="2:6" x14ac:dyDescent="0.15">
      <c r="B22" s="12">
        <v>2018</v>
      </c>
      <c r="C22" s="16">
        <v>469</v>
      </c>
      <c r="D22" s="16">
        <v>435</v>
      </c>
      <c r="E22" s="17">
        <v>4.4000000000000004</v>
      </c>
      <c r="F22" s="17">
        <v>24.5</v>
      </c>
    </row>
    <row r="23" spans="2:6" x14ac:dyDescent="0.15">
      <c r="B23" s="12">
        <v>2019</v>
      </c>
      <c r="C23" s="16">
        <v>472</v>
      </c>
      <c r="D23" s="16">
        <v>436</v>
      </c>
      <c r="E23" s="17">
        <v>4.2</v>
      </c>
      <c r="F23" s="17">
        <v>24.8</v>
      </c>
    </row>
    <row r="24" spans="2:6" x14ac:dyDescent="0.15">
      <c r="B24" s="12">
        <v>2020</v>
      </c>
      <c r="C24" s="16">
        <v>474</v>
      </c>
      <c r="D24" s="16">
        <v>437</v>
      </c>
      <c r="E24" s="17">
        <v>4.2</v>
      </c>
      <c r="F24" s="17">
        <v>25.4</v>
      </c>
    </row>
    <row r="25" spans="2:6" x14ac:dyDescent="0.15">
      <c r="B25" s="12">
        <v>2021</v>
      </c>
      <c r="C25" s="16">
        <v>483</v>
      </c>
      <c r="D25" s="16">
        <v>448</v>
      </c>
      <c r="E25" s="17">
        <v>4.0999999999999996</v>
      </c>
      <c r="F25" s="17">
        <v>25.6</v>
      </c>
    </row>
    <row r="26" spans="2:6" x14ac:dyDescent="0.15">
      <c r="B26" s="18">
        <v>2022</v>
      </c>
      <c r="C26" s="19">
        <v>486</v>
      </c>
      <c r="D26" s="19">
        <v>448</v>
      </c>
      <c r="E26" s="20">
        <v>4.2</v>
      </c>
      <c r="F26" s="20">
        <v>25.9</v>
      </c>
    </row>
    <row r="30" spans="2:6" ht="18" customHeight="1" x14ac:dyDescent="0.15">
      <c r="B30" s="4" t="s">
        <v>12</v>
      </c>
      <c r="C30" s="98" t="s">
        <v>84</v>
      </c>
      <c r="D30" s="80"/>
      <c r="E30" s="98" t="s">
        <v>85</v>
      </c>
      <c r="F30" s="98" t="s">
        <v>86</v>
      </c>
    </row>
    <row r="31" spans="2:6" x14ac:dyDescent="0.15">
      <c r="B31" s="15" t="s">
        <v>0</v>
      </c>
      <c r="C31" s="15" t="s">
        <v>87</v>
      </c>
      <c r="D31" s="15" t="s">
        <v>50</v>
      </c>
      <c r="E31" s="100"/>
      <c r="F31" s="100"/>
    </row>
    <row r="32" spans="2:6" x14ac:dyDescent="0.15">
      <c r="B32" s="2">
        <v>2001</v>
      </c>
      <c r="C32" s="12">
        <v>211</v>
      </c>
      <c r="E32" s="17">
        <v>2.6</v>
      </c>
      <c r="F32" s="17">
        <v>5.5</v>
      </c>
    </row>
    <row r="33" spans="2:8" x14ac:dyDescent="0.15">
      <c r="B33" s="2">
        <v>2002</v>
      </c>
      <c r="C33" s="12">
        <v>282</v>
      </c>
      <c r="E33" s="17">
        <v>2.2999999999999998</v>
      </c>
      <c r="F33" s="17">
        <v>11.7</v>
      </c>
    </row>
    <row r="34" spans="2:8" x14ac:dyDescent="0.15">
      <c r="B34" s="2">
        <v>2003</v>
      </c>
      <c r="C34" s="12">
        <v>290</v>
      </c>
      <c r="E34" s="17">
        <v>2.8</v>
      </c>
      <c r="F34" s="17">
        <v>11</v>
      </c>
    </row>
    <row r="35" spans="2:8" x14ac:dyDescent="0.15">
      <c r="B35" s="2">
        <v>2004</v>
      </c>
      <c r="C35" s="12">
        <v>319</v>
      </c>
      <c r="E35" s="17">
        <v>3.6</v>
      </c>
      <c r="F35" s="17">
        <v>8.5</v>
      </c>
    </row>
    <row r="36" spans="2:8" x14ac:dyDescent="0.15">
      <c r="B36" s="2">
        <v>2005</v>
      </c>
      <c r="C36" s="12">
        <v>292</v>
      </c>
      <c r="E36" s="17">
        <v>3.1</v>
      </c>
      <c r="F36" s="17">
        <v>6.4</v>
      </c>
    </row>
    <row r="37" spans="2:8" x14ac:dyDescent="0.15">
      <c r="B37" s="2">
        <v>2006</v>
      </c>
      <c r="C37" s="12">
        <v>319</v>
      </c>
      <c r="E37" s="17">
        <v>3.5</v>
      </c>
      <c r="F37" s="17">
        <v>5.7</v>
      </c>
      <c r="H37" s="21"/>
    </row>
    <row r="38" spans="2:8" x14ac:dyDescent="0.15">
      <c r="B38" s="2">
        <v>2007</v>
      </c>
      <c r="C38" s="12">
        <v>298</v>
      </c>
      <c r="E38" s="17">
        <v>3.4</v>
      </c>
      <c r="F38" s="17">
        <v>4</v>
      </c>
    </row>
    <row r="39" spans="2:8" x14ac:dyDescent="0.15">
      <c r="B39" s="2">
        <v>2008</v>
      </c>
      <c r="C39" s="12">
        <v>302</v>
      </c>
      <c r="E39" s="17">
        <v>3.1</v>
      </c>
      <c r="F39" s="17">
        <v>5.6</v>
      </c>
    </row>
    <row r="40" spans="2:8" x14ac:dyDescent="0.15">
      <c r="B40" s="2">
        <v>2009</v>
      </c>
      <c r="C40" s="12">
        <v>276</v>
      </c>
      <c r="E40" s="17">
        <v>2.5</v>
      </c>
      <c r="F40" s="17">
        <v>5</v>
      </c>
    </row>
    <row r="41" spans="2:8" x14ac:dyDescent="0.15">
      <c r="B41" s="2">
        <v>2010</v>
      </c>
      <c r="C41" s="12">
        <v>310</v>
      </c>
      <c r="E41" s="17">
        <v>2</v>
      </c>
      <c r="F41" s="17">
        <v>5</v>
      </c>
    </row>
    <row r="42" spans="2:8" x14ac:dyDescent="0.15">
      <c r="B42" s="2">
        <v>2011</v>
      </c>
      <c r="C42" s="12">
        <v>333</v>
      </c>
      <c r="E42" s="17">
        <v>1.8</v>
      </c>
      <c r="F42" s="17">
        <v>5.2</v>
      </c>
    </row>
    <row r="43" spans="2:8" x14ac:dyDescent="0.15">
      <c r="B43" s="2">
        <v>2012</v>
      </c>
      <c r="C43" s="12">
        <v>354</v>
      </c>
      <c r="E43" s="17">
        <v>1.3</v>
      </c>
      <c r="F43" s="17">
        <v>5.4</v>
      </c>
    </row>
    <row r="44" spans="2:8" x14ac:dyDescent="0.15">
      <c r="B44" s="2">
        <v>2013</v>
      </c>
      <c r="C44" s="12">
        <v>363</v>
      </c>
      <c r="E44" s="17">
        <v>0.8</v>
      </c>
      <c r="F44" s="17">
        <v>5.4</v>
      </c>
    </row>
    <row r="45" spans="2:8" x14ac:dyDescent="0.15">
      <c r="B45" s="2">
        <v>2014</v>
      </c>
      <c r="C45" s="12">
        <v>366</v>
      </c>
      <c r="E45" s="17">
        <v>0.6</v>
      </c>
      <c r="F45" s="17">
        <v>4.8</v>
      </c>
    </row>
    <row r="46" spans="2:8" x14ac:dyDescent="0.15">
      <c r="B46" s="2">
        <v>2015</v>
      </c>
      <c r="C46" s="12">
        <v>345</v>
      </c>
      <c r="E46" s="17">
        <v>0.4</v>
      </c>
      <c r="F46" s="17">
        <v>4.2</v>
      </c>
    </row>
    <row r="47" spans="2:8" x14ac:dyDescent="0.15">
      <c r="B47" s="2">
        <v>2016</v>
      </c>
      <c r="C47" s="12">
        <v>359</v>
      </c>
      <c r="E47" s="17">
        <v>0.3</v>
      </c>
      <c r="F47" s="17">
        <v>4.2</v>
      </c>
    </row>
    <row r="48" spans="2:8" x14ac:dyDescent="0.15">
      <c r="B48" s="2">
        <v>2017</v>
      </c>
      <c r="C48" s="12">
        <v>367</v>
      </c>
      <c r="D48" s="12">
        <v>347</v>
      </c>
      <c r="E48" s="17">
        <v>0.1</v>
      </c>
      <c r="F48" s="17">
        <v>4.0999999999999996</v>
      </c>
    </row>
    <row r="49" spans="2:6" x14ac:dyDescent="0.15">
      <c r="B49" s="2">
        <v>2018</v>
      </c>
      <c r="C49" s="12">
        <v>372</v>
      </c>
      <c r="D49" s="12">
        <v>349</v>
      </c>
      <c r="E49" s="17">
        <v>0.1</v>
      </c>
      <c r="F49" s="17">
        <v>4.2</v>
      </c>
    </row>
    <row r="50" spans="2:6" x14ac:dyDescent="0.15">
      <c r="B50" s="2">
        <v>2019</v>
      </c>
      <c r="C50" s="12">
        <v>366</v>
      </c>
      <c r="D50" s="12">
        <v>340</v>
      </c>
      <c r="E50" s="17">
        <v>0.1</v>
      </c>
      <c r="F50" s="17">
        <v>3.7</v>
      </c>
    </row>
    <row r="51" spans="2:6" x14ac:dyDescent="0.15">
      <c r="B51" s="2">
        <v>2020</v>
      </c>
      <c r="C51" s="12">
        <v>408</v>
      </c>
      <c r="D51" s="12">
        <v>381</v>
      </c>
      <c r="E51" s="17">
        <v>0</v>
      </c>
      <c r="F51" s="17">
        <v>4.0999999999999996</v>
      </c>
    </row>
    <row r="52" spans="2:6" x14ac:dyDescent="0.15">
      <c r="B52" s="22">
        <v>2021</v>
      </c>
      <c r="C52" s="12">
        <v>408</v>
      </c>
      <c r="D52" s="12">
        <v>383</v>
      </c>
      <c r="E52" s="17">
        <v>0</v>
      </c>
      <c r="F52" s="17">
        <v>4.4000000000000004</v>
      </c>
    </row>
    <row r="53" spans="2:6" x14ac:dyDescent="0.15">
      <c r="B53" s="23">
        <v>2022</v>
      </c>
      <c r="C53" s="24">
        <v>421</v>
      </c>
      <c r="D53" s="24">
        <v>397</v>
      </c>
      <c r="E53" s="20">
        <v>0</v>
      </c>
      <c r="F53" s="20">
        <v>4.3</v>
      </c>
    </row>
  </sheetData>
  <mergeCells count="6">
    <mergeCell ref="C2:D2"/>
    <mergeCell ref="C30:D30"/>
    <mergeCell ref="E2:E3"/>
    <mergeCell ref="E30:E31"/>
    <mergeCell ref="F2:F3"/>
    <mergeCell ref="F30:F31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67"/>
  <sheetViews>
    <sheetView workbookViewId="0">
      <selection activeCell="M51" sqref="M51"/>
    </sheetView>
  </sheetViews>
  <sheetFormatPr defaultColWidth="8.875" defaultRowHeight="13.5" x14ac:dyDescent="0.15"/>
  <cols>
    <col min="1" max="1" width="7.5" style="2" customWidth="1"/>
    <col min="2" max="2" width="10.125" style="1" customWidth="1"/>
    <col min="3" max="3" width="10.625" style="3" customWidth="1"/>
    <col min="4" max="4" width="9.625" style="2" customWidth="1"/>
    <col min="5" max="5" width="8.625" style="2" customWidth="1"/>
    <col min="6" max="6" width="9.875" style="2" customWidth="1"/>
    <col min="7" max="8" width="10.5" style="2" customWidth="1"/>
    <col min="9" max="9" width="11.5" style="2" customWidth="1"/>
    <col min="10" max="10" width="8.625" style="2" customWidth="1"/>
    <col min="11" max="11" width="7.625" style="2" customWidth="1"/>
    <col min="12" max="13" width="10.5" style="2" customWidth="1"/>
    <col min="14" max="14" width="10.625" style="2"/>
    <col min="15" max="15" width="12.125" style="2" customWidth="1"/>
    <col min="16" max="16" width="11.625" style="2" customWidth="1"/>
    <col min="17" max="17" width="12.125" style="2" customWidth="1"/>
    <col min="18" max="18" width="11.5" style="2" customWidth="1"/>
    <col min="19" max="16384" width="8.875" style="2"/>
  </cols>
  <sheetData>
    <row r="2" spans="2:19" s="1" customFormat="1" ht="18.95" customHeight="1" x14ac:dyDescent="0.15">
      <c r="B2" s="4" t="s">
        <v>3</v>
      </c>
      <c r="C2" s="98" t="s">
        <v>88</v>
      </c>
      <c r="D2" s="98"/>
      <c r="E2" s="98"/>
      <c r="F2" s="98" t="s">
        <v>89</v>
      </c>
      <c r="G2" s="98"/>
      <c r="H2" s="98" t="s">
        <v>90</v>
      </c>
      <c r="I2" s="98"/>
      <c r="K2" s="4" t="s">
        <v>12</v>
      </c>
      <c r="L2" s="98" t="s">
        <v>88</v>
      </c>
      <c r="M2" s="98"/>
      <c r="N2" s="98"/>
      <c r="O2" s="98" t="s">
        <v>89</v>
      </c>
      <c r="P2" s="98"/>
      <c r="Q2" s="98" t="s">
        <v>90</v>
      </c>
      <c r="R2" s="98"/>
    </row>
    <row r="3" spans="2:19" s="1" customFormat="1" ht="21" customHeight="1" x14ac:dyDescent="0.15">
      <c r="B3" s="5" t="s">
        <v>0</v>
      </c>
      <c r="C3" s="5" t="s">
        <v>91</v>
      </c>
      <c r="D3" s="5" t="s">
        <v>92</v>
      </c>
      <c r="E3" s="5" t="s">
        <v>5</v>
      </c>
      <c r="F3" s="5" t="s">
        <v>91</v>
      </c>
      <c r="G3" s="5" t="s">
        <v>92</v>
      </c>
      <c r="H3" s="5" t="s">
        <v>91</v>
      </c>
      <c r="I3" s="5" t="s">
        <v>92</v>
      </c>
      <c r="K3" s="5" t="s">
        <v>0</v>
      </c>
      <c r="L3" s="5" t="s">
        <v>91</v>
      </c>
      <c r="M3" s="5" t="s">
        <v>92</v>
      </c>
      <c r="N3" s="5" t="s">
        <v>5</v>
      </c>
      <c r="O3" s="5" t="s">
        <v>91</v>
      </c>
      <c r="P3" s="5" t="s">
        <v>92</v>
      </c>
      <c r="Q3" s="5" t="s">
        <v>91</v>
      </c>
      <c r="R3" s="5" t="s">
        <v>92</v>
      </c>
    </row>
    <row r="4" spans="2:19" s="1" customFormat="1" x14ac:dyDescent="0.15">
      <c r="B4" s="1">
        <v>1980</v>
      </c>
      <c r="C4" s="3">
        <v>44530</v>
      </c>
      <c r="D4" s="3">
        <v>22320</v>
      </c>
      <c r="E4" s="6">
        <f t="shared" ref="E4:E22" si="0">D4/C4</f>
        <v>0.50123512238940038</v>
      </c>
      <c r="F4" s="3">
        <v>9150</v>
      </c>
      <c r="G4" s="3">
        <v>5030</v>
      </c>
      <c r="H4" s="3">
        <v>26110</v>
      </c>
      <c r="I4" s="3">
        <v>12490</v>
      </c>
      <c r="K4" s="1">
        <v>1998</v>
      </c>
      <c r="L4" s="3">
        <v>1675</v>
      </c>
      <c r="M4" s="3">
        <v>634</v>
      </c>
      <c r="N4" s="6">
        <f>M4/L4</f>
        <v>0.37850746268656715</v>
      </c>
      <c r="O4" s="3">
        <v>180</v>
      </c>
      <c r="P4" s="3">
        <v>50</v>
      </c>
      <c r="Q4" s="3">
        <v>1228</v>
      </c>
      <c r="R4" s="3">
        <v>320</v>
      </c>
      <c r="S4" s="3"/>
    </row>
    <row r="5" spans="2:19" s="1" customFormat="1" x14ac:dyDescent="0.15">
      <c r="B5" s="1">
        <v>1985</v>
      </c>
      <c r="C5" s="3">
        <v>44370</v>
      </c>
      <c r="D5" s="3">
        <v>22710</v>
      </c>
      <c r="E5" s="6">
        <f t="shared" si="0"/>
        <v>0.51183231913455041</v>
      </c>
      <c r="F5" s="3">
        <v>14200</v>
      </c>
      <c r="G5" s="3">
        <v>8950</v>
      </c>
      <c r="H5" s="3">
        <v>22990</v>
      </c>
      <c r="I5" s="3">
        <v>10060</v>
      </c>
      <c r="K5" s="1">
        <v>1999</v>
      </c>
      <c r="L5" s="3">
        <v>3000</v>
      </c>
      <c r="M5" s="3">
        <v>2090</v>
      </c>
      <c r="N5" s="6">
        <f>M5/L5</f>
        <v>0.69666666666666666</v>
      </c>
      <c r="O5" s="3">
        <v>45</v>
      </c>
      <c r="P5" s="3">
        <v>28</v>
      </c>
      <c r="Q5" s="3">
        <v>2710</v>
      </c>
      <c r="R5" s="3">
        <v>1910</v>
      </c>
      <c r="S5" s="3"/>
    </row>
    <row r="6" spans="2:19" s="1" customFormat="1" x14ac:dyDescent="0.15">
      <c r="B6" s="1">
        <v>1986</v>
      </c>
      <c r="C6" s="3">
        <v>47140</v>
      </c>
      <c r="D6" s="3">
        <v>23660</v>
      </c>
      <c r="E6" s="6">
        <f t="shared" si="0"/>
        <v>0.50190920661858296</v>
      </c>
      <c r="F6" s="3">
        <v>9160</v>
      </c>
      <c r="G6" s="3">
        <v>5580</v>
      </c>
      <c r="H6" s="3">
        <v>31040</v>
      </c>
      <c r="I6" s="3">
        <v>14760</v>
      </c>
      <c r="K6" s="1">
        <v>2000</v>
      </c>
      <c r="L6" s="3">
        <v>2455</v>
      </c>
      <c r="M6" s="3">
        <v>1616</v>
      </c>
      <c r="N6" s="6">
        <f>M6/L6</f>
        <v>0.65824847250509166</v>
      </c>
      <c r="O6" s="3">
        <v>45</v>
      </c>
      <c r="P6" s="3">
        <v>32</v>
      </c>
      <c r="Q6" s="3">
        <v>2320</v>
      </c>
      <c r="R6" s="3">
        <v>1546</v>
      </c>
      <c r="S6" s="3"/>
    </row>
    <row r="7" spans="2:19" s="1" customFormat="1" x14ac:dyDescent="0.15">
      <c r="B7" s="1">
        <v>1987</v>
      </c>
      <c r="C7" s="3">
        <v>42090</v>
      </c>
      <c r="D7" s="3">
        <v>20390</v>
      </c>
      <c r="E7" s="6">
        <f t="shared" si="0"/>
        <v>0.48443810881444521</v>
      </c>
      <c r="F7" s="3">
        <v>8690</v>
      </c>
      <c r="G7" s="3">
        <v>4100</v>
      </c>
      <c r="H7" s="3">
        <v>24920</v>
      </c>
      <c r="I7" s="3">
        <v>13030</v>
      </c>
      <c r="K7" s="1">
        <v>2001</v>
      </c>
      <c r="L7" s="3">
        <v>2553</v>
      </c>
      <c r="M7" s="3">
        <v>1827</v>
      </c>
      <c r="N7" s="6">
        <f>M7/L7</f>
        <v>0.71562867215041126</v>
      </c>
      <c r="O7" s="3">
        <v>38</v>
      </c>
      <c r="P7" s="3">
        <v>24</v>
      </c>
      <c r="Q7" s="3">
        <v>2275</v>
      </c>
      <c r="R7" s="3">
        <v>1618</v>
      </c>
      <c r="S7" s="3"/>
    </row>
    <row r="8" spans="2:19" s="1" customFormat="1" x14ac:dyDescent="0.15">
      <c r="B8" s="1">
        <v>1988</v>
      </c>
      <c r="C8" s="3">
        <v>50870</v>
      </c>
      <c r="D8" s="3">
        <v>23940</v>
      </c>
      <c r="E8" s="6">
        <f t="shared" si="0"/>
        <v>0.47061136229604877</v>
      </c>
      <c r="F8" s="3">
        <v>11950</v>
      </c>
      <c r="G8" s="3">
        <v>6130</v>
      </c>
      <c r="H8" s="3">
        <v>32900</v>
      </c>
      <c r="I8" s="3">
        <v>15300</v>
      </c>
      <c r="K8" s="1">
        <v>2002</v>
      </c>
      <c r="L8" s="3">
        <v>1603</v>
      </c>
      <c r="M8" s="3">
        <v>935</v>
      </c>
      <c r="N8" s="6">
        <f>M8/L8</f>
        <v>0.58328134747348725</v>
      </c>
      <c r="O8" s="3">
        <v>207</v>
      </c>
      <c r="P8" s="3">
        <v>145</v>
      </c>
      <c r="Q8" s="3">
        <v>1200</v>
      </c>
      <c r="R8" s="3">
        <v>680</v>
      </c>
      <c r="S8" s="3"/>
    </row>
    <row r="9" spans="2:19" s="1" customFormat="1" x14ac:dyDescent="0.15">
      <c r="B9" s="1">
        <v>1989</v>
      </c>
      <c r="C9" s="3">
        <v>46990</v>
      </c>
      <c r="D9" s="3">
        <v>24450</v>
      </c>
      <c r="E9" s="6">
        <f t="shared" si="0"/>
        <v>0.52032347307937854</v>
      </c>
      <c r="F9" s="3">
        <v>11330</v>
      </c>
      <c r="G9" s="3">
        <v>5920</v>
      </c>
      <c r="H9" s="3">
        <v>29360</v>
      </c>
      <c r="I9" s="3">
        <v>15260</v>
      </c>
      <c r="K9" s="1">
        <v>2003</v>
      </c>
      <c r="L9" s="3">
        <v>829</v>
      </c>
      <c r="M9" s="3">
        <v>345</v>
      </c>
      <c r="N9" s="6">
        <f t="shared" ref="N9:N17" si="1">M9/L9</f>
        <v>0.41616405307599519</v>
      </c>
      <c r="O9" s="3">
        <v>273</v>
      </c>
      <c r="P9" s="3">
        <v>98</v>
      </c>
      <c r="Q9" s="3">
        <v>287</v>
      </c>
      <c r="R9" s="3">
        <v>73</v>
      </c>
      <c r="S9" s="3"/>
    </row>
    <row r="10" spans="2:19" s="1" customFormat="1" x14ac:dyDescent="0.15">
      <c r="B10" s="1">
        <v>1990</v>
      </c>
      <c r="C10" s="3">
        <v>38470</v>
      </c>
      <c r="D10" s="3">
        <v>17820</v>
      </c>
      <c r="E10" s="6">
        <f t="shared" si="0"/>
        <v>0.46321809201975567</v>
      </c>
      <c r="F10" s="3">
        <v>11800</v>
      </c>
      <c r="G10" s="3">
        <v>5600</v>
      </c>
      <c r="H10" s="3">
        <v>18180</v>
      </c>
      <c r="I10" s="3">
        <v>7810</v>
      </c>
      <c r="K10" s="1">
        <v>2004</v>
      </c>
      <c r="L10" s="3">
        <v>947</v>
      </c>
      <c r="M10" s="3">
        <v>441</v>
      </c>
      <c r="N10" s="6">
        <f t="shared" si="1"/>
        <v>0.46568109820485742</v>
      </c>
      <c r="O10" s="3">
        <v>92</v>
      </c>
      <c r="P10" s="3">
        <v>52</v>
      </c>
      <c r="Q10" s="3">
        <v>296</v>
      </c>
      <c r="R10" s="3">
        <v>196</v>
      </c>
      <c r="S10" s="3"/>
    </row>
    <row r="11" spans="2:19" s="1" customFormat="1" x14ac:dyDescent="0.15">
      <c r="B11" s="1">
        <v>1991</v>
      </c>
      <c r="C11" s="3">
        <v>55470</v>
      </c>
      <c r="D11" s="3">
        <v>27810</v>
      </c>
      <c r="E11" s="6">
        <f t="shared" si="0"/>
        <v>0.50135208220659822</v>
      </c>
      <c r="F11" s="3">
        <v>24600</v>
      </c>
      <c r="G11" s="3">
        <v>14610</v>
      </c>
      <c r="H11" s="3">
        <v>24910</v>
      </c>
      <c r="I11" s="3">
        <v>10560</v>
      </c>
      <c r="K11" s="1">
        <v>2005</v>
      </c>
      <c r="L11" s="3">
        <v>1765</v>
      </c>
      <c r="M11" s="3">
        <v>1052</v>
      </c>
      <c r="N11" s="6">
        <f t="shared" si="1"/>
        <v>0.59603399433427762</v>
      </c>
      <c r="O11" s="3">
        <v>11</v>
      </c>
      <c r="P11" s="3">
        <v>5</v>
      </c>
      <c r="Q11" s="3">
        <v>1688</v>
      </c>
      <c r="R11" s="3">
        <v>1016</v>
      </c>
      <c r="S11" s="3"/>
    </row>
    <row r="12" spans="2:19" s="1" customFormat="1" x14ac:dyDescent="0.15">
      <c r="B12" s="1">
        <v>1992</v>
      </c>
      <c r="C12" s="3">
        <v>51330</v>
      </c>
      <c r="D12" s="3">
        <v>25900</v>
      </c>
      <c r="E12" s="6">
        <f t="shared" si="0"/>
        <v>0.50457821936489378</v>
      </c>
      <c r="F12" s="3">
        <v>9420</v>
      </c>
      <c r="G12" s="3">
        <v>4460</v>
      </c>
      <c r="H12" s="3">
        <v>32980</v>
      </c>
      <c r="I12" s="3">
        <v>17050</v>
      </c>
      <c r="K12" s="1">
        <v>2006</v>
      </c>
      <c r="L12" s="3">
        <v>1040</v>
      </c>
      <c r="M12" s="3">
        <v>862</v>
      </c>
      <c r="N12" s="6">
        <f t="shared" si="1"/>
        <v>0.8288461538461539</v>
      </c>
      <c r="O12" s="3">
        <v>34</v>
      </c>
      <c r="P12" s="3">
        <v>12</v>
      </c>
      <c r="Q12" s="3">
        <v>446</v>
      </c>
      <c r="R12" s="3">
        <v>390</v>
      </c>
      <c r="S12" s="3"/>
    </row>
    <row r="13" spans="2:19" s="1" customFormat="1" x14ac:dyDescent="0.15">
      <c r="B13" s="1">
        <v>1993</v>
      </c>
      <c r="C13" s="3">
        <v>48830</v>
      </c>
      <c r="D13" s="3">
        <v>23130</v>
      </c>
      <c r="E13" s="6">
        <f t="shared" si="0"/>
        <v>0.47368421052631576</v>
      </c>
      <c r="F13" s="3">
        <v>16390</v>
      </c>
      <c r="G13" s="3">
        <v>8610</v>
      </c>
      <c r="H13" s="3">
        <v>21100</v>
      </c>
      <c r="I13" s="3">
        <v>8660</v>
      </c>
      <c r="K13" s="1">
        <v>2007</v>
      </c>
      <c r="L13" s="3">
        <v>2404</v>
      </c>
      <c r="M13" s="3">
        <v>866</v>
      </c>
      <c r="N13" s="6">
        <f t="shared" si="1"/>
        <v>0.36023294509151416</v>
      </c>
      <c r="O13" s="3">
        <v>520</v>
      </c>
      <c r="P13" s="3">
        <v>118</v>
      </c>
      <c r="Q13" s="3">
        <v>1434</v>
      </c>
      <c r="R13" s="3">
        <v>647</v>
      </c>
      <c r="S13" s="3"/>
    </row>
    <row r="14" spans="2:19" s="1" customFormat="1" x14ac:dyDescent="0.15">
      <c r="B14" s="1">
        <v>1994</v>
      </c>
      <c r="C14" s="3">
        <v>55040</v>
      </c>
      <c r="D14" s="3">
        <v>31380</v>
      </c>
      <c r="E14" s="6">
        <f t="shared" si="0"/>
        <v>0.57013081395348841</v>
      </c>
      <c r="F14" s="3">
        <v>17330</v>
      </c>
      <c r="G14" s="3">
        <v>10740</v>
      </c>
      <c r="H14" s="3">
        <v>30430</v>
      </c>
      <c r="I14" s="3">
        <v>17050</v>
      </c>
      <c r="K14" s="1">
        <v>2008</v>
      </c>
      <c r="L14" s="3">
        <v>2164</v>
      </c>
      <c r="M14" s="3">
        <v>1007</v>
      </c>
      <c r="N14" s="6">
        <f t="shared" si="1"/>
        <v>0.46534195933456562</v>
      </c>
      <c r="O14" s="3">
        <v>57</v>
      </c>
      <c r="P14" s="3">
        <v>23</v>
      </c>
      <c r="Q14" s="3">
        <v>1917</v>
      </c>
      <c r="R14" s="3">
        <v>907</v>
      </c>
      <c r="S14" s="3"/>
    </row>
    <row r="15" spans="2:19" s="1" customFormat="1" x14ac:dyDescent="0.15">
      <c r="B15" s="1">
        <v>1995</v>
      </c>
      <c r="C15" s="3">
        <v>45821</v>
      </c>
      <c r="D15" s="3">
        <v>22267</v>
      </c>
      <c r="E15" s="6">
        <f t="shared" si="0"/>
        <v>0.48595622094672747</v>
      </c>
      <c r="F15" s="3">
        <v>12731</v>
      </c>
      <c r="G15" s="3">
        <v>7630</v>
      </c>
      <c r="H15" s="3">
        <v>23455</v>
      </c>
      <c r="I15" s="3">
        <v>10401</v>
      </c>
      <c r="K15" s="1">
        <v>2009</v>
      </c>
      <c r="L15" s="3">
        <v>1787</v>
      </c>
      <c r="M15" s="3">
        <v>1229</v>
      </c>
      <c r="N15" s="6">
        <f t="shared" si="1"/>
        <v>0.68774482372691659</v>
      </c>
      <c r="O15" s="3">
        <v>53</v>
      </c>
      <c r="P15" s="3">
        <v>30</v>
      </c>
      <c r="Q15" s="3">
        <v>1384</v>
      </c>
      <c r="R15" s="3">
        <v>966</v>
      </c>
      <c r="S15" s="3"/>
    </row>
    <row r="16" spans="2:19" s="1" customFormat="1" x14ac:dyDescent="0.15">
      <c r="B16" s="1">
        <v>1996</v>
      </c>
      <c r="C16" s="3">
        <v>46989</v>
      </c>
      <c r="D16" s="3">
        <v>21234</v>
      </c>
      <c r="E16" s="6">
        <f t="shared" si="0"/>
        <v>0.45189299623316093</v>
      </c>
      <c r="F16" s="3">
        <v>18145</v>
      </c>
      <c r="G16" s="3">
        <v>10855</v>
      </c>
      <c r="H16" s="3">
        <v>20151</v>
      </c>
      <c r="I16" s="3">
        <v>6247</v>
      </c>
      <c r="K16" s="1">
        <v>2010</v>
      </c>
      <c r="L16" s="3">
        <v>1396</v>
      </c>
      <c r="M16" s="3">
        <v>891</v>
      </c>
      <c r="N16" s="6">
        <f t="shared" si="1"/>
        <v>0.63825214899713467</v>
      </c>
      <c r="O16" s="3">
        <v>209</v>
      </c>
      <c r="P16" s="3">
        <v>33</v>
      </c>
      <c r="Q16" s="3">
        <v>728</v>
      </c>
      <c r="R16" s="3">
        <v>543</v>
      </c>
      <c r="S16" s="3"/>
    </row>
    <row r="17" spans="2:19" s="1" customFormat="1" x14ac:dyDescent="0.15">
      <c r="B17" s="1">
        <v>1997</v>
      </c>
      <c r="C17" s="3">
        <v>53429</v>
      </c>
      <c r="D17" s="3">
        <v>30309</v>
      </c>
      <c r="E17" s="6">
        <f t="shared" si="0"/>
        <v>0.56727619831926479</v>
      </c>
      <c r="F17" s="3">
        <v>11414</v>
      </c>
      <c r="G17" s="3">
        <v>5840</v>
      </c>
      <c r="H17" s="3">
        <v>33514</v>
      </c>
      <c r="I17" s="3">
        <v>20250</v>
      </c>
      <c r="K17" s="5">
        <v>2011</v>
      </c>
      <c r="L17" s="7">
        <v>1015</v>
      </c>
      <c r="M17" s="7">
        <v>545</v>
      </c>
      <c r="N17" s="8">
        <f t="shared" si="1"/>
        <v>0.53694581280788178</v>
      </c>
      <c r="O17" s="7">
        <v>241</v>
      </c>
      <c r="P17" s="7">
        <v>102</v>
      </c>
      <c r="Q17" s="7">
        <v>477</v>
      </c>
      <c r="R17" s="7">
        <v>263</v>
      </c>
      <c r="S17" s="3"/>
    </row>
    <row r="18" spans="2:19" s="1" customFormat="1" x14ac:dyDescent="0.15">
      <c r="B18" s="1">
        <v>1998</v>
      </c>
      <c r="C18" s="3">
        <v>50145</v>
      </c>
      <c r="D18" s="3">
        <v>25181</v>
      </c>
      <c r="E18" s="6">
        <f t="shared" si="0"/>
        <v>0.50216372519692887</v>
      </c>
      <c r="F18" s="3">
        <v>22292</v>
      </c>
      <c r="G18" s="3">
        <v>13785</v>
      </c>
      <c r="H18" s="3">
        <v>14236</v>
      </c>
      <c r="I18" s="3">
        <v>5060</v>
      </c>
      <c r="L18" s="3"/>
      <c r="M18" s="3"/>
      <c r="N18" s="6"/>
      <c r="O18" s="3"/>
      <c r="P18" s="3"/>
      <c r="Q18" s="3"/>
      <c r="R18" s="3"/>
      <c r="S18" s="3"/>
    </row>
    <row r="19" spans="2:19" s="1" customFormat="1" x14ac:dyDescent="0.15">
      <c r="B19" s="1">
        <v>1999</v>
      </c>
      <c r="C19" s="3">
        <v>49981</v>
      </c>
      <c r="D19" s="3">
        <v>26731</v>
      </c>
      <c r="E19" s="6">
        <f t="shared" si="0"/>
        <v>0.53482323282847477</v>
      </c>
      <c r="F19" s="3">
        <v>9020</v>
      </c>
      <c r="G19" s="3">
        <v>5071</v>
      </c>
      <c r="H19" s="3">
        <v>30156</v>
      </c>
      <c r="I19" s="3">
        <v>16614</v>
      </c>
      <c r="L19" s="3"/>
      <c r="M19" s="3"/>
      <c r="N19" s="6"/>
      <c r="O19" s="3"/>
      <c r="P19" s="3"/>
      <c r="Q19" s="3"/>
      <c r="R19" s="3"/>
      <c r="S19" s="3"/>
    </row>
    <row r="20" spans="2:19" s="1" customFormat="1" x14ac:dyDescent="0.15">
      <c r="B20" s="1">
        <v>2000</v>
      </c>
      <c r="C20" s="3">
        <v>54688</v>
      </c>
      <c r="D20" s="3">
        <v>34374</v>
      </c>
      <c r="E20" s="6">
        <f t="shared" si="0"/>
        <v>0.62854739613809241</v>
      </c>
      <c r="F20" s="3">
        <v>7323</v>
      </c>
      <c r="G20" s="3">
        <v>4321</v>
      </c>
      <c r="H20" s="3">
        <v>40541</v>
      </c>
      <c r="I20" s="3">
        <v>26784</v>
      </c>
      <c r="L20" s="3"/>
      <c r="M20" s="3"/>
      <c r="N20" s="6"/>
      <c r="O20" s="3"/>
      <c r="P20" s="3"/>
      <c r="Q20" s="3"/>
      <c r="R20" s="3"/>
      <c r="S20" s="3"/>
    </row>
    <row r="21" spans="2:19" s="1" customFormat="1" x14ac:dyDescent="0.15">
      <c r="B21" s="1">
        <v>2001</v>
      </c>
      <c r="C21" s="3">
        <v>52155</v>
      </c>
      <c r="D21" s="3">
        <v>31743</v>
      </c>
      <c r="E21" s="6">
        <f t="shared" si="0"/>
        <v>0.60862812769628993</v>
      </c>
      <c r="F21" s="3">
        <v>6042</v>
      </c>
      <c r="G21" s="3">
        <v>3614</v>
      </c>
      <c r="H21" s="3">
        <v>38472</v>
      </c>
      <c r="I21" s="3">
        <v>23698</v>
      </c>
      <c r="L21" s="3"/>
      <c r="M21" s="3"/>
      <c r="N21" s="6"/>
      <c r="O21" s="3"/>
      <c r="P21" s="3"/>
      <c r="Q21" s="3"/>
      <c r="R21" s="3"/>
      <c r="S21" s="3"/>
    </row>
    <row r="22" spans="2:19" s="1" customFormat="1" x14ac:dyDescent="0.15">
      <c r="B22" s="1">
        <v>2002</v>
      </c>
      <c r="C22" s="3">
        <v>47119</v>
      </c>
      <c r="D22" s="3">
        <v>27319</v>
      </c>
      <c r="E22" s="6">
        <f t="shared" si="0"/>
        <v>0.57978734693011313</v>
      </c>
      <c r="F22" s="3">
        <v>12378</v>
      </c>
      <c r="G22" s="3">
        <v>7474</v>
      </c>
      <c r="H22" s="3">
        <v>22207</v>
      </c>
      <c r="I22" s="3">
        <v>13247</v>
      </c>
      <c r="L22" s="3"/>
      <c r="M22" s="3"/>
      <c r="N22" s="6"/>
      <c r="O22" s="3"/>
      <c r="P22" s="3"/>
      <c r="Q22" s="3"/>
      <c r="R22" s="3"/>
      <c r="S22" s="3"/>
    </row>
    <row r="23" spans="2:19" s="1" customFormat="1" x14ac:dyDescent="0.15">
      <c r="B23" s="1">
        <v>2003</v>
      </c>
      <c r="C23" s="3">
        <v>54506</v>
      </c>
      <c r="D23" s="3">
        <v>32516</v>
      </c>
      <c r="E23" s="6">
        <f t="shared" ref="E23:E31" si="2">D23/C23</f>
        <v>0.59655817708142223</v>
      </c>
      <c r="F23" s="3">
        <v>19208</v>
      </c>
      <c r="G23" s="3">
        <v>12289</v>
      </c>
      <c r="H23" s="3">
        <v>24852</v>
      </c>
      <c r="I23" s="3">
        <v>14470</v>
      </c>
      <c r="L23" s="3"/>
      <c r="M23" s="3"/>
      <c r="N23" s="6"/>
      <c r="O23" s="3"/>
      <c r="P23" s="3"/>
      <c r="Q23" s="3"/>
      <c r="R23" s="3"/>
      <c r="S23" s="3"/>
    </row>
    <row r="24" spans="2:19" s="1" customFormat="1" x14ac:dyDescent="0.15">
      <c r="B24" s="1">
        <v>2004</v>
      </c>
      <c r="C24" s="3">
        <v>37106</v>
      </c>
      <c r="D24" s="3">
        <v>16297</v>
      </c>
      <c r="E24" s="6">
        <f t="shared" si="2"/>
        <v>0.43920120735191076</v>
      </c>
      <c r="F24" s="3">
        <v>7314</v>
      </c>
      <c r="G24" s="3">
        <v>3747</v>
      </c>
      <c r="H24" s="3">
        <v>17253</v>
      </c>
      <c r="I24" s="3">
        <v>8482</v>
      </c>
      <c r="L24" s="3"/>
      <c r="M24" s="3"/>
      <c r="N24" s="6"/>
      <c r="O24" s="3"/>
      <c r="P24" s="3"/>
      <c r="Q24" s="3"/>
      <c r="R24" s="3"/>
      <c r="S24" s="3"/>
    </row>
    <row r="25" spans="2:19" s="1" customFormat="1" x14ac:dyDescent="0.15">
      <c r="B25" s="1">
        <v>2005</v>
      </c>
      <c r="C25" s="3">
        <v>38818</v>
      </c>
      <c r="D25" s="3">
        <v>19966</v>
      </c>
      <c r="E25" s="6">
        <f t="shared" si="2"/>
        <v>0.51434901334432481</v>
      </c>
      <c r="F25" s="3">
        <v>10932</v>
      </c>
      <c r="G25" s="3">
        <v>6047</v>
      </c>
      <c r="H25" s="3">
        <v>16028</v>
      </c>
      <c r="I25" s="3">
        <v>8479</v>
      </c>
      <c r="L25" s="3"/>
      <c r="M25" s="3"/>
      <c r="N25" s="6"/>
      <c r="O25" s="3"/>
      <c r="P25" s="3"/>
      <c r="Q25" s="3"/>
      <c r="R25" s="3"/>
      <c r="S25" s="3"/>
    </row>
    <row r="26" spans="2:19" s="1" customFormat="1" x14ac:dyDescent="0.15">
      <c r="B26" s="1">
        <v>2006</v>
      </c>
      <c r="C26" s="3">
        <v>41091</v>
      </c>
      <c r="D26" s="3">
        <v>24632</v>
      </c>
      <c r="E26" s="6">
        <f t="shared" si="2"/>
        <v>0.59945000121681147</v>
      </c>
      <c r="F26" s="3">
        <v>8003</v>
      </c>
      <c r="G26" s="3">
        <v>4569</v>
      </c>
      <c r="H26" s="3">
        <v>20738</v>
      </c>
      <c r="I26" s="3">
        <v>13411</v>
      </c>
      <c r="L26" s="3"/>
      <c r="M26" s="3"/>
      <c r="N26" s="6"/>
      <c r="O26" s="3"/>
      <c r="P26" s="3"/>
      <c r="Q26" s="3"/>
      <c r="R26" s="3"/>
      <c r="S26" s="3"/>
    </row>
    <row r="27" spans="2:19" s="1" customFormat="1" x14ac:dyDescent="0.15">
      <c r="B27" s="1">
        <v>2007</v>
      </c>
      <c r="C27" s="3">
        <v>48992</v>
      </c>
      <c r="D27" s="3">
        <v>25064</v>
      </c>
      <c r="E27" s="6">
        <f t="shared" si="2"/>
        <v>0.51159372958850424</v>
      </c>
      <c r="F27" s="3">
        <v>10463</v>
      </c>
      <c r="G27" s="3">
        <v>5105</v>
      </c>
      <c r="H27" s="3">
        <v>29386</v>
      </c>
      <c r="I27" s="3">
        <v>16170</v>
      </c>
      <c r="L27" s="3"/>
      <c r="M27" s="3"/>
      <c r="N27" s="6"/>
      <c r="O27" s="3"/>
      <c r="P27" s="3"/>
      <c r="Q27" s="3"/>
      <c r="R27" s="3"/>
      <c r="S27" s="3"/>
    </row>
    <row r="28" spans="2:19" s="1" customFormat="1" x14ac:dyDescent="0.15">
      <c r="B28" s="1">
        <v>2008</v>
      </c>
      <c r="C28" s="3">
        <v>39990</v>
      </c>
      <c r="D28" s="3">
        <v>22283</v>
      </c>
      <c r="E28" s="6">
        <f t="shared" si="2"/>
        <v>0.55721430357589397</v>
      </c>
      <c r="F28" s="3">
        <v>6477</v>
      </c>
      <c r="G28" s="3">
        <v>3656</v>
      </c>
      <c r="H28" s="3">
        <v>12137</v>
      </c>
      <c r="I28" s="3">
        <v>6798</v>
      </c>
      <c r="L28" s="3"/>
      <c r="M28" s="3"/>
      <c r="N28" s="6"/>
      <c r="O28" s="3"/>
      <c r="P28" s="3"/>
      <c r="Q28" s="3"/>
      <c r="R28" s="3"/>
      <c r="S28" s="3"/>
    </row>
    <row r="29" spans="2:19" s="1" customFormat="1" x14ac:dyDescent="0.15">
      <c r="B29" s="1">
        <v>2009</v>
      </c>
      <c r="C29" s="3">
        <v>47214</v>
      </c>
      <c r="D29" s="3">
        <v>21234</v>
      </c>
      <c r="E29" s="6">
        <f t="shared" si="2"/>
        <v>0.44973948405134068</v>
      </c>
      <c r="F29" s="3">
        <v>7613</v>
      </c>
      <c r="G29" s="3">
        <v>3162</v>
      </c>
      <c r="H29" s="3">
        <v>29259</v>
      </c>
      <c r="I29" s="3">
        <v>13197</v>
      </c>
    </row>
    <row r="30" spans="2:19" s="1" customFormat="1" x14ac:dyDescent="0.15">
      <c r="B30" s="1">
        <v>2010</v>
      </c>
      <c r="C30" s="3">
        <v>37426</v>
      </c>
      <c r="D30" s="3">
        <v>18538</v>
      </c>
      <c r="E30" s="6">
        <f t="shared" si="2"/>
        <v>0.49532410623630629</v>
      </c>
      <c r="F30" s="3">
        <v>17525</v>
      </c>
      <c r="G30" s="3">
        <v>7024</v>
      </c>
      <c r="H30" s="3">
        <v>13259</v>
      </c>
      <c r="I30" s="3">
        <v>8987</v>
      </c>
    </row>
    <row r="31" spans="2:19" s="1" customFormat="1" x14ac:dyDescent="0.15">
      <c r="B31" s="5">
        <v>2011</v>
      </c>
      <c r="C31" s="7">
        <v>32471</v>
      </c>
      <c r="D31" s="7">
        <v>12441</v>
      </c>
      <c r="E31" s="8">
        <f t="shared" si="2"/>
        <v>0.38314188044716824</v>
      </c>
      <c r="F31" s="7">
        <v>6863</v>
      </c>
      <c r="G31" s="7">
        <v>2840</v>
      </c>
      <c r="H31" s="7">
        <v>16304</v>
      </c>
      <c r="I31" s="7">
        <v>6599</v>
      </c>
    </row>
    <row r="32" spans="2:19" s="1" customFormat="1" x14ac:dyDescent="0.15">
      <c r="C32" s="3"/>
      <c r="D32" s="3"/>
      <c r="E32" s="6"/>
      <c r="F32" s="3"/>
      <c r="G32" s="3"/>
      <c r="H32" s="3"/>
      <c r="I32" s="3"/>
    </row>
    <row r="33" spans="2:13" s="1" customFormat="1" x14ac:dyDescent="0.15">
      <c r="B33" s="98" t="s">
        <v>0</v>
      </c>
      <c r="C33" s="98" t="s">
        <v>93</v>
      </c>
      <c r="D33" s="98" t="s">
        <v>94</v>
      </c>
      <c r="E33" s="98"/>
      <c r="F33" s="98" t="s">
        <v>95</v>
      </c>
      <c r="G33" s="98"/>
      <c r="H33" s="98" t="s">
        <v>96</v>
      </c>
      <c r="I33" s="98"/>
      <c r="J33" s="98" t="s">
        <v>97</v>
      </c>
      <c r="K33" s="98"/>
      <c r="L33" s="98" t="s">
        <v>98</v>
      </c>
      <c r="M33" s="98"/>
    </row>
    <row r="34" spans="2:13" s="1" customFormat="1" x14ac:dyDescent="0.15">
      <c r="B34" s="100"/>
      <c r="C34" s="100"/>
      <c r="D34" s="5" t="s">
        <v>99</v>
      </c>
      <c r="E34" s="5" t="s">
        <v>100</v>
      </c>
      <c r="F34" s="5" t="s">
        <v>99</v>
      </c>
      <c r="G34" s="5" t="s">
        <v>100</v>
      </c>
      <c r="H34" s="5" t="s">
        <v>99</v>
      </c>
      <c r="I34" s="5" t="s">
        <v>100</v>
      </c>
      <c r="J34" s="5" t="s">
        <v>99</v>
      </c>
      <c r="K34" s="5" t="s">
        <v>100</v>
      </c>
      <c r="L34" s="5" t="s">
        <v>99</v>
      </c>
      <c r="M34" s="5" t="s">
        <v>100</v>
      </c>
    </row>
    <row r="35" spans="2:13" s="1" customFormat="1" x14ac:dyDescent="0.15">
      <c r="B35" s="99">
        <v>2012</v>
      </c>
      <c r="C35" s="9" t="s">
        <v>3</v>
      </c>
      <c r="D35" s="10">
        <v>24962</v>
      </c>
      <c r="E35" s="10">
        <v>1826.3</v>
      </c>
      <c r="F35" s="10">
        <v>9339.7999999999993</v>
      </c>
      <c r="G35" s="10">
        <v>374</v>
      </c>
      <c r="H35" s="10">
        <v>11220.4</v>
      </c>
      <c r="I35" s="10">
        <v>1095.3</v>
      </c>
      <c r="J35" s="10">
        <v>2780.8</v>
      </c>
      <c r="K35" s="10">
        <v>213.4</v>
      </c>
      <c r="L35" s="10">
        <v>1617.8</v>
      </c>
      <c r="M35" s="10">
        <v>142.9</v>
      </c>
    </row>
    <row r="36" spans="2:13" s="1" customFormat="1" x14ac:dyDescent="0.15">
      <c r="B36" s="99"/>
      <c r="C36" s="9" t="s">
        <v>12</v>
      </c>
      <c r="D36" s="10">
        <v>931</v>
      </c>
      <c r="E36" s="10">
        <v>70.099999999999994</v>
      </c>
      <c r="F36" s="10">
        <v>403.9</v>
      </c>
      <c r="G36" s="10">
        <v>5.4</v>
      </c>
      <c r="H36" s="10">
        <v>261.39999999999998</v>
      </c>
      <c r="I36" s="10">
        <v>48.4</v>
      </c>
      <c r="J36" s="10">
        <v>123.4</v>
      </c>
      <c r="K36" s="10">
        <v>11.7</v>
      </c>
      <c r="L36" s="10">
        <v>142.30000000000001</v>
      </c>
      <c r="M36" s="10">
        <v>4.5999999999999996</v>
      </c>
    </row>
    <row r="37" spans="2:13" s="1" customFormat="1" x14ac:dyDescent="0.15">
      <c r="B37" s="99"/>
      <c r="C37" s="9" t="s">
        <v>5</v>
      </c>
      <c r="D37" s="6">
        <f>D36/D35</f>
        <v>3.7296690970274819E-2</v>
      </c>
      <c r="E37" s="6">
        <f t="shared" ref="E37:M37" si="3">E36/E35</f>
        <v>3.8383617149427805E-2</v>
      </c>
      <c r="F37" s="6">
        <f t="shared" si="3"/>
        <v>4.3245037366967172E-2</v>
      </c>
      <c r="G37" s="6">
        <f t="shared" si="3"/>
        <v>1.4438502673796792E-2</v>
      </c>
      <c r="H37" s="6">
        <f t="shared" si="3"/>
        <v>2.3296852162133255E-2</v>
      </c>
      <c r="I37" s="6">
        <f t="shared" si="3"/>
        <v>4.4188806719620194E-2</v>
      </c>
      <c r="J37" s="6">
        <f t="shared" si="3"/>
        <v>4.4375719217491366E-2</v>
      </c>
      <c r="K37" s="6">
        <f t="shared" si="3"/>
        <v>5.4826616682286777E-2</v>
      </c>
      <c r="L37" s="6">
        <f t="shared" si="3"/>
        <v>8.795895660773892E-2</v>
      </c>
      <c r="M37" s="6">
        <f t="shared" si="3"/>
        <v>3.2190342897130859E-2</v>
      </c>
    </row>
    <row r="38" spans="2:13" s="1" customFormat="1" x14ac:dyDescent="0.15">
      <c r="B38" s="99">
        <v>2013</v>
      </c>
      <c r="C38" s="9" t="s">
        <v>3</v>
      </c>
      <c r="D38" s="10">
        <v>31349.8</v>
      </c>
      <c r="E38" s="10">
        <v>3844.4</v>
      </c>
      <c r="F38" s="10">
        <v>14100.4</v>
      </c>
      <c r="G38" s="10">
        <v>1416.1</v>
      </c>
      <c r="H38" s="10">
        <v>11426.9</v>
      </c>
      <c r="I38" s="10">
        <v>1828.9</v>
      </c>
      <c r="J38" s="10">
        <v>3387.3</v>
      </c>
      <c r="K38" s="10">
        <v>412.4</v>
      </c>
      <c r="L38" s="10">
        <v>2320.1</v>
      </c>
      <c r="M38" s="10">
        <v>180.7</v>
      </c>
    </row>
    <row r="39" spans="2:13" s="1" customFormat="1" x14ac:dyDescent="0.15">
      <c r="B39" s="99"/>
      <c r="C39" s="9" t="s">
        <v>12</v>
      </c>
      <c r="D39" s="10">
        <v>1592.4</v>
      </c>
      <c r="E39" s="10">
        <v>132.4</v>
      </c>
      <c r="F39" s="10">
        <v>1001.7</v>
      </c>
      <c r="G39" s="10">
        <v>33.9</v>
      </c>
      <c r="H39" s="10">
        <v>145.1</v>
      </c>
      <c r="I39" s="10">
        <v>18.8</v>
      </c>
      <c r="J39" s="10">
        <v>161.4</v>
      </c>
      <c r="K39" s="10">
        <v>20.5</v>
      </c>
      <c r="L39" s="10">
        <v>284.2</v>
      </c>
      <c r="M39" s="10">
        <v>59.2</v>
      </c>
    </row>
    <row r="40" spans="2:13" s="1" customFormat="1" x14ac:dyDescent="0.15">
      <c r="B40" s="99"/>
      <c r="C40" s="9" t="s">
        <v>5</v>
      </c>
      <c r="D40" s="6">
        <f t="shared" ref="D40:M40" si="4">D39/D38</f>
        <v>5.0794582421578451E-2</v>
      </c>
      <c r="E40" s="6">
        <f t="shared" si="4"/>
        <v>3.4439704505254395E-2</v>
      </c>
      <c r="F40" s="6">
        <f t="shared" si="4"/>
        <v>7.1040537857082073E-2</v>
      </c>
      <c r="G40" s="6">
        <f t="shared" si="4"/>
        <v>2.3938987359649742E-2</v>
      </c>
      <c r="H40" s="6">
        <f t="shared" si="4"/>
        <v>1.2698107098163106E-2</v>
      </c>
      <c r="I40" s="6">
        <f t="shared" si="4"/>
        <v>1.027940291978785E-2</v>
      </c>
      <c r="J40" s="6">
        <f t="shared" si="4"/>
        <v>4.7648569657249139E-2</v>
      </c>
      <c r="K40" s="6">
        <f t="shared" si="4"/>
        <v>4.9709020368574205E-2</v>
      </c>
      <c r="L40" s="6">
        <f t="shared" si="4"/>
        <v>0.12249472005517004</v>
      </c>
      <c r="M40" s="6">
        <f t="shared" si="4"/>
        <v>0.32761483121195356</v>
      </c>
    </row>
    <row r="41" spans="2:13" s="1" customFormat="1" x14ac:dyDescent="0.15">
      <c r="B41" s="99">
        <v>2014</v>
      </c>
      <c r="C41" s="9" t="s">
        <v>3</v>
      </c>
      <c r="D41" s="10">
        <v>24890.7</v>
      </c>
      <c r="E41" s="10">
        <v>3090.3</v>
      </c>
      <c r="F41" s="10">
        <v>12271.7</v>
      </c>
      <c r="G41" s="10">
        <v>1484.7</v>
      </c>
      <c r="H41" s="10">
        <v>7222</v>
      </c>
      <c r="I41" s="10">
        <v>976.9</v>
      </c>
      <c r="J41" s="10">
        <v>3225.4</v>
      </c>
      <c r="K41" s="10">
        <v>457.7</v>
      </c>
      <c r="L41" s="10">
        <v>2132.5</v>
      </c>
      <c r="M41" s="10">
        <v>168.2</v>
      </c>
    </row>
    <row r="42" spans="2:13" s="1" customFormat="1" x14ac:dyDescent="0.15">
      <c r="B42" s="99"/>
      <c r="C42" s="9" t="s">
        <v>12</v>
      </c>
      <c r="D42" s="10">
        <v>1173.5</v>
      </c>
      <c r="E42" s="10">
        <v>113.7</v>
      </c>
      <c r="F42" s="10">
        <v>721.6</v>
      </c>
      <c r="G42" s="10">
        <v>41.4</v>
      </c>
      <c r="H42" s="10">
        <v>90.3</v>
      </c>
      <c r="I42" s="10">
        <v>13.7</v>
      </c>
      <c r="J42" s="10">
        <v>153.9</v>
      </c>
      <c r="K42" s="10">
        <v>19.899999999999999</v>
      </c>
      <c r="L42" s="10">
        <v>207.7</v>
      </c>
      <c r="M42" s="10">
        <v>38.700000000000003</v>
      </c>
    </row>
    <row r="43" spans="2:13" s="1" customFormat="1" x14ac:dyDescent="0.15">
      <c r="B43" s="99"/>
      <c r="C43" s="9" t="s">
        <v>5</v>
      </c>
      <c r="D43" s="6">
        <f t="shared" ref="D43:M43" si="5">D42/D41</f>
        <v>4.714612284909625E-2</v>
      </c>
      <c r="E43" s="6">
        <f t="shared" si="5"/>
        <v>3.6792544413163771E-2</v>
      </c>
      <c r="F43" s="6">
        <f t="shared" si="5"/>
        <v>5.8801958978788593E-2</v>
      </c>
      <c r="G43" s="6">
        <f t="shared" si="5"/>
        <v>2.7884421095170739E-2</v>
      </c>
      <c r="H43" s="6">
        <f t="shared" si="5"/>
        <v>1.2503461644973691E-2</v>
      </c>
      <c r="I43" s="6">
        <f t="shared" si="5"/>
        <v>1.402395332173201E-2</v>
      </c>
      <c r="J43" s="6">
        <f t="shared" si="5"/>
        <v>4.7715012091523533E-2</v>
      </c>
      <c r="K43" s="6">
        <f t="shared" si="5"/>
        <v>4.3478260869565216E-2</v>
      </c>
      <c r="L43" s="6">
        <f t="shared" si="5"/>
        <v>9.7397420867526369E-2</v>
      </c>
      <c r="M43" s="6">
        <f t="shared" si="5"/>
        <v>0.23008323424494653</v>
      </c>
    </row>
    <row r="44" spans="2:13" s="1" customFormat="1" x14ac:dyDescent="0.15">
      <c r="B44" s="99">
        <v>2015</v>
      </c>
      <c r="C44" s="9" t="s">
        <v>3</v>
      </c>
      <c r="D44" s="10">
        <v>21769.8</v>
      </c>
      <c r="E44" s="10">
        <v>2232.6999999999998</v>
      </c>
      <c r="F44" s="10">
        <v>10609.7</v>
      </c>
      <c r="G44" s="10">
        <v>1046.0999999999999</v>
      </c>
      <c r="H44" s="10">
        <v>7341.3</v>
      </c>
      <c r="I44" s="10">
        <v>841</v>
      </c>
      <c r="J44" s="10">
        <v>2918</v>
      </c>
      <c r="K44" s="10">
        <v>309.10000000000002</v>
      </c>
      <c r="L44" s="10">
        <v>900.3</v>
      </c>
      <c r="M44" s="10">
        <v>36.5</v>
      </c>
    </row>
    <row r="45" spans="2:13" s="1" customFormat="1" x14ac:dyDescent="0.15">
      <c r="B45" s="99"/>
      <c r="C45" s="9" t="s">
        <v>12</v>
      </c>
      <c r="D45" s="10">
        <v>1142.5999999999999</v>
      </c>
      <c r="E45" s="10">
        <v>140.4</v>
      </c>
      <c r="F45" s="10">
        <v>1023.4</v>
      </c>
      <c r="G45" s="10">
        <v>126</v>
      </c>
      <c r="H45" s="10">
        <v>31.4</v>
      </c>
      <c r="I45" s="10">
        <v>6.7</v>
      </c>
      <c r="J45" s="10">
        <v>55.8</v>
      </c>
      <c r="K45" s="10">
        <v>5.0999999999999996</v>
      </c>
      <c r="L45" s="10">
        <v>32</v>
      </c>
      <c r="M45" s="10">
        <v>2.6</v>
      </c>
    </row>
    <row r="46" spans="2:13" s="1" customFormat="1" x14ac:dyDescent="0.15">
      <c r="B46" s="99"/>
      <c r="C46" s="9" t="s">
        <v>5</v>
      </c>
      <c r="D46" s="6">
        <f t="shared" ref="D46:M46" si="6">D45/D44</f>
        <v>5.2485553381289671E-2</v>
      </c>
      <c r="E46" s="6">
        <f t="shared" si="6"/>
        <v>6.2883504277332386E-2</v>
      </c>
      <c r="F46" s="6">
        <f t="shared" si="6"/>
        <v>9.6458900817176729E-2</v>
      </c>
      <c r="G46" s="6">
        <f t="shared" si="6"/>
        <v>0.12044737596788072</v>
      </c>
      <c r="H46" s="6">
        <f t="shared" si="6"/>
        <v>4.2771716181057851E-3</v>
      </c>
      <c r="I46" s="6">
        <f t="shared" si="6"/>
        <v>7.9667063020214032E-3</v>
      </c>
      <c r="J46" s="6">
        <f t="shared" si="6"/>
        <v>1.9122686771761481E-2</v>
      </c>
      <c r="K46" s="6">
        <f t="shared" si="6"/>
        <v>1.6499514720155286E-2</v>
      </c>
      <c r="L46" s="6">
        <f t="shared" si="6"/>
        <v>3.5543707653004554E-2</v>
      </c>
      <c r="M46" s="6">
        <f t="shared" si="6"/>
        <v>7.1232876712328766E-2</v>
      </c>
    </row>
    <row r="47" spans="2:13" s="1" customFormat="1" x14ac:dyDescent="0.15">
      <c r="B47" s="99">
        <v>2016</v>
      </c>
      <c r="C47" s="9" t="s">
        <v>3</v>
      </c>
      <c r="D47" s="10">
        <v>26220.7</v>
      </c>
      <c r="E47" s="10">
        <v>2902.2</v>
      </c>
      <c r="F47" s="10">
        <v>9872.7000000000007</v>
      </c>
      <c r="G47" s="10">
        <v>1018.3</v>
      </c>
      <c r="H47" s="10">
        <v>10554.9</v>
      </c>
      <c r="I47" s="10">
        <v>1442.4</v>
      </c>
      <c r="J47" s="10">
        <v>2908</v>
      </c>
      <c r="K47" s="10">
        <v>268.8</v>
      </c>
      <c r="L47" s="10">
        <v>2885</v>
      </c>
      <c r="M47" s="10">
        <v>172.7</v>
      </c>
    </row>
    <row r="48" spans="2:13" s="1" customFormat="1" x14ac:dyDescent="0.15">
      <c r="B48" s="99"/>
      <c r="C48" s="9" t="s">
        <v>12</v>
      </c>
      <c r="D48" s="10">
        <v>503.7</v>
      </c>
      <c r="E48" s="10">
        <v>32.299999999999997</v>
      </c>
      <c r="F48" s="10">
        <v>77</v>
      </c>
      <c r="G48" s="10">
        <v>4.4000000000000004</v>
      </c>
      <c r="H48" s="10">
        <v>256.5</v>
      </c>
      <c r="I48" s="10">
        <v>16.600000000000001</v>
      </c>
      <c r="J48" s="10">
        <v>104.5</v>
      </c>
      <c r="K48" s="10">
        <v>11.2</v>
      </c>
      <c r="L48" s="10">
        <v>65.7</v>
      </c>
      <c r="M48" s="10">
        <v>0.1</v>
      </c>
    </row>
    <row r="49" spans="2:13" s="1" customFormat="1" x14ac:dyDescent="0.15">
      <c r="B49" s="99"/>
      <c r="C49" s="9" t="s">
        <v>5</v>
      </c>
      <c r="D49" s="6">
        <f t="shared" ref="D49:M49" si="7">D48/D47</f>
        <v>1.9210013462645923E-2</v>
      </c>
      <c r="E49" s="6">
        <f t="shared" si="7"/>
        <v>1.1129487974639928E-2</v>
      </c>
      <c r="F49" s="6">
        <f t="shared" si="7"/>
        <v>7.7992848967354412E-3</v>
      </c>
      <c r="G49" s="6">
        <f t="shared" si="7"/>
        <v>4.3209270352548368E-3</v>
      </c>
      <c r="H49" s="6">
        <f t="shared" si="7"/>
        <v>2.4301509251627208E-2</v>
      </c>
      <c r="I49" s="6">
        <f t="shared" si="7"/>
        <v>1.1508596783139213E-2</v>
      </c>
      <c r="J49" s="6">
        <f t="shared" si="7"/>
        <v>3.5935350756533702E-2</v>
      </c>
      <c r="K49" s="6">
        <f t="shared" si="7"/>
        <v>4.1666666666666664E-2</v>
      </c>
      <c r="L49" s="6">
        <f t="shared" si="7"/>
        <v>2.2772963604852689E-2</v>
      </c>
      <c r="M49" s="6">
        <f t="shared" si="7"/>
        <v>5.7903879559930522E-4</v>
      </c>
    </row>
    <row r="50" spans="2:13" s="1" customFormat="1" x14ac:dyDescent="0.15">
      <c r="B50" s="99">
        <v>2017</v>
      </c>
      <c r="C50" s="9" t="s">
        <v>3</v>
      </c>
      <c r="D50" s="10">
        <v>18478.099999999999</v>
      </c>
      <c r="E50" s="10">
        <v>1826.7</v>
      </c>
      <c r="F50" s="10">
        <v>9874.7999999999993</v>
      </c>
      <c r="G50" s="10">
        <v>752.4</v>
      </c>
      <c r="H50" s="10">
        <v>5808.8</v>
      </c>
      <c r="I50" s="10">
        <v>766.1</v>
      </c>
      <c r="J50" s="10">
        <v>2268.1</v>
      </c>
      <c r="K50" s="10">
        <v>225.2</v>
      </c>
      <c r="L50" s="10">
        <v>524.5</v>
      </c>
      <c r="M50" s="10">
        <v>83</v>
      </c>
    </row>
    <row r="51" spans="2:13" s="1" customFormat="1" x14ac:dyDescent="0.15">
      <c r="B51" s="99"/>
      <c r="C51" s="9" t="s">
        <v>12</v>
      </c>
      <c r="D51" s="10">
        <v>821.3</v>
      </c>
      <c r="E51" s="10">
        <v>53.6</v>
      </c>
      <c r="F51" s="10">
        <v>497.3</v>
      </c>
      <c r="G51" s="10">
        <v>21.1</v>
      </c>
      <c r="H51" s="10">
        <v>52.9</v>
      </c>
      <c r="I51" s="10">
        <v>5.0999999999999996</v>
      </c>
      <c r="J51" s="10">
        <v>218.1</v>
      </c>
      <c r="K51" s="10">
        <v>23.6</v>
      </c>
      <c r="L51" s="10">
        <v>53</v>
      </c>
      <c r="M51" s="10">
        <v>3.8</v>
      </c>
    </row>
    <row r="52" spans="2:13" s="1" customFormat="1" x14ac:dyDescent="0.15">
      <c r="B52" s="99"/>
      <c r="C52" s="9" t="s">
        <v>5</v>
      </c>
      <c r="D52" s="6">
        <f t="shared" ref="D52:M52" si="8">D51/D50</f>
        <v>4.4447210481597138E-2</v>
      </c>
      <c r="E52" s="6">
        <f t="shared" si="8"/>
        <v>2.9342530245798436E-2</v>
      </c>
      <c r="F52" s="6">
        <f t="shared" si="8"/>
        <v>5.0360513630655815E-2</v>
      </c>
      <c r="G52" s="6">
        <f t="shared" si="8"/>
        <v>2.804359383306752E-2</v>
      </c>
      <c r="H52" s="6">
        <f t="shared" si="8"/>
        <v>9.1068723316347598E-3</v>
      </c>
      <c r="I52" s="6">
        <f t="shared" si="8"/>
        <v>6.6570943741025967E-3</v>
      </c>
      <c r="J52" s="6">
        <f t="shared" si="8"/>
        <v>9.6159781314756845E-2</v>
      </c>
      <c r="K52" s="6">
        <f t="shared" si="8"/>
        <v>0.10479573712255774</v>
      </c>
      <c r="L52" s="6">
        <f t="shared" si="8"/>
        <v>0.10104861773117255</v>
      </c>
      <c r="M52" s="6">
        <f t="shared" si="8"/>
        <v>4.5783132530120479E-2</v>
      </c>
    </row>
    <row r="53" spans="2:13" s="1" customFormat="1" x14ac:dyDescent="0.15">
      <c r="B53" s="99">
        <v>2018</v>
      </c>
      <c r="C53" s="9" t="s">
        <v>3</v>
      </c>
      <c r="D53" s="10">
        <v>20814.3</v>
      </c>
      <c r="E53" s="10">
        <v>2585</v>
      </c>
      <c r="F53" s="10">
        <v>7711.8</v>
      </c>
      <c r="G53" s="10">
        <v>922.4</v>
      </c>
      <c r="H53" s="10">
        <v>7283.1</v>
      </c>
      <c r="I53" s="10">
        <v>1009.9</v>
      </c>
      <c r="J53" s="10">
        <v>2406.8000000000002</v>
      </c>
      <c r="K53" s="10">
        <v>196.6</v>
      </c>
      <c r="L53" s="10">
        <v>3412.6</v>
      </c>
      <c r="M53" s="10">
        <v>456.1</v>
      </c>
    </row>
    <row r="54" spans="2:13" s="1" customFormat="1" x14ac:dyDescent="0.15">
      <c r="B54" s="99"/>
      <c r="C54" s="9" t="s">
        <v>12</v>
      </c>
      <c r="D54" s="10">
        <v>830.8</v>
      </c>
      <c r="E54" s="10">
        <v>185.6</v>
      </c>
      <c r="F54" s="10">
        <v>150</v>
      </c>
      <c r="G54" s="10">
        <v>8.6999999999999993</v>
      </c>
      <c r="H54" s="10">
        <v>140.69999999999999</v>
      </c>
      <c r="I54" s="10">
        <v>21.3</v>
      </c>
      <c r="J54" s="10">
        <v>23</v>
      </c>
      <c r="K54" s="10">
        <v>1.3</v>
      </c>
      <c r="L54" s="10">
        <v>517.1</v>
      </c>
      <c r="M54" s="10">
        <v>154.30000000000001</v>
      </c>
    </row>
    <row r="55" spans="2:13" s="1" customFormat="1" x14ac:dyDescent="0.15">
      <c r="B55" s="99"/>
      <c r="C55" s="9" t="s">
        <v>5</v>
      </c>
      <c r="D55" s="6">
        <f t="shared" ref="D55:M55" si="9">D54/D53</f>
        <v>3.9914866221780219E-2</v>
      </c>
      <c r="E55" s="6">
        <f t="shared" si="9"/>
        <v>7.1798839458413921E-2</v>
      </c>
      <c r="F55" s="6">
        <f t="shared" si="9"/>
        <v>1.9450711896055396E-2</v>
      </c>
      <c r="G55" s="6">
        <f t="shared" si="9"/>
        <v>9.4319167389418906E-3</v>
      </c>
      <c r="H55" s="6">
        <f t="shared" si="9"/>
        <v>1.9318696708819045E-2</v>
      </c>
      <c r="I55" s="6">
        <f t="shared" si="9"/>
        <v>2.1091197148232498E-2</v>
      </c>
      <c r="J55" s="6">
        <f t="shared" si="9"/>
        <v>9.5562572710653146E-3</v>
      </c>
      <c r="K55" s="6">
        <f t="shared" si="9"/>
        <v>6.6124109867751781E-3</v>
      </c>
      <c r="L55" s="6">
        <f t="shared" si="9"/>
        <v>0.15152669518841941</v>
      </c>
      <c r="M55" s="6">
        <f t="shared" si="9"/>
        <v>0.3383030037272528</v>
      </c>
    </row>
    <row r="56" spans="2:13" s="1" customFormat="1" x14ac:dyDescent="0.15">
      <c r="B56" s="99">
        <v>2019</v>
      </c>
      <c r="C56" s="9" t="s">
        <v>3</v>
      </c>
      <c r="D56" s="10">
        <v>19256.900000000001</v>
      </c>
      <c r="E56" s="10">
        <v>2802</v>
      </c>
      <c r="F56" s="10">
        <v>7838</v>
      </c>
      <c r="G56" s="10">
        <v>1113.5999999999999</v>
      </c>
      <c r="H56" s="10">
        <v>8604.7999999999993</v>
      </c>
      <c r="I56" s="10">
        <v>1480.8</v>
      </c>
      <c r="J56" s="10">
        <v>2228.4</v>
      </c>
      <c r="K56" s="10">
        <v>171.4</v>
      </c>
      <c r="L56" s="10">
        <v>585.70000000000005</v>
      </c>
      <c r="M56" s="10">
        <v>36.200000000000003</v>
      </c>
    </row>
    <row r="57" spans="2:13" s="1" customFormat="1" x14ac:dyDescent="0.15">
      <c r="B57" s="99"/>
      <c r="C57" s="9" t="s">
        <v>12</v>
      </c>
      <c r="D57" s="10">
        <v>1473.7</v>
      </c>
      <c r="E57" s="10">
        <v>314.2</v>
      </c>
      <c r="F57" s="10">
        <v>1284.5</v>
      </c>
      <c r="G57" s="10">
        <v>294.5</v>
      </c>
      <c r="H57" s="10">
        <v>71.5</v>
      </c>
      <c r="I57" s="10">
        <v>6.1</v>
      </c>
      <c r="J57" s="10">
        <v>73.400000000000006</v>
      </c>
      <c r="K57" s="10">
        <v>9.4</v>
      </c>
      <c r="L57" s="10">
        <v>44.3</v>
      </c>
      <c r="M57" s="10">
        <v>4.2</v>
      </c>
    </row>
    <row r="58" spans="2:13" s="1" customFormat="1" x14ac:dyDescent="0.15">
      <c r="B58" s="99"/>
      <c r="C58" s="9" t="s">
        <v>5</v>
      </c>
      <c r="D58" s="6">
        <f t="shared" ref="D58:M58" si="10">D57/D56</f>
        <v>7.652841319215449E-2</v>
      </c>
      <c r="E58" s="6">
        <f t="shared" si="10"/>
        <v>0.11213418986438257</v>
      </c>
      <c r="F58" s="6">
        <f t="shared" si="10"/>
        <v>0.16388109211533555</v>
      </c>
      <c r="G58" s="6">
        <f t="shared" si="10"/>
        <v>0.26445761494252878</v>
      </c>
      <c r="H58" s="6">
        <f t="shared" si="10"/>
        <v>8.3093157307549282E-3</v>
      </c>
      <c r="I58" s="6">
        <f t="shared" si="10"/>
        <v>4.1193949216639649E-3</v>
      </c>
      <c r="J58" s="6">
        <f t="shared" si="10"/>
        <v>3.2938431161371386E-2</v>
      </c>
      <c r="K58" s="6">
        <f t="shared" si="10"/>
        <v>5.4842473745624273E-2</v>
      </c>
      <c r="L58" s="6">
        <f t="shared" si="10"/>
        <v>7.5635991121734664E-2</v>
      </c>
      <c r="M58" s="6">
        <f t="shared" si="10"/>
        <v>0.11602209944751381</v>
      </c>
    </row>
    <row r="59" spans="2:13" x14ac:dyDescent="0.15">
      <c r="B59" s="99">
        <v>2020</v>
      </c>
      <c r="C59" s="9" t="s">
        <v>3</v>
      </c>
      <c r="D59" s="3">
        <v>19957.599999999999</v>
      </c>
      <c r="E59" s="3">
        <v>2706</v>
      </c>
      <c r="F59" s="3">
        <v>5081</v>
      </c>
      <c r="G59" s="3">
        <v>704.5</v>
      </c>
      <c r="H59" s="3">
        <v>11059.6</v>
      </c>
      <c r="I59" s="3">
        <v>1498</v>
      </c>
      <c r="J59" s="3">
        <v>2765.2</v>
      </c>
      <c r="K59" s="3">
        <v>290.8</v>
      </c>
      <c r="L59" s="3">
        <v>1051.8</v>
      </c>
      <c r="M59" s="3">
        <v>212.7</v>
      </c>
    </row>
    <row r="60" spans="2:13" x14ac:dyDescent="0.15">
      <c r="B60" s="99"/>
      <c r="C60" s="9" t="s">
        <v>12</v>
      </c>
      <c r="D60" s="11">
        <v>1029.9000000000001</v>
      </c>
      <c r="E60" s="11">
        <v>182.7</v>
      </c>
      <c r="F60" s="11">
        <v>510.2</v>
      </c>
      <c r="G60" s="11">
        <v>43.4</v>
      </c>
      <c r="H60" s="11">
        <v>62.7</v>
      </c>
      <c r="I60" s="11">
        <v>9.6</v>
      </c>
      <c r="J60" s="11">
        <v>163.30000000000001</v>
      </c>
      <c r="K60" s="11">
        <v>9.4</v>
      </c>
      <c r="L60" s="11">
        <v>293.7</v>
      </c>
      <c r="M60" s="11">
        <v>120.3</v>
      </c>
    </row>
    <row r="61" spans="2:13" x14ac:dyDescent="0.15">
      <c r="B61" s="99"/>
      <c r="C61" s="9" t="s">
        <v>5</v>
      </c>
      <c r="D61" s="6">
        <f t="shared" ref="D61:M61" si="11">D60/D59</f>
        <v>5.1604401330821351E-2</v>
      </c>
      <c r="E61" s="6">
        <f t="shared" si="11"/>
        <v>6.7516629711751652E-2</v>
      </c>
      <c r="F61" s="6">
        <f t="shared" si="11"/>
        <v>0.10041330446762448</v>
      </c>
      <c r="G61" s="6">
        <f t="shared" si="11"/>
        <v>6.1603974449964509E-2</v>
      </c>
      <c r="H61" s="6">
        <f t="shared" si="11"/>
        <v>5.6692827950377955E-3</v>
      </c>
      <c r="I61" s="6">
        <f t="shared" si="11"/>
        <v>6.4085447263017353E-3</v>
      </c>
      <c r="J61" s="6">
        <f t="shared" si="11"/>
        <v>5.9055402864168965E-2</v>
      </c>
      <c r="K61" s="6">
        <f t="shared" si="11"/>
        <v>3.2324621733149934E-2</v>
      </c>
      <c r="L61" s="6">
        <f t="shared" si="11"/>
        <v>0.27923559612093551</v>
      </c>
      <c r="M61" s="6">
        <f t="shared" si="11"/>
        <v>0.56558533145275036</v>
      </c>
    </row>
    <row r="62" spans="2:13" x14ac:dyDescent="0.15">
      <c r="B62" s="99">
        <v>2021</v>
      </c>
      <c r="C62" s="9" t="s">
        <v>3</v>
      </c>
      <c r="D62" s="3">
        <v>11739.2</v>
      </c>
      <c r="E62" s="3">
        <v>1632.8</v>
      </c>
      <c r="F62" s="3">
        <v>3426.2</v>
      </c>
      <c r="G62" s="3">
        <v>464.1</v>
      </c>
      <c r="H62" s="3">
        <v>5206.7</v>
      </c>
      <c r="I62" s="3">
        <v>918.4</v>
      </c>
      <c r="J62" s="3">
        <v>2711.9</v>
      </c>
      <c r="K62" s="3">
        <v>205.7</v>
      </c>
      <c r="L62" s="3">
        <v>378.6</v>
      </c>
      <c r="M62" s="3">
        <v>44.4</v>
      </c>
    </row>
    <row r="63" spans="2:13" x14ac:dyDescent="0.15">
      <c r="B63" s="99"/>
      <c r="C63" s="9" t="s">
        <v>12</v>
      </c>
      <c r="D63" s="11">
        <v>1163.4000000000001</v>
      </c>
      <c r="E63" s="11">
        <v>162.5</v>
      </c>
      <c r="F63" s="11">
        <v>626.5</v>
      </c>
      <c r="G63" s="11">
        <v>98.1</v>
      </c>
      <c r="H63" s="11">
        <v>331.3</v>
      </c>
      <c r="I63" s="11">
        <v>50.4</v>
      </c>
      <c r="J63" s="11">
        <v>151</v>
      </c>
      <c r="K63" s="11">
        <v>10.8</v>
      </c>
      <c r="L63" s="11">
        <v>54.5</v>
      </c>
      <c r="M63" s="11">
        <v>3.2</v>
      </c>
    </row>
    <row r="64" spans="2:13" x14ac:dyDescent="0.15">
      <c r="B64" s="99"/>
      <c r="C64" s="9" t="s">
        <v>5</v>
      </c>
      <c r="D64" s="6">
        <f t="shared" ref="D64:M64" si="12">D63/D62</f>
        <v>9.9103857162327932E-2</v>
      </c>
      <c r="E64" s="6">
        <f t="shared" si="12"/>
        <v>9.9522292993630579E-2</v>
      </c>
      <c r="F64" s="6">
        <f t="shared" si="12"/>
        <v>0.18285564181892477</v>
      </c>
      <c r="G64" s="6">
        <f t="shared" si="12"/>
        <v>0.21137685843568194</v>
      </c>
      <c r="H64" s="6">
        <f t="shared" si="12"/>
        <v>6.3629554228205973E-2</v>
      </c>
      <c r="I64" s="6">
        <f t="shared" si="12"/>
        <v>5.4878048780487805E-2</v>
      </c>
      <c r="J64" s="6">
        <f t="shared" si="12"/>
        <v>5.568051919318559E-2</v>
      </c>
      <c r="K64" s="6">
        <f t="shared" si="12"/>
        <v>5.2503646086533795E-2</v>
      </c>
      <c r="L64" s="6">
        <f t="shared" si="12"/>
        <v>0.14395139989434758</v>
      </c>
      <c r="M64" s="6">
        <f t="shared" si="12"/>
        <v>7.2072072072072071E-2</v>
      </c>
    </row>
    <row r="65" spans="2:13" x14ac:dyDescent="0.15">
      <c r="B65" s="99">
        <v>2022</v>
      </c>
      <c r="C65" s="9" t="s">
        <v>3</v>
      </c>
      <c r="D65" s="11">
        <v>12071.7</v>
      </c>
      <c r="E65" s="11">
        <v>1351.8</v>
      </c>
      <c r="F65" s="11">
        <v>6090.2</v>
      </c>
      <c r="G65" s="11">
        <v>611.79999999999995</v>
      </c>
      <c r="H65" s="11">
        <v>3575.8</v>
      </c>
      <c r="I65" s="11">
        <v>505.2</v>
      </c>
      <c r="J65" s="11">
        <v>1527.6</v>
      </c>
      <c r="K65" s="11">
        <v>175.1</v>
      </c>
      <c r="L65" s="11">
        <v>870.8</v>
      </c>
      <c r="M65" s="11">
        <v>59.3</v>
      </c>
    </row>
    <row r="66" spans="2:13" x14ac:dyDescent="0.15">
      <c r="B66" s="99"/>
      <c r="C66" s="9" t="s">
        <v>12</v>
      </c>
      <c r="D66" s="11">
        <v>372.2</v>
      </c>
      <c r="E66" s="11">
        <v>22.9</v>
      </c>
      <c r="F66" s="11">
        <v>113.4</v>
      </c>
      <c r="G66" s="11">
        <v>3.6</v>
      </c>
      <c r="H66" s="11">
        <v>142.4</v>
      </c>
      <c r="I66" s="11">
        <v>13.8</v>
      </c>
      <c r="J66" s="11">
        <v>101.5</v>
      </c>
      <c r="K66" s="11">
        <v>5.3</v>
      </c>
      <c r="L66" s="11">
        <v>14.9</v>
      </c>
      <c r="M66" s="11">
        <v>0.2</v>
      </c>
    </row>
    <row r="67" spans="2:13" x14ac:dyDescent="0.15">
      <c r="B67" s="100"/>
      <c r="C67" s="7" t="s">
        <v>5</v>
      </c>
      <c r="D67" s="8">
        <f t="shared" ref="D67:M67" si="13">D66/D65</f>
        <v>3.0832442820812309E-2</v>
      </c>
      <c r="E67" s="8">
        <f t="shared" si="13"/>
        <v>1.6940375795235982E-2</v>
      </c>
      <c r="F67" s="8">
        <f t="shared" si="13"/>
        <v>1.8620078158352767E-2</v>
      </c>
      <c r="G67" s="8">
        <f t="shared" si="13"/>
        <v>5.8842759071592032E-3</v>
      </c>
      <c r="H67" s="8">
        <f t="shared" si="13"/>
        <v>3.9823256334246881E-2</v>
      </c>
      <c r="I67" s="8">
        <f t="shared" si="13"/>
        <v>2.7315914489311165E-2</v>
      </c>
      <c r="J67" s="8">
        <f t="shared" si="13"/>
        <v>6.6444095312909138E-2</v>
      </c>
      <c r="K67" s="8">
        <f t="shared" si="13"/>
        <v>3.0268418046830382E-2</v>
      </c>
      <c r="L67" s="8">
        <f t="shared" si="13"/>
        <v>1.7110702802021132E-2</v>
      </c>
      <c r="M67" s="8">
        <f t="shared" si="13"/>
        <v>3.3726812816188873E-3</v>
      </c>
    </row>
  </sheetData>
  <mergeCells count="24">
    <mergeCell ref="B62:B64"/>
    <mergeCell ref="B65:B67"/>
    <mergeCell ref="C33:C34"/>
    <mergeCell ref="B47:B49"/>
    <mergeCell ref="B50:B52"/>
    <mergeCell ref="B53:B55"/>
    <mergeCell ref="B56:B58"/>
    <mergeCell ref="B59:B61"/>
    <mergeCell ref="B33:B34"/>
    <mergeCell ref="B35:B37"/>
    <mergeCell ref="B38:B40"/>
    <mergeCell ref="B41:B43"/>
    <mergeCell ref="B44:B46"/>
    <mergeCell ref="Q2:R2"/>
    <mergeCell ref="D33:E33"/>
    <mergeCell ref="F33:G33"/>
    <mergeCell ref="H33:I33"/>
    <mergeCell ref="J33:K33"/>
    <mergeCell ref="L33:M33"/>
    <mergeCell ref="C2:E2"/>
    <mergeCell ref="F2:G2"/>
    <mergeCell ref="H2:I2"/>
    <mergeCell ref="L2:N2"/>
    <mergeCell ref="O2:P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耕地面积</vt:lpstr>
      <vt:lpstr>耕地灌溉面积</vt:lpstr>
      <vt:lpstr>农作物播种面积</vt:lpstr>
      <vt:lpstr>农产品产量</vt:lpstr>
      <vt:lpstr>主要农产品单位面积产量</vt:lpstr>
      <vt:lpstr>人均主要农产品产量</vt:lpstr>
      <vt:lpstr>自然灾害损失情况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15201</dc:creator>
  <cp:lastModifiedBy>杨 思颖</cp:lastModifiedBy>
  <dcterms:created xsi:type="dcterms:W3CDTF">2024-04-18T09:27:00Z</dcterms:created>
  <dcterms:modified xsi:type="dcterms:W3CDTF">2024-05-25T07:23:31Z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EA204F03B6ED4FC58BD4ABC3578D513B_11</vt:lpwstr>
  </property>
  <property fmtid="{D5CDD505-2E9C-101B-9397-08002B2CF9AE}" pid="3" name="KSOProductBuildVer">
    <vt:lpwstr>2052-12.1.0.15712</vt:lpwstr>
  </property>
</Properties>
</file>