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76823\version_control\sola5050\data\"/>
    </mc:Choice>
  </mc:AlternateContent>
  <xr:revisionPtr revIDLastSave="0" documentId="13_ncr:1_{C7F983FF-D3CD-46D4-9894-6C23E0C3DBE5}" xr6:coauthVersionLast="45" xr6:coauthVersionMax="45" xr10:uidLastSave="{00000000-0000-0000-0000-000000000000}"/>
  <bookViews>
    <workbookView xWindow="22932" yWindow="-108" windowWidth="23256" windowHeight="12576" activeTab="3" xr2:uid="{00000000-000D-0000-FFFF-FFFF00000000}"/>
  </bookViews>
  <sheets>
    <sheet name="raw_OpenNEM_data" sheetId="1" r:id="rId1"/>
    <sheet name="nsw_capacity_data" sheetId="3" r:id="rId2"/>
    <sheet name="ramp_rates" sheetId="9" r:id="rId3"/>
    <sheet name="processed" sheetId="2" r:id="rId4"/>
  </sheets>
  <definedNames>
    <definedName name="_xlnm._FilterDatabase" localSheetId="2" hidden="1">ramp_rates!$C$1:$AB$325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3" i="9" l="1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9" i="9"/>
  <c r="AC210" i="9"/>
  <c r="AC211" i="9"/>
  <c r="AC128" i="9"/>
  <c r="AC24" i="9"/>
  <c r="AC44" i="9"/>
  <c r="AC219" i="9"/>
  <c r="AC220" i="9"/>
  <c r="AC129" i="9"/>
  <c r="AC216" i="9"/>
  <c r="AC217" i="9"/>
  <c r="AC214" i="9"/>
  <c r="AC215" i="9"/>
  <c r="AC270" i="9"/>
  <c r="AC271" i="9"/>
  <c r="AC287" i="9"/>
  <c r="AC288" i="9"/>
  <c r="AC289" i="9"/>
  <c r="AC290" i="9"/>
  <c r="AC291" i="9"/>
  <c r="AC292" i="9"/>
  <c r="AC222" i="9"/>
  <c r="AC223" i="9"/>
  <c r="AC224" i="9"/>
  <c r="AC266" i="9"/>
  <c r="AC267" i="9"/>
  <c r="AC268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45" i="9"/>
  <c r="AC46" i="9"/>
  <c r="AC130" i="9"/>
  <c r="AC131" i="9"/>
  <c r="AC132" i="9"/>
  <c r="AC133" i="9"/>
  <c r="AC134" i="9"/>
  <c r="AC135" i="9"/>
  <c r="AC136" i="9"/>
  <c r="AC137" i="9"/>
  <c r="AC138" i="9"/>
  <c r="AC139" i="9"/>
  <c r="AC144" i="9"/>
  <c r="AC145" i="9"/>
  <c r="AC146" i="9"/>
  <c r="AC147" i="9"/>
  <c r="AC140" i="9"/>
  <c r="AC141" i="9"/>
  <c r="AC142" i="9"/>
  <c r="AC143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5" i="9"/>
  <c r="AC20" i="9"/>
  <c r="AC21" i="9"/>
  <c r="AC22" i="9"/>
  <c r="AC35" i="9"/>
  <c r="AC36" i="9"/>
  <c r="AC37" i="9"/>
  <c r="AC38" i="9"/>
  <c r="AC27" i="9"/>
  <c r="AC28" i="9"/>
  <c r="AC29" i="9"/>
  <c r="AC30" i="9"/>
  <c r="AC39" i="9"/>
  <c r="AC40" i="9"/>
  <c r="AC41" i="9"/>
  <c r="AC42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33" i="9"/>
  <c r="AC34" i="9"/>
  <c r="AC31" i="9"/>
  <c r="AC32" i="9"/>
  <c r="AC212" i="9"/>
  <c r="AC22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69" i="9"/>
  <c r="AC213" i="9"/>
  <c r="AC218" i="9"/>
  <c r="AC23" i="9"/>
  <c r="AC25" i="9"/>
  <c r="AC26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O328" i="9"/>
  <c r="AC328" i="9"/>
  <c r="O329" i="9"/>
  <c r="AC329" i="9"/>
  <c r="O330" i="9"/>
  <c r="AC330" i="9"/>
  <c r="O331" i="9"/>
  <c r="AC331" i="9"/>
  <c r="O332" i="9"/>
  <c r="AC332" i="9"/>
  <c r="O333" i="9"/>
  <c r="AC333" i="9"/>
  <c r="O334" i="9"/>
  <c r="AC334" i="9"/>
  <c r="O335" i="9"/>
  <c r="AC335" i="9"/>
  <c r="O336" i="9"/>
  <c r="AC336" i="9"/>
  <c r="O337" i="9"/>
  <c r="AC337" i="9"/>
  <c r="O338" i="9"/>
  <c r="AC338" i="9"/>
  <c r="O339" i="9"/>
  <c r="AC339" i="9"/>
  <c r="O340" i="9"/>
  <c r="AC340" i="9"/>
  <c r="O341" i="9"/>
  <c r="AC341" i="9"/>
  <c r="O342" i="9"/>
  <c r="AC342" i="9"/>
  <c r="O343" i="9"/>
  <c r="AC343" i="9"/>
  <c r="O344" i="9"/>
  <c r="AC344" i="9"/>
  <c r="O345" i="9"/>
  <c r="AC345" i="9"/>
  <c r="O346" i="9"/>
  <c r="AC346" i="9"/>
  <c r="O347" i="9"/>
  <c r="AC347" i="9"/>
  <c r="O348" i="9"/>
  <c r="AC348" i="9"/>
  <c r="O349" i="9"/>
  <c r="AC349" i="9"/>
  <c r="O350" i="9"/>
  <c r="AC350" i="9"/>
  <c r="O351" i="9"/>
  <c r="AC351" i="9"/>
  <c r="O352" i="9"/>
  <c r="AC352" i="9"/>
  <c r="O353" i="9"/>
  <c r="AC353" i="9"/>
  <c r="O354" i="9"/>
  <c r="AC354" i="9"/>
  <c r="O355" i="9"/>
  <c r="AC355" i="9"/>
  <c r="O356" i="9"/>
  <c r="AC356" i="9"/>
  <c r="O357" i="9"/>
  <c r="AC357" i="9"/>
  <c r="O358" i="9"/>
  <c r="AC358" i="9"/>
  <c r="O359" i="9"/>
  <c r="AC359" i="9"/>
  <c r="O360" i="9"/>
  <c r="AC360" i="9"/>
  <c r="O361" i="9"/>
  <c r="AC361" i="9"/>
  <c r="O362" i="9"/>
  <c r="AC362" i="9"/>
  <c r="O363" i="9"/>
  <c r="AC363" i="9"/>
  <c r="O364" i="9"/>
  <c r="AC364" i="9"/>
  <c r="O365" i="9"/>
  <c r="AC365" i="9"/>
  <c r="O366" i="9"/>
  <c r="AC366" i="9"/>
  <c r="O367" i="9"/>
  <c r="AC367" i="9"/>
  <c r="O368" i="9"/>
  <c r="AC368" i="9"/>
  <c r="O369" i="9"/>
  <c r="AC369" i="9"/>
  <c r="AC370" i="9"/>
  <c r="O371" i="9"/>
  <c r="AC371" i="9"/>
  <c r="O372" i="9"/>
  <c r="AC372" i="9"/>
  <c r="O373" i="9"/>
  <c r="AC373" i="9"/>
  <c r="O374" i="9"/>
  <c r="AC374" i="9"/>
  <c r="O375" i="9"/>
  <c r="AC375" i="9"/>
  <c r="O376" i="9"/>
  <c r="AC376" i="9"/>
  <c r="O377" i="9"/>
  <c r="AC377" i="9"/>
  <c r="O378" i="9"/>
  <c r="AC378" i="9"/>
  <c r="O379" i="9"/>
  <c r="AC379" i="9"/>
  <c r="O380" i="9"/>
  <c r="AC380" i="9"/>
  <c r="O381" i="9"/>
  <c r="AC381" i="9"/>
  <c r="O382" i="9"/>
  <c r="AC382" i="9"/>
  <c r="O383" i="9"/>
  <c r="AC383" i="9"/>
  <c r="O384" i="9"/>
  <c r="AC384" i="9"/>
  <c r="O385" i="9"/>
  <c r="AC385" i="9"/>
  <c r="O386" i="9"/>
  <c r="AC386" i="9"/>
  <c r="O387" i="9"/>
  <c r="AC387" i="9"/>
  <c r="O388" i="9"/>
  <c r="AC388" i="9"/>
  <c r="D389" i="9"/>
  <c r="O389" i="9"/>
  <c r="AC389" i="9"/>
  <c r="D390" i="9"/>
  <c r="O390" i="9"/>
  <c r="AC390" i="9"/>
  <c r="D391" i="9"/>
  <c r="D392" i="9" s="1"/>
  <c r="D393" i="9" s="1"/>
  <c r="D394" i="9" s="1"/>
  <c r="D395" i="9" s="1"/>
  <c r="D396" i="9" s="1"/>
  <c r="D397" i="9" s="1"/>
  <c r="D398" i="9" s="1"/>
  <c r="D399" i="9" s="1"/>
  <c r="D400" i="9" s="1"/>
  <c r="O391" i="9"/>
  <c r="AC391" i="9"/>
  <c r="O392" i="9"/>
  <c r="AC392" i="9"/>
  <c r="O393" i="9"/>
  <c r="AC393" i="9"/>
  <c r="O394" i="9"/>
  <c r="AC394" i="9"/>
  <c r="O395" i="9"/>
  <c r="AC395" i="9"/>
  <c r="O396" i="9"/>
  <c r="AC396" i="9"/>
  <c r="O397" i="9"/>
  <c r="AC397" i="9"/>
  <c r="O398" i="9"/>
  <c r="AC398" i="9"/>
  <c r="O399" i="9"/>
  <c r="AC399" i="9"/>
  <c r="O400" i="9"/>
  <c r="AC400" i="9"/>
  <c r="O401" i="9"/>
  <c r="AC401" i="9"/>
  <c r="O402" i="9"/>
  <c r="AC402" i="9"/>
  <c r="O403" i="9"/>
  <c r="AC403" i="9"/>
  <c r="O404" i="9"/>
  <c r="AC404" i="9"/>
  <c r="AC405" i="9"/>
  <c r="O406" i="9"/>
  <c r="AC406" i="9"/>
  <c r="O407" i="9"/>
  <c r="AC407" i="9"/>
  <c r="O408" i="9"/>
  <c r="AC408" i="9"/>
  <c r="O409" i="9"/>
  <c r="AC409" i="9"/>
  <c r="O410" i="9"/>
  <c r="AC410" i="9"/>
  <c r="AC411" i="9"/>
  <c r="O412" i="9"/>
  <c r="AC412" i="9"/>
  <c r="O413" i="9"/>
  <c r="AC413" i="9"/>
  <c r="AC414" i="9"/>
  <c r="O415" i="9"/>
  <c r="AC415" i="9"/>
  <c r="AC416" i="9"/>
  <c r="AC417" i="9"/>
  <c r="O418" i="9"/>
  <c r="AC418" i="9"/>
  <c r="O419" i="9"/>
  <c r="AC419" i="9"/>
  <c r="AC420" i="9"/>
  <c r="AC421" i="9"/>
  <c r="O422" i="9"/>
  <c r="AC422" i="9"/>
  <c r="O423" i="9"/>
  <c r="AC423" i="9"/>
  <c r="AC424" i="9"/>
  <c r="AC425" i="9"/>
  <c r="O426" i="9"/>
  <c r="AC426" i="9"/>
  <c r="O427" i="9"/>
  <c r="AC427" i="9"/>
  <c r="O428" i="9"/>
  <c r="AC428" i="9"/>
  <c r="O429" i="9"/>
  <c r="AC429" i="9"/>
  <c r="O430" i="9"/>
  <c r="AC430" i="9"/>
  <c r="O431" i="9"/>
  <c r="AC431" i="9"/>
  <c r="O432" i="9"/>
  <c r="AC432" i="9"/>
  <c r="O433" i="9"/>
  <c r="AC433" i="9"/>
  <c r="O434" i="9"/>
  <c r="AC434" i="9"/>
  <c r="AC435" i="9"/>
  <c r="O436" i="9"/>
  <c r="AC436" i="9"/>
  <c r="O437" i="9"/>
  <c r="AC437" i="9"/>
  <c r="O438" i="9"/>
  <c r="AC438" i="9"/>
  <c r="O439" i="9"/>
  <c r="AC439" i="9"/>
  <c r="AC440" i="9"/>
  <c r="O441" i="9"/>
  <c r="AC441" i="9"/>
  <c r="O442" i="9"/>
  <c r="AC442" i="9"/>
  <c r="O443" i="9"/>
  <c r="AC443" i="9"/>
  <c r="O444" i="9"/>
  <c r="AC444" i="9"/>
  <c r="O445" i="9"/>
  <c r="AC445" i="9"/>
  <c r="O446" i="9"/>
  <c r="AC446" i="9"/>
  <c r="O447" i="9"/>
  <c r="AC447" i="9"/>
  <c r="O448" i="9"/>
  <c r="AC448" i="9"/>
  <c r="O449" i="9"/>
  <c r="AC449" i="9"/>
  <c r="O450" i="9"/>
  <c r="AC450" i="9"/>
  <c r="O451" i="9"/>
  <c r="AC451" i="9"/>
  <c r="O452" i="9"/>
  <c r="AC452" i="9"/>
  <c r="O453" i="9"/>
  <c r="AC453" i="9"/>
  <c r="O454" i="9"/>
  <c r="AC454" i="9"/>
  <c r="O455" i="9"/>
  <c r="AC455" i="9"/>
  <c r="O456" i="9"/>
  <c r="AC456" i="9"/>
  <c r="O457" i="9"/>
  <c r="AC457" i="9"/>
  <c r="O458" i="9"/>
  <c r="AC458" i="9"/>
  <c r="O459" i="9"/>
  <c r="AC459" i="9"/>
  <c r="O460" i="9"/>
  <c r="AC460" i="9"/>
  <c r="O461" i="9"/>
  <c r="AC461" i="9"/>
  <c r="O462" i="9"/>
  <c r="AC462" i="9"/>
  <c r="O463" i="9"/>
  <c r="AC463" i="9"/>
  <c r="O464" i="9"/>
  <c r="AC464" i="9"/>
  <c r="O465" i="9"/>
  <c r="AC465" i="9"/>
  <c r="O466" i="9"/>
  <c r="AC466" i="9"/>
  <c r="O467" i="9"/>
  <c r="AC467" i="9"/>
  <c r="AC468" i="9"/>
  <c r="AC469" i="9"/>
  <c r="O470" i="9"/>
  <c r="AC470" i="9"/>
  <c r="O471" i="9"/>
  <c r="AC471" i="9"/>
  <c r="O472" i="9"/>
  <c r="AC472" i="9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2" i="2"/>
</calcChain>
</file>

<file path=xl/sharedStrings.xml><?xml version="1.0" encoding="utf-8"?>
<sst xmlns="http://schemas.openxmlformats.org/spreadsheetml/2006/main" count="2971" uniqueCount="731">
  <si>
    <t>date</t>
  </si>
  <si>
    <t>Pumps -  MW</t>
  </si>
  <si>
    <t>Exports -  MW</t>
  </si>
  <si>
    <t>Imports -  MW</t>
  </si>
  <si>
    <t>Coal (Black) -  MW</t>
  </si>
  <si>
    <t>Distillate -  MW</t>
  </si>
  <si>
    <t>Gas (CCGT) -  MW</t>
  </si>
  <si>
    <t>Gas (OCGT) -  MW</t>
  </si>
  <si>
    <t>Hydro -  MW</t>
  </si>
  <si>
    <t>Wind -  MW</t>
  </si>
  <si>
    <t>Solar (Utility) -  MW</t>
  </si>
  <si>
    <t>Solar (Rooftop) -  MW</t>
  </si>
  <si>
    <t>Temperature - C</t>
  </si>
  <si>
    <t>Emissions Intensity - kgCO₂e/MWh</t>
  </si>
  <si>
    <t>Price - AUD/MWh</t>
  </si>
  <si>
    <t>NaN</t>
  </si>
  <si>
    <t>TimeEnd</t>
  </si>
  <si>
    <t>Coal</t>
  </si>
  <si>
    <t>PV (Utility)</t>
  </si>
  <si>
    <t>Wind</t>
  </si>
  <si>
    <t>CCGT</t>
  </si>
  <si>
    <t>Demand</t>
  </si>
  <si>
    <t>PV (Rooftop)</t>
  </si>
  <si>
    <t>Gas</t>
  </si>
  <si>
    <t>Region</t>
  </si>
  <si>
    <t>Technology</t>
  </si>
  <si>
    <t>NSW</t>
  </si>
  <si>
    <t>Black Coal</t>
  </si>
  <si>
    <t>Brown Coal</t>
  </si>
  <si>
    <t>Peaking Gas+Liquids</t>
  </si>
  <si>
    <t>Hydro</t>
  </si>
  <si>
    <t>Large-scale Battery</t>
  </si>
  <si>
    <t>VPP Battery</t>
  </si>
  <si>
    <t>Pumped Hydro</t>
  </si>
  <si>
    <t>Solar</t>
  </si>
  <si>
    <t>Total excluding storage</t>
  </si>
  <si>
    <t>DSP</t>
  </si>
  <si>
    <t>Distributed PV</t>
  </si>
  <si>
    <t>Other Behind the Meter Battery</t>
  </si>
  <si>
    <t>Total including Distributed PV</t>
  </si>
  <si>
    <t>Source: AEMO ISP 2020 Central Scenario Generation Outlook (Capacity)</t>
  </si>
  <si>
    <t>Existing+Committed in 2021 (MW)</t>
  </si>
  <si>
    <t>Distillate</t>
  </si>
  <si>
    <t>Recip</t>
  </si>
  <si>
    <t>WA</t>
  </si>
  <si>
    <t>STHRNCRS_IL</t>
  </si>
  <si>
    <t>Southern Cross</t>
  </si>
  <si>
    <t>OCGT</t>
  </si>
  <si>
    <t>WEST_KALGOORLIE_GT3</t>
  </si>
  <si>
    <t>West Kalgoorlie GT3</t>
  </si>
  <si>
    <t>WEST_KALGOORLIE_GT2</t>
  </si>
  <si>
    <t>West Kalgoorlie GT2</t>
  </si>
  <si>
    <t>BLAIRFOX_WESTHILLS_WF3</t>
  </si>
  <si>
    <t>West Hills Wind Farm</t>
  </si>
  <si>
    <t>ALINTA_WWF</t>
  </si>
  <si>
    <t>Walkaway Wind Farm</t>
  </si>
  <si>
    <t>Dual Gas/Distillate</t>
  </si>
  <si>
    <t>ALINTA_WGP_U2</t>
  </si>
  <si>
    <t>Wagerup Gas Turbine 2</t>
  </si>
  <si>
    <t>ALINTA_WGP_GT</t>
  </si>
  <si>
    <t>Wagerup Gas Turbine 1</t>
  </si>
  <si>
    <t>Natural Gas</t>
  </si>
  <si>
    <t>TIWEST_COG1</t>
  </si>
  <si>
    <t>Tiwest</t>
  </si>
  <si>
    <t>TESLA_PICTON_G1</t>
  </si>
  <si>
    <t>Tesla Picton</t>
  </si>
  <si>
    <t>TESLA_NORTHAM_G1</t>
  </si>
  <si>
    <t>Tesla Northam</t>
  </si>
  <si>
    <t>TESLA_KEMERTON_G1</t>
  </si>
  <si>
    <t>Tesla Kemerton</t>
  </si>
  <si>
    <t>TESLA_GERALDTON_G1</t>
  </si>
  <si>
    <t>Tesla Geraldton</t>
  </si>
  <si>
    <t>landfill gas</t>
  </si>
  <si>
    <t>TAMALA_PARK</t>
  </si>
  <si>
    <t>Tamala Park</t>
  </si>
  <si>
    <t>SOUTH_CARDUP</t>
  </si>
  <si>
    <t>South Cardup</t>
  </si>
  <si>
    <t>ROCKINGHAM</t>
  </si>
  <si>
    <t>Rockingham</t>
  </si>
  <si>
    <t>RED_HILL</t>
  </si>
  <si>
    <t>Red Hill Landfill Gas and Power</t>
  </si>
  <si>
    <t xml:space="preserve">Natural Gas </t>
  </si>
  <si>
    <t>ALCOA_PNJ_U2</t>
  </si>
  <si>
    <t>Pinjarra 2</t>
  </si>
  <si>
    <t>ALCOA_PNJ_U1</t>
  </si>
  <si>
    <t>Pinjarra 1</t>
  </si>
  <si>
    <t>PINJAR-_GT11</t>
  </si>
  <si>
    <t>Pinjar Gas Turbine 11</t>
  </si>
  <si>
    <t>PINJAR_GT10</t>
  </si>
  <si>
    <t>Pinjar Gas Turbine 10</t>
  </si>
  <si>
    <t>PINJAR_GT9</t>
  </si>
  <si>
    <t>Pinjar Gas Turbine 9</t>
  </si>
  <si>
    <t>PINJAR_GT7</t>
  </si>
  <si>
    <t>Pinjar Gas Turbine 7</t>
  </si>
  <si>
    <t>PINJAR_GT5</t>
  </si>
  <si>
    <t>Pinjar Gas Turbine 5</t>
  </si>
  <si>
    <t>PINJAR_GT4</t>
  </si>
  <si>
    <t>Pinjar Gas Turbine 4</t>
  </si>
  <si>
    <t>PINJAR_GT3</t>
  </si>
  <si>
    <t>Pinjar Gas Turbine 3</t>
  </si>
  <si>
    <t>PINJAR_GT2</t>
  </si>
  <si>
    <t>Pinjar Gas Turbine 2</t>
  </si>
  <si>
    <t>PINJAR_GT1</t>
  </si>
  <si>
    <t>Pinjar Gas Turbine 1</t>
  </si>
  <si>
    <t>NEWGEN_NEERABUP_GT2</t>
  </si>
  <si>
    <t>Neerabup Gas Turbine 2</t>
  </si>
  <si>
    <t>NEWGEN_NEERABUP_GT1</t>
  </si>
  <si>
    <t>Neerabup Gas Turbine 1</t>
  </si>
  <si>
    <t>MUNGARRA_GT3</t>
  </si>
  <si>
    <t>Mungarra Gas Turbine 3</t>
  </si>
  <si>
    <t>MUNGARRA_GT2</t>
  </si>
  <si>
    <t>Mungarra Gas Turbine 2</t>
  </si>
  <si>
    <t>MUNGARRA-GT1</t>
  </si>
  <si>
    <t>Mungarra Gas Turbine 1</t>
  </si>
  <si>
    <t>wind</t>
  </si>
  <si>
    <t>MWF_MUMBIDA_WF1</t>
  </si>
  <si>
    <t>Mumbida Wind Farm</t>
  </si>
  <si>
    <t>bituminous</t>
  </si>
  <si>
    <t>Steam turbine</t>
  </si>
  <si>
    <t>MUJA_G8</t>
  </si>
  <si>
    <t>Muja 8</t>
  </si>
  <si>
    <t>MUJA_G7</t>
  </si>
  <si>
    <t>Muja 7</t>
  </si>
  <si>
    <t>MUJA_G6</t>
  </si>
  <si>
    <t>Muja 6</t>
  </si>
  <si>
    <t>MUJA_G5</t>
  </si>
  <si>
    <t>Muja 5</t>
  </si>
  <si>
    <t>SKYFRM_MTBARKER_WF1</t>
  </si>
  <si>
    <t>Mount Barker Wind Farm</t>
  </si>
  <si>
    <t>NAMKKN_MERR_SG2</t>
  </si>
  <si>
    <t>Merredin Gas Turbine 2</t>
  </si>
  <si>
    <t>NAMKKN_MERR_SG1</t>
  </si>
  <si>
    <t>Merredin Gas Turbine 1</t>
  </si>
  <si>
    <t>KWINANA_GT3</t>
  </si>
  <si>
    <t>Kwinana Gas Turbine 3</t>
  </si>
  <si>
    <t>KWINANA_GT2</t>
  </si>
  <si>
    <t>Kwinana Gas Turbine 2</t>
  </si>
  <si>
    <t>KWINANA_GT1</t>
  </si>
  <si>
    <t>Kwinana Gas Turbine 1</t>
  </si>
  <si>
    <t>PPP_KCP_EG1</t>
  </si>
  <si>
    <t>Kwinana EG1</t>
  </si>
  <si>
    <t>NEWGEN_KWINANA_CCG1</t>
  </si>
  <si>
    <t>NewGen Kwinana</t>
  </si>
  <si>
    <t>KEMERTON_GT12</t>
  </si>
  <si>
    <t>Kemerton 2</t>
  </si>
  <si>
    <t>KEMERTON_GT11</t>
  </si>
  <si>
    <t>Kemerton 1</t>
  </si>
  <si>
    <t>BLAIRFOX_KARAKIN_WF1</t>
  </si>
  <si>
    <t>Karakin Wind Farm</t>
  </si>
  <si>
    <t>KALBARRI_WF1</t>
  </si>
  <si>
    <t>Kalbarri Wind Farm</t>
  </si>
  <si>
    <t>KALAMUNDA_SG</t>
  </si>
  <si>
    <t>Kalamunda</t>
  </si>
  <si>
    <t>HENDERSON_RENEWABLE_IG1</t>
  </si>
  <si>
    <t>Henderson Landfill Gas</t>
  </si>
  <si>
    <t>solar</t>
  </si>
  <si>
    <t>GREENOUGH_RIVER_PV1</t>
  </si>
  <si>
    <t>Greenough River Solar Farm</t>
  </si>
  <si>
    <t>GRASMERE_WF1</t>
  </si>
  <si>
    <t>Grasmere Wind Farm</t>
  </si>
  <si>
    <t>GOSNELLS</t>
  </si>
  <si>
    <t>Gosnells Landfill Gas</t>
  </si>
  <si>
    <t>PRK_AG</t>
  </si>
  <si>
    <t xml:space="preserve">Goldfields </t>
  </si>
  <si>
    <t>EDWFNAB_WF1</t>
  </si>
  <si>
    <t>Emu Downs Wind Farm</t>
  </si>
  <si>
    <t>DCWL_DENMARK_WF1</t>
  </si>
  <si>
    <t>Denmark Wind Farm</t>
  </si>
  <si>
    <t>COLLIE_G1</t>
  </si>
  <si>
    <t>Collie G1</t>
  </si>
  <si>
    <t>INVESTEC_COLLGAR_WF1</t>
  </si>
  <si>
    <t>Collgar Wind Farm</t>
  </si>
  <si>
    <t>COCKBURN_CCG1</t>
  </si>
  <si>
    <t xml:space="preserve">Cockburn </t>
  </si>
  <si>
    <t>BIOGAS01</t>
  </si>
  <si>
    <t>Clean Tech Biogas</t>
  </si>
  <si>
    <t>BREMER_BAY_WF1</t>
  </si>
  <si>
    <t>Bremer Bay Wind Farm</t>
  </si>
  <si>
    <t>biomass</t>
  </si>
  <si>
    <t>BRIDGETOWN_BIOMASS_PLANT</t>
  </si>
  <si>
    <t>Bridgetown Biomass</t>
  </si>
  <si>
    <t>BW2_BLUEWATERS_G1</t>
  </si>
  <si>
    <t>Bluewaters 2</t>
  </si>
  <si>
    <t>BW1_BLUEWATERS_G2</t>
  </si>
  <si>
    <t>Bluewaters 1</t>
  </si>
  <si>
    <t>ATLAS</t>
  </si>
  <si>
    <t>Atlas</t>
  </si>
  <si>
    <t>Reciprocating Engine</t>
  </si>
  <si>
    <t>ALCOA_WGP</t>
  </si>
  <si>
    <t>Alcoa Wagerup</t>
  </si>
  <si>
    <t>ALBANY_WF1</t>
  </si>
  <si>
    <t>Albany Wind Farm</t>
  </si>
  <si>
    <t xml:space="preserve">Solar  </t>
  </si>
  <si>
    <t xml:space="preserve">NT </t>
  </si>
  <si>
    <t>Kings Canyon</t>
  </si>
  <si>
    <t>NT</t>
  </si>
  <si>
    <t>Yulara</t>
  </si>
  <si>
    <t>Natural Gas/Distillate</t>
  </si>
  <si>
    <t>Tennant Creek</t>
  </si>
  <si>
    <t>Natural gas</t>
  </si>
  <si>
    <t>Crown Plaza Alice Springs</t>
  </si>
  <si>
    <t>Brewer</t>
  </si>
  <si>
    <t>Owen Springs</t>
  </si>
  <si>
    <t>Pine Creek</t>
  </si>
  <si>
    <t>CCGT ST</t>
  </si>
  <si>
    <t>Landfill gas</t>
  </si>
  <si>
    <t>LMS Generation</t>
  </si>
  <si>
    <t>Katherine</t>
  </si>
  <si>
    <t>Weddell</t>
  </si>
  <si>
    <t>GT9</t>
  </si>
  <si>
    <t>Channel Island</t>
  </si>
  <si>
    <t>GT8</t>
  </si>
  <si>
    <t>GT7</t>
  </si>
  <si>
    <t>CCGT/STG</t>
  </si>
  <si>
    <t>ST1</t>
  </si>
  <si>
    <t>GT5</t>
  </si>
  <si>
    <t>GT4</t>
  </si>
  <si>
    <t>GT3</t>
  </si>
  <si>
    <t>GT2</t>
  </si>
  <si>
    <t>GT1</t>
  </si>
  <si>
    <t>Batteries</t>
  </si>
  <si>
    <t>SA</t>
  </si>
  <si>
    <t>HPR</t>
  </si>
  <si>
    <t>Hornsdale Power Reserve Unit 1</t>
  </si>
  <si>
    <t>2002, 2004, 2007</t>
  </si>
  <si>
    <t>TAS</t>
  </si>
  <si>
    <t>WOOLNTH1</t>
  </si>
  <si>
    <t>Woolnorth Studland Bay / Bluff Point</t>
  </si>
  <si>
    <t>VIC</t>
  </si>
  <si>
    <t>WAUBRAWF</t>
  </si>
  <si>
    <t>Waubra</t>
  </si>
  <si>
    <t>PORTWF</t>
  </si>
  <si>
    <t>Portland Wind Farm</t>
  </si>
  <si>
    <t>YAMBUKWF</t>
  </si>
  <si>
    <t>Yambuk</t>
  </si>
  <si>
    <t>Mortons Lane WF</t>
  </si>
  <si>
    <t>CHALLHWF</t>
  </si>
  <si>
    <t>Challicum Hills</t>
  </si>
  <si>
    <t>CROWLANDSWF</t>
  </si>
  <si>
    <t>Crowlands Wind Farm</t>
  </si>
  <si>
    <t>Bald Hills p1</t>
  </si>
  <si>
    <t>ARARATWF</t>
  </si>
  <si>
    <t>Ararat</t>
  </si>
  <si>
    <t>WPWF</t>
  </si>
  <si>
    <t>Wattle Point</t>
  </si>
  <si>
    <t>STARHLWF</t>
  </si>
  <si>
    <t>Starfish Hill</t>
  </si>
  <si>
    <t>MTMILLAR</t>
  </si>
  <si>
    <t>Mt Millar</t>
  </si>
  <si>
    <t>LKBONNY1</t>
  </si>
  <si>
    <t>Lake Bonney 1 Wind Farm</t>
  </si>
  <si>
    <t>CATHROCK</t>
  </si>
  <si>
    <t>Cathedral Rocks</t>
  </si>
  <si>
    <t>CNUNDAWF</t>
  </si>
  <si>
    <t>Canunda</t>
  </si>
  <si>
    <t>Barker Inlet 12</t>
  </si>
  <si>
    <t>Barker Inlet Power Station</t>
  </si>
  <si>
    <t>Barker Inlet 11</t>
  </si>
  <si>
    <t>Barker Inlet 10</t>
  </si>
  <si>
    <t>Barker Inlet 9</t>
  </si>
  <si>
    <t>Barker Inlet 8</t>
  </si>
  <si>
    <t>Barker Inlet 7</t>
  </si>
  <si>
    <t>Barker Inlet 6</t>
  </si>
  <si>
    <t>Barker Inlet 5</t>
  </si>
  <si>
    <t>Barker Inlet 4</t>
  </si>
  <si>
    <t>Barker Inlet 3</t>
  </si>
  <si>
    <t>Barker Inlet 2</t>
  </si>
  <si>
    <t>Barker Inlet 1</t>
  </si>
  <si>
    <t>PTSTAN1</t>
  </si>
  <si>
    <t>Port Stanvac 1</t>
  </si>
  <si>
    <t>Lonsdale</t>
  </si>
  <si>
    <t>Hornsdale_Stage3_WF</t>
  </si>
  <si>
    <t>Hornsdale Wind Farm Stage 3</t>
  </si>
  <si>
    <t>Hornsdale_Stage2_WF</t>
  </si>
  <si>
    <t>Hornsdale Wind Farm Stage 2</t>
  </si>
  <si>
    <t>Hornsdale</t>
  </si>
  <si>
    <t>Hornsdale Wind Farm Stage 1</t>
  </si>
  <si>
    <t>ANGAS2</t>
  </si>
  <si>
    <t>Angaston</t>
  </si>
  <si>
    <t>ANGAS1</t>
  </si>
  <si>
    <t>CULLRGWF</t>
  </si>
  <si>
    <t>Cullerin Range Wind Farm</t>
  </si>
  <si>
    <t>CAPTL_WF</t>
  </si>
  <si>
    <t>Capital Wind Farm</t>
  </si>
  <si>
    <t>WHITEROCKWF</t>
  </si>
  <si>
    <t>White Rock Wind Farm</t>
  </si>
  <si>
    <t>CAN</t>
  </si>
  <si>
    <t>WOODLWN1</t>
  </si>
  <si>
    <t>Woodlawn Wind Farm</t>
  </si>
  <si>
    <t>NCEN</t>
  </si>
  <si>
    <t>Taralga Wind Farm</t>
  </si>
  <si>
    <t>GUNNING1</t>
  </si>
  <si>
    <t>Gunning</t>
  </si>
  <si>
    <t>CVIC</t>
  </si>
  <si>
    <t>OAKLAND1</t>
  </si>
  <si>
    <t>Oaklands Hill</t>
  </si>
  <si>
    <t>MERCER1</t>
  </si>
  <si>
    <t>Mt Mercer</t>
  </si>
  <si>
    <t>MACARTH1</t>
  </si>
  <si>
    <t>Macarthur</t>
  </si>
  <si>
    <t>MUSSELR1</t>
  </si>
  <si>
    <t>Musselroe Wind Farm</t>
  </si>
  <si>
    <t>NSA</t>
  </si>
  <si>
    <t>WATERLWF</t>
  </si>
  <si>
    <t>Waterloo</t>
  </si>
  <si>
    <t>SNOWTWN1</t>
  </si>
  <si>
    <t>Snowtown Wind Farm</t>
  </si>
  <si>
    <t>ADE</t>
  </si>
  <si>
    <t>SNOWSTH1</t>
  </si>
  <si>
    <t>Snowtown 2 South</t>
  </si>
  <si>
    <t>SNOWNTH1</t>
  </si>
  <si>
    <t>Snowtown 2 North</t>
  </si>
  <si>
    <t>SESA</t>
  </si>
  <si>
    <t>LKBONNY3</t>
  </si>
  <si>
    <t>Lake Bonney 3 Wind Farm</t>
  </si>
  <si>
    <t>LKBONNY2</t>
  </si>
  <si>
    <t>Lake Bonney 2 Wind Farm</t>
  </si>
  <si>
    <t>BLUFF1</t>
  </si>
  <si>
    <t>Hallett 5 Wind Farm</t>
  </si>
  <si>
    <t>NBHWF1</t>
  </si>
  <si>
    <t>Hallett 4 Wind Farm</t>
  </si>
  <si>
    <t>HALLWF2</t>
  </si>
  <si>
    <t>Hallett 2 Wind Farm</t>
  </si>
  <si>
    <t>HALLWF1</t>
  </si>
  <si>
    <t>Hallett 1 Wind Farm</t>
  </si>
  <si>
    <t>CLEMGPWF</t>
  </si>
  <si>
    <t>Clements Gap Wind Farm</t>
  </si>
  <si>
    <t>GULLRWF1</t>
  </si>
  <si>
    <t>Gullen Range</t>
  </si>
  <si>
    <t>BOCORWF1</t>
  </si>
  <si>
    <t>Boco Rock Wind Farm</t>
  </si>
  <si>
    <t>VP6</t>
  </si>
  <si>
    <t>Vales Point B</t>
  </si>
  <si>
    <t>VP5</t>
  </si>
  <si>
    <t>MP2</t>
  </si>
  <si>
    <t>Mt Piper</t>
  </si>
  <si>
    <t>MP1</t>
  </si>
  <si>
    <t>MEL</t>
  </si>
  <si>
    <t>NPS</t>
  </si>
  <si>
    <t>Newport</t>
  </si>
  <si>
    <t>TORRB4</t>
  </si>
  <si>
    <t>Torrens Island B</t>
  </si>
  <si>
    <t>TORRB3</t>
  </si>
  <si>
    <t>TORRB2</t>
  </si>
  <si>
    <t>TORRB1</t>
  </si>
  <si>
    <t>TORRA4</t>
  </si>
  <si>
    <t>Torrens Island A</t>
  </si>
  <si>
    <t>TORRA3</t>
  </si>
  <si>
    <t>TORRA2</t>
  </si>
  <si>
    <t>TORRA1</t>
  </si>
  <si>
    <t>LV</t>
  </si>
  <si>
    <t>YWPS4</t>
  </si>
  <si>
    <t>Yallourn</t>
  </si>
  <si>
    <t>YWPS3</t>
  </si>
  <si>
    <t>YWPS2</t>
  </si>
  <si>
    <t>YWPS1</t>
  </si>
  <si>
    <t>LOYYB2</t>
  </si>
  <si>
    <t>Loy Yang B</t>
  </si>
  <si>
    <t>LOYYB1</t>
  </si>
  <si>
    <t>LYA4</t>
  </si>
  <si>
    <t>Loy Yang A</t>
  </si>
  <si>
    <t>LYA3</t>
  </si>
  <si>
    <t>LYA2</t>
  </si>
  <si>
    <t>LYA1</t>
  </si>
  <si>
    <t>SWQ</t>
  </si>
  <si>
    <t>QLD</t>
  </si>
  <si>
    <t>TNPS1</t>
  </si>
  <si>
    <t>Tarong North</t>
  </si>
  <si>
    <t>TARONG#4</t>
  </si>
  <si>
    <t>Tarong</t>
  </si>
  <si>
    <t>TARONG#3</t>
  </si>
  <si>
    <t>TARONG#2</t>
  </si>
  <si>
    <t>TARONG#1</t>
  </si>
  <si>
    <t>CQ</t>
  </si>
  <si>
    <t>STAN-4</t>
  </si>
  <si>
    <t>Stanwell</t>
  </si>
  <si>
    <t>STAN-3</t>
  </si>
  <si>
    <t>STAN-2</t>
  </si>
  <si>
    <t>STAN-1</t>
  </si>
  <si>
    <t>MPP_2</t>
  </si>
  <si>
    <t>Millmerran</t>
  </si>
  <si>
    <t>MPP_1</t>
  </si>
  <si>
    <t>KPP_1</t>
  </si>
  <si>
    <t>Kogan Creek</t>
  </si>
  <si>
    <t>GSTONE6</t>
  </si>
  <si>
    <t>Gladstone</t>
  </si>
  <si>
    <t>GSTONE5</t>
  </si>
  <si>
    <t>GSTONE4</t>
  </si>
  <si>
    <t>GSTONE3</t>
  </si>
  <si>
    <t>GSTONE2</t>
  </si>
  <si>
    <t>GSTONE1</t>
  </si>
  <si>
    <t>CPP_4</t>
  </si>
  <si>
    <t>Callide Power Plant</t>
  </si>
  <si>
    <t>CPP_3</t>
  </si>
  <si>
    <t>CALL_B_2</t>
  </si>
  <si>
    <t>Callide B</t>
  </si>
  <si>
    <t>CALL_B_1</t>
  </si>
  <si>
    <t>LD04</t>
  </si>
  <si>
    <t>Liddell</t>
  </si>
  <si>
    <t>LD03</t>
  </si>
  <si>
    <t>LD02</t>
  </si>
  <si>
    <t>LD01</t>
  </si>
  <si>
    <t>ER04</t>
  </si>
  <si>
    <t>Eraring</t>
  </si>
  <si>
    <t>ER03</t>
  </si>
  <si>
    <t>ER02</t>
  </si>
  <si>
    <t>ER01</t>
  </si>
  <si>
    <t>BW04</t>
  </si>
  <si>
    <t>Bayswater</t>
  </si>
  <si>
    <t>BW03</t>
  </si>
  <si>
    <t>BW02</t>
  </si>
  <si>
    <t>BW01</t>
  </si>
  <si>
    <t>Nyngan</t>
  </si>
  <si>
    <t>Nyngan Solar Plant</t>
  </si>
  <si>
    <t>Moree Solar</t>
  </si>
  <si>
    <t>Moree Solar Farm</t>
  </si>
  <si>
    <t>GULLRSF1</t>
  </si>
  <si>
    <t>Gullen Range Solar Farm</t>
  </si>
  <si>
    <t>Broken Hill Solar Plant</t>
  </si>
  <si>
    <t>VPGS6</t>
  </si>
  <si>
    <t>Valley Power</t>
  </si>
  <si>
    <t>VPGS5</t>
  </si>
  <si>
    <t>VPGS4</t>
  </si>
  <si>
    <t>VPGS3</t>
  </si>
  <si>
    <t>VPGS2</t>
  </si>
  <si>
    <t>VPGS1</t>
  </si>
  <si>
    <t>AGLSOM04</t>
  </si>
  <si>
    <t>Somerton</t>
  </si>
  <si>
    <t>AGLSOM03</t>
  </si>
  <si>
    <t>AGLSOM02</t>
  </si>
  <si>
    <t>AGLSOM01</t>
  </si>
  <si>
    <t>MORTLK12</t>
  </si>
  <si>
    <t>Mortlake</t>
  </si>
  <si>
    <t>MORTLK11</t>
  </si>
  <si>
    <t>Laverton North2</t>
  </si>
  <si>
    <t>Laverton North</t>
  </si>
  <si>
    <t>Laverton North1</t>
  </si>
  <si>
    <t>JLB03</t>
  </si>
  <si>
    <t>Jeeralang B</t>
  </si>
  <si>
    <t>JLB02</t>
  </si>
  <si>
    <t>JLB01</t>
  </si>
  <si>
    <t>JLA04</t>
  </si>
  <si>
    <t>Jeeralang A</t>
  </si>
  <si>
    <t>JLA03</t>
  </si>
  <si>
    <t>JLA02</t>
  </si>
  <si>
    <t>JLA01</t>
  </si>
  <si>
    <t>BDL02</t>
  </si>
  <si>
    <t>Bairnsdale</t>
  </si>
  <si>
    <t>BDL01</t>
  </si>
  <si>
    <t>TVPP104</t>
  </si>
  <si>
    <t>Tamar Valley OCGT</t>
  </si>
  <si>
    <t>BBTHREE3</t>
  </si>
  <si>
    <t>Bell Bay Three</t>
  </si>
  <si>
    <t>BBTHREE2</t>
  </si>
  <si>
    <t>BBTHREE1</t>
  </si>
  <si>
    <t>QPS5</t>
  </si>
  <si>
    <t>Quarantine</t>
  </si>
  <si>
    <t>QPS4</t>
  </si>
  <si>
    <t>QPS3</t>
  </si>
  <si>
    <t>QPS2</t>
  </si>
  <si>
    <t>QPS1</t>
  </si>
  <si>
    <t>MINTARO</t>
  </si>
  <si>
    <t>Mintaro</t>
  </si>
  <si>
    <t>LADBROK2</t>
  </si>
  <si>
    <t>Ladbroke Grove</t>
  </si>
  <si>
    <t>LADBROK1</t>
  </si>
  <si>
    <t>AGLHAL12</t>
  </si>
  <si>
    <t>Hallett</t>
  </si>
  <si>
    <t>AGLHAL11</t>
  </si>
  <si>
    <t>AGLHAL10</t>
  </si>
  <si>
    <t>AGLHAL09</t>
  </si>
  <si>
    <t>AGLHAL08</t>
  </si>
  <si>
    <t>AGLHAL07</t>
  </si>
  <si>
    <t>AGLHAL06</t>
  </si>
  <si>
    <t>AGLHAL05</t>
  </si>
  <si>
    <t>AGLHAL04</t>
  </si>
  <si>
    <t>AGLHAL03</t>
  </si>
  <si>
    <t>AGLHAL02</t>
  </si>
  <si>
    <t>AGLHAL01</t>
  </si>
  <si>
    <t>DRYCGT3</t>
  </si>
  <si>
    <t>Dry Creek</t>
  </si>
  <si>
    <t>DRYCGT2</t>
  </si>
  <si>
    <t>DRYCGT1</t>
  </si>
  <si>
    <t>ROMA_8</t>
  </si>
  <si>
    <t>Roma</t>
  </si>
  <si>
    <t>ROMA_7</t>
  </si>
  <si>
    <t>OAKEY2</t>
  </si>
  <si>
    <t>Oakey</t>
  </si>
  <si>
    <t>OAKEY1</t>
  </si>
  <si>
    <t>BRAEMAR7</t>
  </si>
  <si>
    <t>Braemar 2</t>
  </si>
  <si>
    <t>BRAEMAR6</t>
  </si>
  <si>
    <t>BRAEMAR5</t>
  </si>
  <si>
    <t>BRAEMAR3</t>
  </si>
  <si>
    <t>Braemar</t>
  </si>
  <si>
    <t>BRAEMAR2</t>
  </si>
  <si>
    <t>BRAEMAR1</t>
  </si>
  <si>
    <t>BARCALDN</t>
  </si>
  <si>
    <t>Barcaldine</t>
  </si>
  <si>
    <t>SWNSW</t>
  </si>
  <si>
    <t>URANQ14</t>
  </si>
  <si>
    <t>Uranquinty</t>
  </si>
  <si>
    <t>URANQ13</t>
  </si>
  <si>
    <t>URANQ12</t>
  </si>
  <si>
    <t>URANQ11</t>
  </si>
  <si>
    <t>CG4</t>
  </si>
  <si>
    <t>Colongra GT</t>
  </si>
  <si>
    <t>CG3</t>
  </si>
  <si>
    <t>CG2</t>
  </si>
  <si>
    <t>CG1</t>
  </si>
  <si>
    <t>SNUG3</t>
  </si>
  <si>
    <t>Snuggery</t>
  </si>
  <si>
    <t>SNUG2</t>
  </si>
  <si>
    <t>SNUG1</t>
  </si>
  <si>
    <t>POR01-3</t>
  </si>
  <si>
    <t>Port Lincoln</t>
  </si>
  <si>
    <t>POR01-2</t>
  </si>
  <si>
    <t>POR01-1</t>
  </si>
  <si>
    <t>NQ</t>
  </si>
  <si>
    <t>MSTUART3</t>
  </si>
  <si>
    <t>Mt Stuart</t>
  </si>
  <si>
    <t>MSTUART2</t>
  </si>
  <si>
    <t>MSTUART1</t>
  </si>
  <si>
    <t>MACKAYGT</t>
  </si>
  <si>
    <t>Mackay</t>
  </si>
  <si>
    <t>HVGTS2</t>
  </si>
  <si>
    <t>Hunter Valley</t>
  </si>
  <si>
    <t>HVGTS1</t>
  </si>
  <si>
    <t>NVIC</t>
  </si>
  <si>
    <t>WKIEWA2</t>
  </si>
  <si>
    <t>West Kiewa</t>
  </si>
  <si>
    <t>WKIEWA1</t>
  </si>
  <si>
    <t>MURRAY14</t>
  </si>
  <si>
    <t>Murray 2</t>
  </si>
  <si>
    <t>MURRAY13</t>
  </si>
  <si>
    <t>MURRAY12</t>
  </si>
  <si>
    <t>MURRAY11</t>
  </si>
  <si>
    <t>MURRAY10</t>
  </si>
  <si>
    <t>Murray 1</t>
  </si>
  <si>
    <t>MURRAY09</t>
  </si>
  <si>
    <t>MURRAY08</t>
  </si>
  <si>
    <t>MURRAY07</t>
  </si>
  <si>
    <t>MURRAY06</t>
  </si>
  <si>
    <t>MURRAY05</t>
  </si>
  <si>
    <t>MURRAY04</t>
  </si>
  <si>
    <t>MURRAY03</t>
  </si>
  <si>
    <t>MURRAY02</t>
  </si>
  <si>
    <t>MURRAY01</t>
  </si>
  <si>
    <t>MCKAY16</t>
  </si>
  <si>
    <t>McKay Creek</t>
  </si>
  <si>
    <t>MCKAY15</t>
  </si>
  <si>
    <t>MCKAY14</t>
  </si>
  <si>
    <t>MCKAY13</t>
  </si>
  <si>
    <t>MCKAY12</t>
  </si>
  <si>
    <t>MCKAY11</t>
  </si>
  <si>
    <t>BOGONG2</t>
  </si>
  <si>
    <t>BOGONG1</t>
  </si>
  <si>
    <t>HUMEV</t>
  </si>
  <si>
    <t>Hume (VIC)</t>
  </si>
  <si>
    <t>EILDON2</t>
  </si>
  <si>
    <t>Eildon</t>
  </si>
  <si>
    <t>EILDON1</t>
  </si>
  <si>
    <t>DARTM1</t>
  </si>
  <si>
    <t>Dartmouth</t>
  </si>
  <si>
    <t>TU115-5</t>
  </si>
  <si>
    <t>Tungatinah</t>
  </si>
  <si>
    <t>TU114-4</t>
  </si>
  <si>
    <t>TU113-3</t>
  </si>
  <si>
    <t>TU112-2</t>
  </si>
  <si>
    <t>TU111-1</t>
  </si>
  <si>
    <t>TRIBUTE</t>
  </si>
  <si>
    <t>Tribute</t>
  </si>
  <si>
    <t>TR112-4</t>
  </si>
  <si>
    <t>Trevallyn</t>
  </si>
  <si>
    <t>TR112-3</t>
  </si>
  <si>
    <t>TR111-2</t>
  </si>
  <si>
    <t>TR111-1</t>
  </si>
  <si>
    <t>TA112-6</t>
  </si>
  <si>
    <t>Tarraleah</t>
  </si>
  <si>
    <t>TA112-5</t>
  </si>
  <si>
    <t>TA112-4</t>
  </si>
  <si>
    <t>TA111-3</t>
  </si>
  <si>
    <t>TA111-2</t>
  </si>
  <si>
    <t>TA111-1</t>
  </si>
  <si>
    <t>REECE2</t>
  </si>
  <si>
    <t>Reece</t>
  </si>
  <si>
    <t>REECE1</t>
  </si>
  <si>
    <t>PO166-6</t>
  </si>
  <si>
    <t>Poatina</t>
  </si>
  <si>
    <t>PO165-5</t>
  </si>
  <si>
    <t>PO164-4</t>
  </si>
  <si>
    <t>PO163-3</t>
  </si>
  <si>
    <t>PO162-2</t>
  </si>
  <si>
    <t>PO161-1</t>
  </si>
  <si>
    <t>MEADOWBK</t>
  </si>
  <si>
    <t>Meadowbank</t>
  </si>
  <si>
    <t>MACKNTSH</t>
  </si>
  <si>
    <t>Mackintosh</t>
  </si>
  <si>
    <t>WY111-3</t>
  </si>
  <si>
    <t>Liapootah_Wayatinah_Catagunya</t>
  </si>
  <si>
    <t>WY111-2</t>
  </si>
  <si>
    <t>WY111-1</t>
  </si>
  <si>
    <t>LI113-3</t>
  </si>
  <si>
    <t>LI112-2</t>
  </si>
  <si>
    <t>LI111-1</t>
  </si>
  <si>
    <t>CA112-2</t>
  </si>
  <si>
    <t>CA111-1</t>
  </si>
  <si>
    <t>WI111-1</t>
  </si>
  <si>
    <t>Lemonthyme_Wilmot</t>
  </si>
  <si>
    <t>LM111-1</t>
  </si>
  <si>
    <t>LK_ECHO</t>
  </si>
  <si>
    <t>Lake Echo</t>
  </si>
  <si>
    <t>JBUTTERS</t>
  </si>
  <si>
    <t>John Butters</t>
  </si>
  <si>
    <t>GO183-3</t>
  </si>
  <si>
    <t>Gordon</t>
  </si>
  <si>
    <t>GO182-2</t>
  </si>
  <si>
    <t>GO181-1</t>
  </si>
  <si>
    <t>FISHER</t>
  </si>
  <si>
    <t>Fisher</t>
  </si>
  <si>
    <t>DEVILS_G</t>
  </si>
  <si>
    <t>Devils Gate</t>
  </si>
  <si>
    <t>CETHANA</t>
  </si>
  <si>
    <t>Cethana</t>
  </si>
  <si>
    <t>BASTYAN</t>
  </si>
  <si>
    <t>Bastyan</t>
  </si>
  <si>
    <t>SEQ</t>
  </si>
  <si>
    <t>W/HOE#2</t>
  </si>
  <si>
    <t>Wivenhoe</t>
  </si>
  <si>
    <t>W/HOE#1</t>
  </si>
  <si>
    <t>KAREEYA4</t>
  </si>
  <si>
    <t>Kareeya</t>
  </si>
  <si>
    <t>KAREEYA3</t>
  </si>
  <si>
    <t>KAREEYA2</t>
  </si>
  <si>
    <t>KAREEYA1</t>
  </si>
  <si>
    <t>BARRON-2</t>
  </si>
  <si>
    <t>Barron Gorge</t>
  </si>
  <si>
    <t>BARRON-1</t>
  </si>
  <si>
    <t>TUMUT3_06</t>
  </si>
  <si>
    <t>Tumut 3</t>
  </si>
  <si>
    <t>TUMUT3_05</t>
  </si>
  <si>
    <t>TUMUT3_04</t>
  </si>
  <si>
    <t>TUMUT3_03</t>
  </si>
  <si>
    <t>TUMUT3_02</t>
  </si>
  <si>
    <t>TUMUT3_01</t>
  </si>
  <si>
    <t>TUMUT2_04</t>
  </si>
  <si>
    <t>Tumut 2</t>
  </si>
  <si>
    <t>TUMUT2_03</t>
  </si>
  <si>
    <t>TUMUT2_02</t>
  </si>
  <si>
    <t>TUMUT2_01</t>
  </si>
  <si>
    <t>TUMUT1_04</t>
  </si>
  <si>
    <t>Tumut 1</t>
  </si>
  <si>
    <t>TUMUT1_03</t>
  </si>
  <si>
    <t>TUMUT1_02</t>
  </si>
  <si>
    <t>TUMUT1_01</t>
  </si>
  <si>
    <t>SHGEN04</t>
  </si>
  <si>
    <t>Shoalhaven</t>
  </si>
  <si>
    <t>SHGEN03</t>
  </si>
  <si>
    <t>SHGEN02</t>
  </si>
  <si>
    <t>SHGEN01</t>
  </si>
  <si>
    <t>HUMENSW</t>
  </si>
  <si>
    <t>Hume (NSW)</t>
  </si>
  <si>
    <t>GUTHEGA2</t>
  </si>
  <si>
    <t>Guthega</t>
  </si>
  <si>
    <t>GUTHEGA1</t>
  </si>
  <si>
    <t>BLOWERNG</t>
  </si>
  <si>
    <t>Blowering</t>
  </si>
  <si>
    <t>CoGen</t>
  </si>
  <si>
    <t>YARWUN_1</t>
  </si>
  <si>
    <t>Yarwun CoGen</t>
  </si>
  <si>
    <t>Cogen</t>
  </si>
  <si>
    <t>SITHE04</t>
  </si>
  <si>
    <t>Smithfield</t>
  </si>
  <si>
    <t>SITHE03</t>
  </si>
  <si>
    <t>SITHE02</t>
  </si>
  <si>
    <t>SITHE01</t>
  </si>
  <si>
    <t>TVCC201</t>
  </si>
  <si>
    <t>Tamar Valley CCGT</t>
  </si>
  <si>
    <t>PPCCGTST</t>
  </si>
  <si>
    <t>Pelican Point</t>
  </si>
  <si>
    <t>PPCCGTGT2</t>
  </si>
  <si>
    <t>PPCCGTGT1</t>
  </si>
  <si>
    <t>OsborneST</t>
  </si>
  <si>
    <t>Osborne</t>
  </si>
  <si>
    <t>OsborneGT</t>
  </si>
  <si>
    <t>YABULU2</t>
  </si>
  <si>
    <t>Townsville</t>
  </si>
  <si>
    <t>YABULU</t>
  </si>
  <si>
    <t>SWAN_E</t>
  </si>
  <si>
    <t>Swanbank E</t>
  </si>
  <si>
    <t>DDPS1_ST</t>
  </si>
  <si>
    <t>Darling Downs</t>
  </si>
  <si>
    <t>DDPS1_GT3</t>
  </si>
  <si>
    <t>DDPS1_GT2</t>
  </si>
  <si>
    <t>DDPS1_GT1</t>
  </si>
  <si>
    <t>CPSA</t>
  </si>
  <si>
    <t>Condamine</t>
  </si>
  <si>
    <t>TALWA1</t>
  </si>
  <si>
    <t>Tallawarra</t>
  </si>
  <si>
    <t>Ramp (%cap/min)</t>
  </si>
  <si>
    <t>Hot Start-up Costs ($/MW)</t>
  </si>
  <si>
    <t>Warm Start-up Costs ($/MW)</t>
  </si>
  <si>
    <t>Cold Start-up Costs ($/MW)</t>
  </si>
  <si>
    <t>Hot Start-up Notification Time (Hr)</t>
  </si>
  <si>
    <t>Warm Start-up Notification Time (Hr)</t>
  </si>
  <si>
    <t>Cold Start-up Notification Time (Hr)</t>
  </si>
  <si>
    <t>Variable Op Cost ($/MWh sent-out)</t>
  </si>
  <si>
    <t>Fixed Operating Cost ($/kW/year)</t>
  </si>
  <si>
    <t>Pump load (MW)</t>
  </si>
  <si>
    <t>Hydro units: Pumping Efficiency (MWh pumped per MWh generated) - within 24 hours</t>
  </si>
  <si>
    <t>Average Planned Maintenance (no of days/year)</t>
  </si>
  <si>
    <t>Maintenance Frequency (no of maintenance events per year)</t>
  </si>
  <si>
    <t>Thermal Efficiency (%, HHV sent-out)</t>
  </si>
  <si>
    <t>Heat rate at maximum operation (GJ/MWh)</t>
  </si>
  <si>
    <t>Ramp Down Rate (MW/h) - standard operation</t>
  </si>
  <si>
    <t>Ramp Up Rate (MW/h) - standard operation</t>
  </si>
  <si>
    <t>Auxiliary load (% of installed capacity)</t>
  </si>
  <si>
    <t>Min Stable Generation (% of installed capacity)</t>
  </si>
  <si>
    <t>Installed capacity (MW)</t>
  </si>
  <si>
    <t>Commissioning Date</t>
  </si>
  <si>
    <t>Fuel Type</t>
  </si>
  <si>
    <t>Generation Type</t>
  </si>
  <si>
    <t>Zone</t>
  </si>
  <si>
    <t>Unit name</t>
  </si>
  <si>
    <t>Station name</t>
  </si>
  <si>
    <t>Cost Detail</t>
  </si>
  <si>
    <t>Storage Details</t>
  </si>
  <si>
    <t>Technical Details</t>
  </si>
  <si>
    <t>General Unit Details</t>
  </si>
  <si>
    <t>Technical parameters and operating costs</t>
  </si>
  <si>
    <t>Source: GHD AEMO revised - 2018-19 Costs_and_Technical_Parameter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</si>
</sst>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h:mm:ss"/>
    <numFmt numFmtId="165" formatCode="&quot;$&quot;#,##0.00"/>
    <numFmt numFmtId="166" formatCode="&quot;$&quot;#,##0"/>
    <numFmt numFmtId="167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47480"/>
        <bgColor indexed="64"/>
      </patternFill>
    </fill>
    <fill>
      <patternFill patternType="solid">
        <fgColor rgb="FFC4C4C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1" fillId="0" borderId="0"/>
  </cellStyleXfs>
  <cellXfs count="79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3" fillId="33" borderId="0" xfId="0" applyFont="1" applyFill="1"/>
    <xf numFmtId="0" fontId="0" fillId="34" borderId="0" xfId="0" applyFill="1"/>
    <xf numFmtId="3" fontId="0" fillId="34" borderId="0" xfId="0" applyNumberFormat="1" applyFill="1"/>
    <xf numFmtId="3" fontId="19" fillId="35" borderId="0" xfId="0" applyNumberFormat="1" applyFont="1" applyFill="1"/>
    <xf numFmtId="0" fontId="20" fillId="36" borderId="0" xfId="0" applyFont="1" applyFill="1"/>
    <xf numFmtId="0" fontId="20" fillId="36" borderId="0" xfId="43" applyFont="1" applyFill="1"/>
    <xf numFmtId="2" fontId="20" fillId="36" borderId="0" xfId="0" applyNumberFormat="1" applyFont="1" applyFill="1"/>
    <xf numFmtId="1" fontId="20" fillId="36" borderId="0" xfId="0" applyNumberFormat="1" applyFont="1" applyFill="1"/>
    <xf numFmtId="0" fontId="21" fillId="36" borderId="0" xfId="0" applyFont="1" applyFill="1"/>
    <xf numFmtId="0" fontId="21" fillId="36" borderId="0" xfId="43" applyFill="1"/>
    <xf numFmtId="2" fontId="21" fillId="36" borderId="0" xfId="0" applyNumberFormat="1" applyFont="1" applyFill="1"/>
    <xf numFmtId="1" fontId="21" fillId="36" borderId="0" xfId="0" applyNumberFormat="1" applyFont="1" applyFill="1"/>
    <xf numFmtId="165" fontId="21" fillId="36" borderId="0" xfId="0" applyNumberFormat="1" applyFont="1" applyFill="1"/>
    <xf numFmtId="9" fontId="21" fillId="36" borderId="0" xfId="0" applyNumberFormat="1" applyFont="1" applyFill="1"/>
    <xf numFmtId="166" fontId="22" fillId="0" borderId="10" xfId="43" applyNumberFormat="1" applyFont="1" applyBorder="1"/>
    <xf numFmtId="166" fontId="22" fillId="0" borderId="11" xfId="43" applyNumberFormat="1" applyFont="1" applyBorder="1"/>
    <xf numFmtId="0" fontId="22" fillId="0" borderId="11" xfId="43" applyFont="1" applyBorder="1"/>
    <xf numFmtId="165" fontId="22" fillId="0" borderId="11" xfId="0" applyNumberFormat="1" applyFont="1" applyBorder="1"/>
    <xf numFmtId="0" fontId="21" fillId="36" borderId="11" xfId="0" applyFont="1" applyFill="1" applyBorder="1"/>
    <xf numFmtId="0" fontId="21" fillId="36" borderId="11" xfId="43" applyFill="1" applyBorder="1"/>
    <xf numFmtId="2" fontId="21" fillId="0" borderId="12" xfId="0" applyNumberFormat="1" applyFont="1" applyBorder="1"/>
    <xf numFmtId="1" fontId="21" fillId="36" borderId="11" xfId="0" applyNumberFormat="1" applyFont="1" applyFill="1" applyBorder="1"/>
    <xf numFmtId="0" fontId="21" fillId="36" borderId="13" xfId="0" applyFont="1" applyFill="1" applyBorder="1"/>
    <xf numFmtId="166" fontId="22" fillId="0" borderId="14" xfId="43" applyNumberFormat="1" applyFont="1" applyBorder="1"/>
    <xf numFmtId="166" fontId="22" fillId="0" borderId="15" xfId="43" applyNumberFormat="1" applyFont="1" applyBorder="1"/>
    <xf numFmtId="0" fontId="22" fillId="0" borderId="15" xfId="43" applyFont="1" applyBorder="1"/>
    <xf numFmtId="165" fontId="22" fillId="0" borderId="15" xfId="0" applyNumberFormat="1" applyFont="1" applyBorder="1"/>
    <xf numFmtId="0" fontId="21" fillId="36" borderId="15" xfId="0" applyFont="1" applyFill="1" applyBorder="1"/>
    <xf numFmtId="0" fontId="21" fillId="36" borderId="15" xfId="43" applyFill="1" applyBorder="1"/>
    <xf numFmtId="2" fontId="21" fillId="0" borderId="16" xfId="0" applyNumberFormat="1" applyFont="1" applyBorder="1"/>
    <xf numFmtId="1" fontId="21" fillId="36" borderId="15" xfId="0" applyNumberFormat="1" applyFont="1" applyFill="1" applyBorder="1"/>
    <xf numFmtId="0" fontId="21" fillId="36" borderId="17" xfId="0" applyFont="1" applyFill="1" applyBorder="1"/>
    <xf numFmtId="0" fontId="21" fillId="36" borderId="14" xfId="43" applyFill="1" applyBorder="1"/>
    <xf numFmtId="0" fontId="22" fillId="0" borderId="15" xfId="0" applyFont="1" applyBorder="1"/>
    <xf numFmtId="166" fontId="21" fillId="36" borderId="14" xfId="43" applyNumberFormat="1" applyFill="1" applyBorder="1"/>
    <xf numFmtId="166" fontId="21" fillId="36" borderId="15" xfId="43" applyNumberFormat="1" applyFill="1" applyBorder="1"/>
    <xf numFmtId="0" fontId="22" fillId="36" borderId="15" xfId="43" applyFont="1" applyFill="1" applyBorder="1"/>
    <xf numFmtId="165" fontId="22" fillId="0" borderId="16" xfId="0" applyNumberFormat="1" applyFont="1" applyBorder="1"/>
    <xf numFmtId="0" fontId="23" fillId="36" borderId="0" xfId="0" applyFont="1" applyFill="1"/>
    <xf numFmtId="9" fontId="23" fillId="36" borderId="0" xfId="0" applyNumberFormat="1" applyFont="1" applyFill="1"/>
    <xf numFmtId="166" fontId="23" fillId="0" borderId="14" xfId="43" applyNumberFormat="1" applyFont="1" applyBorder="1"/>
    <xf numFmtId="166" fontId="23" fillId="0" borderId="15" xfId="43" applyNumberFormat="1" applyFont="1" applyBorder="1"/>
    <xf numFmtId="0" fontId="23" fillId="0" borderId="15" xfId="43" applyFont="1" applyBorder="1"/>
    <xf numFmtId="166" fontId="23" fillId="0" borderId="15" xfId="0" applyNumberFormat="1" applyFont="1" applyBorder="1"/>
    <xf numFmtId="0" fontId="23" fillId="0" borderId="15" xfId="0" applyFont="1" applyBorder="1"/>
    <xf numFmtId="2" fontId="23" fillId="0" borderId="15" xfId="0" applyNumberFormat="1" applyFont="1" applyBorder="1"/>
    <xf numFmtId="1" fontId="23" fillId="0" borderId="15" xfId="0" applyNumberFormat="1" applyFont="1" applyBorder="1"/>
    <xf numFmtId="0" fontId="23" fillId="0" borderId="17" xfId="0" applyFont="1" applyBorder="1"/>
    <xf numFmtId="165" fontId="23" fillId="0" borderId="15" xfId="0" applyNumberFormat="1" applyFont="1" applyBorder="1"/>
    <xf numFmtId="0" fontId="21" fillId="0" borderId="15" xfId="0" applyFont="1" applyBorder="1"/>
    <xf numFmtId="167" fontId="23" fillId="36" borderId="0" xfId="42" applyNumberFormat="1" applyFont="1" applyFill="1"/>
    <xf numFmtId="165" fontId="21" fillId="0" borderId="15" xfId="0" applyNumberFormat="1" applyFont="1" applyBorder="1"/>
    <xf numFmtId="2" fontId="22" fillId="0" borderId="15" xfId="0" applyNumberFormat="1" applyFont="1" applyBorder="1"/>
    <xf numFmtId="166" fontId="23" fillId="0" borderId="14" xfId="0" applyNumberFormat="1" applyFont="1" applyBorder="1"/>
    <xf numFmtId="0" fontId="23" fillId="0" borderId="16" xfId="0" applyFont="1" applyBorder="1"/>
    <xf numFmtId="0" fontId="23" fillId="0" borderId="18" xfId="0" applyFont="1" applyBorder="1"/>
    <xf numFmtId="0" fontId="22" fillId="36" borderId="0" xfId="0" applyFont="1" applyFill="1"/>
    <xf numFmtId="0" fontId="22" fillId="37" borderId="16" xfId="0" applyFont="1" applyFill="1" applyBorder="1" applyAlignment="1">
      <alignment vertical="center" wrapText="1"/>
    </xf>
    <xf numFmtId="0" fontId="22" fillId="37" borderId="19" xfId="0" applyFont="1" applyFill="1" applyBorder="1" applyAlignment="1">
      <alignment vertical="center" wrapText="1"/>
    </xf>
    <xf numFmtId="0" fontId="22" fillId="37" borderId="16" xfId="43" applyFont="1" applyFill="1" applyBorder="1" applyAlignment="1">
      <alignment vertical="center" wrapText="1"/>
    </xf>
    <xf numFmtId="2" fontId="22" fillId="37" borderId="16" xfId="0" applyNumberFormat="1" applyFont="1" applyFill="1" applyBorder="1" applyAlignment="1">
      <alignment vertical="center" wrapText="1"/>
    </xf>
    <xf numFmtId="1" fontId="22" fillId="37" borderId="16" xfId="0" applyNumberFormat="1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0" fontId="22" fillId="36" borderId="20" xfId="0" applyFont="1" applyFill="1" applyBorder="1"/>
    <xf numFmtId="0" fontId="22" fillId="36" borderId="14" xfId="0" applyFont="1" applyFill="1" applyBorder="1"/>
    <xf numFmtId="0" fontId="24" fillId="36" borderId="0" xfId="43" applyFont="1" applyFill="1"/>
    <xf numFmtId="0" fontId="25" fillId="0" borderId="0" xfId="0" applyFont="1"/>
    <xf numFmtId="0" fontId="21" fillId="36" borderId="16" xfId="0" applyFont="1" applyFill="1" applyBorder="1"/>
    <xf numFmtId="165" fontId="23" fillId="0" borderId="16" xfId="0" applyNumberFormat="1" applyFont="1" applyBorder="1"/>
    <xf numFmtId="0" fontId="18" fillId="3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4" fillId="36" borderId="11" xfId="43" applyFont="1" applyFill="1" applyBorder="1" applyAlignment="1">
      <alignment horizontal="center"/>
    </xf>
    <xf numFmtId="0" fontId="24" fillId="36" borderId="15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24" fillId="36" borderId="20" xfId="0" applyFont="1" applyFill="1" applyBorder="1" applyAlignment="1">
      <alignment horizontal="center"/>
    </xf>
    <xf numFmtId="0" fontId="21" fillId="36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43A8BC6-F565-4DF9-8210-D0D086FD67AC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0DAD6-D2AE-4800-A682-40CE8E439E9F}" name="Table1" displayName="Table1" ref="C4:AC472" totalsRowShown="0" headerRowDxfId="29" headerRowBorderDxfId="28" tableBorderDxfId="27">
  <autoFilter ref="C4:AC472" xr:uid="{DD7C0B62-A097-4AA2-8BA4-8BF3A30C44FD}">
    <filterColumn colId="2">
      <filters>
        <filter val="NSW"/>
      </filters>
    </filterColumn>
  </autoFilter>
  <sortState xmlns:xlrd2="http://schemas.microsoft.com/office/spreadsheetml/2017/richdata2" ref="C5:AC292">
    <sortCondition ref="AC4:AC472"/>
  </sortState>
  <tableColumns count="27">
    <tableColumn id="1" xr3:uid="{A1BA4FBD-18E0-4D18-9C53-2920DC27E6E7}" name="Station name" dataDxfId="26"/>
    <tableColumn id="2" xr3:uid="{5EA85C5D-F9BF-4459-B9E1-4E2B5A38D803}" name="Unit name" dataDxfId="25"/>
    <tableColumn id="3" xr3:uid="{E5F1423A-C3E1-44E5-BA82-6DC387C9A5D0}" name="Region" dataDxfId="24"/>
    <tableColumn id="4" xr3:uid="{A2BE14BE-F9CD-4BB1-BC18-4C6E450B627A}" name="Zone" dataDxfId="23"/>
    <tableColumn id="5" xr3:uid="{A0160C5A-06F3-4BD2-94D0-6FF653EE4179}" name="Generation Type" dataDxfId="22"/>
    <tableColumn id="6" xr3:uid="{142762B4-9D67-4C12-B82E-D8E0AA1D7C19}" name="Fuel Type" dataDxfId="21"/>
    <tableColumn id="7" xr3:uid="{EA808917-48D9-43E2-8C8D-6BF12830203A}" name="Commissioning Date" dataDxfId="20"/>
    <tableColumn id="8" xr3:uid="{2021A6E9-1327-4A8F-BFBE-88D0F5C1BE7B}" name="Installed capacity (MW)" dataDxfId="19"/>
    <tableColumn id="9" xr3:uid="{18FB5547-93ED-4EDD-B3B4-FC2D7C1449D6}" name="Min Stable Generation (% of installed capacity)" dataDxfId="18"/>
    <tableColumn id="10" xr3:uid="{63526964-6A40-4424-B1BF-68363D8C0A6E}" name="Auxiliary load (% of installed capacity)" dataDxfId="17"/>
    <tableColumn id="11" xr3:uid="{4B582BB5-264C-46CB-A981-A7F99849EFAA}" name="Ramp Up Rate (MW/h) - standard operation" dataDxfId="16"/>
    <tableColumn id="12" xr3:uid="{2A1D0964-A0BB-4800-8FB8-34787680382A}" name="Ramp Down Rate (MW/h) - standard operation" dataDxfId="15"/>
    <tableColumn id="13" xr3:uid="{2EBD2E3D-B6E2-4F0F-831E-BFD7D61347A0}" name="Heat rate at maximum operation (GJ/MWh)" dataDxfId="14"/>
    <tableColumn id="14" xr3:uid="{56B02542-60E3-496E-898D-609A587DA872}" name="Thermal Efficiency (%, HHV sent-out)" dataDxfId="13" dataCellStyle="Normal 2"/>
    <tableColumn id="15" xr3:uid="{1AD71ADE-A817-432D-8E83-13E8D0B54FF6}" name="Maintenance Frequency (no of maintenance events per year)" dataDxfId="12" dataCellStyle="Normal 2"/>
    <tableColumn id="16" xr3:uid="{9F7398E8-732D-4960-9355-26C7CE73AB28}" name="Average Planned Maintenance (no of days/year)" dataDxfId="11"/>
    <tableColumn id="17" xr3:uid="{66CC9A44-15B2-44A0-9AFA-BBDE66F0A266}" name="Hydro units: Pumping Efficiency (MWh pumped per MWh generated) - within 24 hours" dataDxfId="10"/>
    <tableColumn id="18" xr3:uid="{25E9A6C5-7FA7-49EA-BDC9-E97451551465}" name="Pump load (MW)" dataDxfId="9"/>
    <tableColumn id="19" xr3:uid="{B3B2621F-9E02-496A-9117-FBFE39283746}" name="Fixed Operating Cost ($/kW/year)" dataDxfId="8"/>
    <tableColumn id="20" xr3:uid="{BE81D02E-E902-40C8-80F3-7CFE33513976}" name="Variable Op Cost ($/MWh sent-out)" dataDxfId="7"/>
    <tableColumn id="21" xr3:uid="{2BA9781E-2D31-465B-A23E-B913C3230E06}" name="Cold Start-up Notification Time (Hr)" dataDxfId="6" dataCellStyle="Normal 2"/>
    <tableColumn id="22" xr3:uid="{B844E8C1-C2DE-48E3-BCA3-41A674662788}" name="Warm Start-up Notification Time (Hr)" dataDxfId="5" dataCellStyle="Normal 2"/>
    <tableColumn id="23" xr3:uid="{EB3BE343-5511-4CC8-8DA4-4CD2D3974BDE}" name="Hot Start-up Notification Time (Hr)" dataDxfId="4" dataCellStyle="Normal 2"/>
    <tableColumn id="24" xr3:uid="{23D2A859-AA2E-4AB0-A5C3-2BCE8FD4621E}" name="Cold Start-up Costs ($/MW)" dataDxfId="3" dataCellStyle="Normal 2"/>
    <tableColumn id="25" xr3:uid="{EE12B3D5-419E-46BA-B80C-60183D632F25}" name="Warm Start-up Costs ($/MW)" dataDxfId="2" dataCellStyle="Normal 2"/>
    <tableColumn id="26" xr3:uid="{2590A68E-74DD-4CB5-B090-95AD2260CECE}" name="Hot Start-up Costs ($/MW)" dataDxfId="1" dataCellStyle="Normal 2"/>
    <tableColumn id="27" xr3:uid="{175B7BDA-4948-49E5-B3EF-F83BD84B5A97}" name="Ramp (%cap/min)" dataDxfId="0">
      <calculatedColumnFormula>MAX(Table1[[#This Row],[Ramp Up Rate (MW/h) - standard operation]]/Table1[[#This Row],[Installed capacity (MW)]],Table1[[#This Row],[Ramp Down Rate (MW/h) - standard operation]]/Table1[[#This Row],[Installed capacity (MW)]])/60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338"/>
  <sheetViews>
    <sheetView workbookViewId="0">
      <selection activeCell="H29" sqref="H29"/>
    </sheetView>
  </sheetViews>
  <sheetFormatPr defaultRowHeight="14.4" x14ac:dyDescent="0.3"/>
  <cols>
    <col min="1" max="1" width="13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44191.729166666664</v>
      </c>
      <c r="B2">
        <v>0</v>
      </c>
      <c r="C2">
        <v>-278.5</v>
      </c>
      <c r="D2">
        <v>0</v>
      </c>
      <c r="E2">
        <v>6042.36</v>
      </c>
      <c r="F2">
        <v>-0.01</v>
      </c>
      <c r="G2">
        <v>0.11</v>
      </c>
      <c r="H2">
        <v>0</v>
      </c>
      <c r="I2">
        <v>131.9</v>
      </c>
      <c r="J2">
        <v>470.42</v>
      </c>
      <c r="K2">
        <v>726.7</v>
      </c>
      <c r="L2">
        <v>269.63</v>
      </c>
      <c r="M2">
        <v>20.9</v>
      </c>
      <c r="N2" t="s">
        <v>15</v>
      </c>
      <c r="O2">
        <v>40.82</v>
      </c>
    </row>
    <row r="3" spans="1:15" x14ac:dyDescent="0.3">
      <c r="A3" s="1">
        <v>44191.75</v>
      </c>
      <c r="B3">
        <v>0</v>
      </c>
      <c r="C3">
        <v>-376.01</v>
      </c>
      <c r="D3">
        <v>0</v>
      </c>
      <c r="E3">
        <v>6360.28</v>
      </c>
      <c r="F3">
        <v>-0.01</v>
      </c>
      <c r="G3">
        <v>0.12</v>
      </c>
      <c r="H3">
        <v>0</v>
      </c>
      <c r="I3">
        <v>151.94999999999999</v>
      </c>
      <c r="J3">
        <v>548.92999999999995</v>
      </c>
      <c r="K3">
        <v>508.37</v>
      </c>
      <c r="L3">
        <v>137.31</v>
      </c>
      <c r="M3">
        <v>20.83</v>
      </c>
      <c r="N3" t="s">
        <v>15</v>
      </c>
      <c r="O3">
        <v>47.77</v>
      </c>
    </row>
    <row r="4" spans="1:15" x14ac:dyDescent="0.3">
      <c r="A4" s="1">
        <v>44191.770833333336</v>
      </c>
      <c r="B4">
        <v>0</v>
      </c>
      <c r="C4">
        <v>-491.17</v>
      </c>
      <c r="D4">
        <v>0</v>
      </c>
      <c r="E4">
        <v>6484.08</v>
      </c>
      <c r="F4">
        <v>0</v>
      </c>
      <c r="G4">
        <v>0.11</v>
      </c>
      <c r="H4">
        <v>0</v>
      </c>
      <c r="I4">
        <v>330.62</v>
      </c>
      <c r="J4">
        <v>657.43</v>
      </c>
      <c r="K4">
        <v>296.58999999999997</v>
      </c>
      <c r="L4">
        <v>47.42</v>
      </c>
      <c r="M4">
        <v>20.73</v>
      </c>
      <c r="N4" t="s">
        <v>15</v>
      </c>
      <c r="O4">
        <v>38.9</v>
      </c>
    </row>
    <row r="5" spans="1:15" x14ac:dyDescent="0.3">
      <c r="A5" s="1">
        <v>44191.791666666664</v>
      </c>
      <c r="B5">
        <v>0</v>
      </c>
      <c r="C5">
        <v>-400.47</v>
      </c>
      <c r="D5">
        <v>0</v>
      </c>
      <c r="E5">
        <v>6577.95</v>
      </c>
      <c r="F5">
        <v>0</v>
      </c>
      <c r="G5">
        <v>0.14000000000000001</v>
      </c>
      <c r="H5">
        <v>0</v>
      </c>
      <c r="I5">
        <v>332.54</v>
      </c>
      <c r="J5">
        <v>729</v>
      </c>
      <c r="K5">
        <v>81.69</v>
      </c>
      <c r="L5">
        <v>8.59</v>
      </c>
      <c r="M5">
        <v>19.39</v>
      </c>
      <c r="N5" t="s">
        <v>15</v>
      </c>
      <c r="O5">
        <v>46.08</v>
      </c>
    </row>
    <row r="6" spans="1:15" x14ac:dyDescent="0.3">
      <c r="A6" s="1">
        <v>44191.8125</v>
      </c>
      <c r="B6">
        <v>0</v>
      </c>
      <c r="C6">
        <v>-402.03</v>
      </c>
      <c r="D6">
        <v>0</v>
      </c>
      <c r="E6">
        <v>6641.53</v>
      </c>
      <c r="F6">
        <v>0</v>
      </c>
      <c r="G6">
        <v>0.15</v>
      </c>
      <c r="H6">
        <v>0</v>
      </c>
      <c r="I6">
        <v>314.98</v>
      </c>
      <c r="J6">
        <v>773.24</v>
      </c>
      <c r="K6">
        <v>3.23</v>
      </c>
      <c r="L6">
        <v>0.56999999999999995</v>
      </c>
      <c r="M6">
        <v>18.989999999999998</v>
      </c>
      <c r="N6" t="s">
        <v>15</v>
      </c>
      <c r="O6">
        <v>46.46</v>
      </c>
    </row>
    <row r="7" spans="1:15" x14ac:dyDescent="0.3">
      <c r="A7" s="1">
        <v>44191.833333333336</v>
      </c>
      <c r="B7">
        <v>0</v>
      </c>
      <c r="C7">
        <v>-381.63</v>
      </c>
      <c r="D7">
        <v>0</v>
      </c>
      <c r="E7">
        <v>6641.97</v>
      </c>
      <c r="F7">
        <v>0</v>
      </c>
      <c r="G7">
        <v>0.15</v>
      </c>
      <c r="H7">
        <v>0</v>
      </c>
      <c r="I7">
        <v>252.03</v>
      </c>
      <c r="J7">
        <v>758.55</v>
      </c>
      <c r="K7">
        <v>-0.54</v>
      </c>
      <c r="L7">
        <v>0</v>
      </c>
      <c r="M7">
        <v>18.760000000000002</v>
      </c>
      <c r="N7" t="s">
        <v>15</v>
      </c>
      <c r="O7">
        <v>47.4</v>
      </c>
    </row>
    <row r="8" spans="1:15" x14ac:dyDescent="0.3">
      <c r="A8" s="1">
        <v>44191.854166666664</v>
      </c>
      <c r="B8">
        <v>0</v>
      </c>
      <c r="C8">
        <v>-355.36</v>
      </c>
      <c r="D8">
        <v>0</v>
      </c>
      <c r="E8">
        <v>6570.64</v>
      </c>
      <c r="F8">
        <v>0</v>
      </c>
      <c r="G8">
        <v>0.15</v>
      </c>
      <c r="H8">
        <v>0</v>
      </c>
      <c r="I8">
        <v>222.78</v>
      </c>
      <c r="J8">
        <v>734.57</v>
      </c>
      <c r="K8">
        <v>-0.55000000000000004</v>
      </c>
      <c r="L8">
        <v>0</v>
      </c>
      <c r="M8">
        <v>18.78</v>
      </c>
      <c r="N8" t="s">
        <v>15</v>
      </c>
      <c r="O8">
        <v>42.03</v>
      </c>
    </row>
    <row r="9" spans="1:15" x14ac:dyDescent="0.3">
      <c r="A9" s="1">
        <v>44191.875</v>
      </c>
      <c r="B9">
        <v>0</v>
      </c>
      <c r="C9">
        <v>-310.92</v>
      </c>
      <c r="D9">
        <v>0</v>
      </c>
      <c r="E9">
        <v>6505.18</v>
      </c>
      <c r="F9">
        <v>0</v>
      </c>
      <c r="G9">
        <v>0.15</v>
      </c>
      <c r="H9">
        <v>0</v>
      </c>
      <c r="I9">
        <v>120.71</v>
      </c>
      <c r="J9">
        <v>738.54</v>
      </c>
      <c r="K9">
        <v>-0.55000000000000004</v>
      </c>
      <c r="L9">
        <v>0</v>
      </c>
      <c r="M9">
        <v>18.8</v>
      </c>
      <c r="N9" t="s">
        <v>15</v>
      </c>
      <c r="O9">
        <v>39.65</v>
      </c>
    </row>
    <row r="10" spans="1:15" x14ac:dyDescent="0.3">
      <c r="A10" s="1">
        <v>44191.895833333336</v>
      </c>
      <c r="B10">
        <v>0</v>
      </c>
      <c r="C10">
        <v>-239.43</v>
      </c>
      <c r="D10">
        <v>0</v>
      </c>
      <c r="E10">
        <v>6406.43</v>
      </c>
      <c r="F10">
        <v>0</v>
      </c>
      <c r="G10">
        <v>0.14000000000000001</v>
      </c>
      <c r="H10">
        <v>0</v>
      </c>
      <c r="I10">
        <v>100.33</v>
      </c>
      <c r="J10">
        <v>715.37</v>
      </c>
      <c r="K10">
        <v>-0.56000000000000005</v>
      </c>
      <c r="L10">
        <v>0</v>
      </c>
      <c r="M10">
        <v>18.8</v>
      </c>
      <c r="N10" t="s">
        <v>15</v>
      </c>
      <c r="O10">
        <v>39.29</v>
      </c>
    </row>
    <row r="11" spans="1:15" x14ac:dyDescent="0.3">
      <c r="A11" s="1">
        <v>44191.916666666664</v>
      </c>
      <c r="B11">
        <v>0</v>
      </c>
      <c r="C11">
        <v>-61.61</v>
      </c>
      <c r="D11">
        <v>1.94</v>
      </c>
      <c r="E11">
        <v>6212.06</v>
      </c>
      <c r="F11">
        <v>-0.01</v>
      </c>
      <c r="G11">
        <v>0.14000000000000001</v>
      </c>
      <c r="H11">
        <v>0</v>
      </c>
      <c r="I11">
        <v>100.5</v>
      </c>
      <c r="J11">
        <v>679.52</v>
      </c>
      <c r="K11">
        <v>-0.51</v>
      </c>
      <c r="L11">
        <v>0</v>
      </c>
      <c r="M11">
        <v>18.809999999999999</v>
      </c>
      <c r="N11" t="s">
        <v>15</v>
      </c>
      <c r="O11">
        <v>35.47</v>
      </c>
    </row>
    <row r="12" spans="1:15" x14ac:dyDescent="0.3">
      <c r="A12" s="1">
        <v>44191.9375</v>
      </c>
      <c r="B12">
        <v>0</v>
      </c>
      <c r="C12">
        <v>-98.69</v>
      </c>
      <c r="D12">
        <v>0</v>
      </c>
      <c r="E12">
        <v>6183.96</v>
      </c>
      <c r="F12">
        <v>-0.01</v>
      </c>
      <c r="G12">
        <v>0.15</v>
      </c>
      <c r="H12">
        <v>0</v>
      </c>
      <c r="I12">
        <v>100.48</v>
      </c>
      <c r="J12">
        <v>665.62</v>
      </c>
      <c r="K12">
        <v>-0.54</v>
      </c>
      <c r="L12">
        <v>0</v>
      </c>
      <c r="M12">
        <v>18.86</v>
      </c>
      <c r="N12" t="s">
        <v>15</v>
      </c>
      <c r="O12">
        <v>42.52</v>
      </c>
    </row>
    <row r="13" spans="1:15" x14ac:dyDescent="0.3">
      <c r="A13" s="1">
        <v>44191.958333333336</v>
      </c>
      <c r="B13">
        <v>0</v>
      </c>
      <c r="C13">
        <v>-16.11</v>
      </c>
      <c r="D13">
        <v>56.48</v>
      </c>
      <c r="E13">
        <v>5940.64</v>
      </c>
      <c r="F13">
        <v>-0.02</v>
      </c>
      <c r="G13">
        <v>0.14000000000000001</v>
      </c>
      <c r="H13">
        <v>0</v>
      </c>
      <c r="I13">
        <v>100.6</v>
      </c>
      <c r="J13">
        <v>660.58</v>
      </c>
      <c r="K13">
        <v>-0.51</v>
      </c>
      <c r="L13">
        <v>0</v>
      </c>
      <c r="M13">
        <v>18.670000000000002</v>
      </c>
      <c r="N13" t="s">
        <v>15</v>
      </c>
      <c r="O13">
        <v>35.94</v>
      </c>
    </row>
    <row r="14" spans="1:15" x14ac:dyDescent="0.3">
      <c r="A14" s="1">
        <v>44191.979166666664</v>
      </c>
      <c r="B14">
        <v>0</v>
      </c>
      <c r="C14">
        <v>0</v>
      </c>
      <c r="D14">
        <v>151.31</v>
      </c>
      <c r="E14">
        <v>5685.4</v>
      </c>
      <c r="F14">
        <v>-0.03</v>
      </c>
      <c r="G14">
        <v>0.15</v>
      </c>
      <c r="H14">
        <v>0</v>
      </c>
      <c r="I14">
        <v>100.39</v>
      </c>
      <c r="J14">
        <v>622.28</v>
      </c>
      <c r="K14">
        <v>-0.41</v>
      </c>
      <c r="L14">
        <v>0</v>
      </c>
      <c r="M14">
        <v>18.77</v>
      </c>
      <c r="N14" t="s">
        <v>15</v>
      </c>
      <c r="O14">
        <v>38.82</v>
      </c>
    </row>
    <row r="15" spans="1:15" x14ac:dyDescent="0.3">
      <c r="A15" s="1">
        <v>44192</v>
      </c>
      <c r="B15">
        <v>0</v>
      </c>
      <c r="C15">
        <v>0</v>
      </c>
      <c r="D15">
        <v>434.88</v>
      </c>
      <c r="E15">
        <v>5409.52</v>
      </c>
      <c r="F15">
        <v>-0.03</v>
      </c>
      <c r="G15">
        <v>0.15</v>
      </c>
      <c r="H15">
        <v>0</v>
      </c>
      <c r="I15">
        <v>100.63</v>
      </c>
      <c r="J15">
        <v>581.53</v>
      </c>
      <c r="K15">
        <v>-0.44</v>
      </c>
      <c r="L15">
        <v>0</v>
      </c>
      <c r="M15">
        <v>18.78</v>
      </c>
      <c r="N15" t="s">
        <v>15</v>
      </c>
      <c r="O15">
        <v>39.840000000000003</v>
      </c>
    </row>
    <row r="16" spans="1:15" x14ac:dyDescent="0.3">
      <c r="A16" s="1">
        <v>44192.020833333336</v>
      </c>
      <c r="B16">
        <v>0</v>
      </c>
      <c r="C16">
        <v>0</v>
      </c>
      <c r="D16">
        <v>700.03</v>
      </c>
      <c r="E16">
        <v>4939.09</v>
      </c>
      <c r="F16">
        <v>-0.03</v>
      </c>
      <c r="G16">
        <v>0.14000000000000001</v>
      </c>
      <c r="H16">
        <v>0</v>
      </c>
      <c r="I16">
        <v>100.55</v>
      </c>
      <c r="J16">
        <v>548.57000000000005</v>
      </c>
      <c r="K16">
        <v>-0.51</v>
      </c>
      <c r="L16">
        <v>0</v>
      </c>
      <c r="M16">
        <v>18.600000000000001</v>
      </c>
      <c r="N16" t="s">
        <v>15</v>
      </c>
      <c r="O16">
        <v>36.83</v>
      </c>
    </row>
    <row r="17" spans="1:15" x14ac:dyDescent="0.3">
      <c r="A17" s="1">
        <v>44192.041666666664</v>
      </c>
      <c r="B17">
        <v>0</v>
      </c>
      <c r="C17">
        <v>0</v>
      </c>
      <c r="D17">
        <v>655.24</v>
      </c>
      <c r="E17">
        <v>4787.4399999999996</v>
      </c>
      <c r="F17">
        <v>-0.03</v>
      </c>
      <c r="G17">
        <v>0.14000000000000001</v>
      </c>
      <c r="H17">
        <v>0</v>
      </c>
      <c r="I17">
        <v>100.71</v>
      </c>
      <c r="J17">
        <v>538.67999999999995</v>
      </c>
      <c r="K17">
        <v>-0.45</v>
      </c>
      <c r="L17">
        <v>0</v>
      </c>
      <c r="M17">
        <v>18.27</v>
      </c>
      <c r="N17" t="s">
        <v>15</v>
      </c>
      <c r="O17">
        <v>39.83</v>
      </c>
    </row>
    <row r="18" spans="1:15" x14ac:dyDescent="0.3">
      <c r="A18" s="1">
        <v>44192.0625</v>
      </c>
      <c r="B18">
        <v>0</v>
      </c>
      <c r="C18">
        <v>0</v>
      </c>
      <c r="D18">
        <v>712.78</v>
      </c>
      <c r="E18">
        <v>4560.5</v>
      </c>
      <c r="F18">
        <v>-0.03</v>
      </c>
      <c r="G18">
        <v>0.14000000000000001</v>
      </c>
      <c r="H18">
        <v>0</v>
      </c>
      <c r="I18">
        <v>100.56</v>
      </c>
      <c r="J18">
        <v>500.49</v>
      </c>
      <c r="K18">
        <v>-0.49</v>
      </c>
      <c r="L18">
        <v>0</v>
      </c>
      <c r="M18">
        <v>18.18</v>
      </c>
      <c r="N18" t="s">
        <v>15</v>
      </c>
      <c r="O18">
        <v>34.76</v>
      </c>
    </row>
    <row r="19" spans="1:15" x14ac:dyDescent="0.3">
      <c r="A19" s="1">
        <v>44192.083333333336</v>
      </c>
      <c r="B19">
        <v>0</v>
      </c>
      <c r="C19">
        <v>0</v>
      </c>
      <c r="D19">
        <v>969.68</v>
      </c>
      <c r="E19">
        <v>4184.95</v>
      </c>
      <c r="F19">
        <v>-0.02</v>
      </c>
      <c r="G19">
        <v>0.14000000000000001</v>
      </c>
      <c r="H19">
        <v>0</v>
      </c>
      <c r="I19">
        <v>100.48</v>
      </c>
      <c r="J19">
        <v>446.2</v>
      </c>
      <c r="K19">
        <v>-0.55000000000000004</v>
      </c>
      <c r="L19">
        <v>0</v>
      </c>
      <c r="M19">
        <v>18.02</v>
      </c>
      <c r="N19" t="s">
        <v>15</v>
      </c>
      <c r="O19">
        <v>32.450000000000003</v>
      </c>
    </row>
    <row r="20" spans="1:15" x14ac:dyDescent="0.3">
      <c r="A20" s="1">
        <v>44192.104166666664</v>
      </c>
      <c r="B20">
        <v>0</v>
      </c>
      <c r="C20">
        <v>0</v>
      </c>
      <c r="D20">
        <v>1033.92</v>
      </c>
      <c r="E20">
        <v>4033.11</v>
      </c>
      <c r="F20">
        <v>-0.03</v>
      </c>
      <c r="G20">
        <v>0.13</v>
      </c>
      <c r="H20">
        <v>0</v>
      </c>
      <c r="I20">
        <v>100.58</v>
      </c>
      <c r="J20">
        <v>393.81</v>
      </c>
      <c r="K20">
        <v>-0.56000000000000005</v>
      </c>
      <c r="L20">
        <v>0</v>
      </c>
      <c r="M20">
        <v>17.829999999999998</v>
      </c>
      <c r="N20" t="s">
        <v>15</v>
      </c>
      <c r="O20">
        <v>28.26</v>
      </c>
    </row>
    <row r="21" spans="1:15" x14ac:dyDescent="0.3">
      <c r="A21" s="1">
        <v>44192.125</v>
      </c>
      <c r="B21">
        <v>0</v>
      </c>
      <c r="C21">
        <v>0</v>
      </c>
      <c r="D21">
        <v>1135.81</v>
      </c>
      <c r="E21">
        <v>3976.7</v>
      </c>
      <c r="F21">
        <v>-0.03</v>
      </c>
      <c r="G21">
        <v>0.13</v>
      </c>
      <c r="H21">
        <v>0</v>
      </c>
      <c r="I21">
        <v>100.07</v>
      </c>
      <c r="J21">
        <v>358.25</v>
      </c>
      <c r="K21">
        <v>-0.48</v>
      </c>
      <c r="L21">
        <v>0</v>
      </c>
      <c r="M21">
        <v>17.71</v>
      </c>
      <c r="N21" t="s">
        <v>15</v>
      </c>
      <c r="O21">
        <v>32.56</v>
      </c>
    </row>
    <row r="22" spans="1:15" x14ac:dyDescent="0.3">
      <c r="A22" s="1">
        <v>44192.145833333336</v>
      </c>
      <c r="B22">
        <v>0</v>
      </c>
      <c r="C22">
        <v>0</v>
      </c>
      <c r="D22">
        <v>1137.56</v>
      </c>
      <c r="E22">
        <v>3841.08</v>
      </c>
      <c r="F22">
        <v>-0.03</v>
      </c>
      <c r="G22">
        <v>0.14000000000000001</v>
      </c>
      <c r="H22">
        <v>0</v>
      </c>
      <c r="I22">
        <v>100.5</v>
      </c>
      <c r="J22">
        <v>445.67</v>
      </c>
      <c r="K22">
        <v>-0.48</v>
      </c>
      <c r="L22">
        <v>0</v>
      </c>
      <c r="M22">
        <v>17.61</v>
      </c>
      <c r="N22" t="s">
        <v>15</v>
      </c>
      <c r="O22">
        <v>31.14</v>
      </c>
    </row>
    <row r="23" spans="1:15" x14ac:dyDescent="0.3">
      <c r="A23" s="1">
        <v>44192.166666666664</v>
      </c>
      <c r="B23">
        <v>0</v>
      </c>
      <c r="C23">
        <v>0</v>
      </c>
      <c r="D23">
        <v>1135.1199999999999</v>
      </c>
      <c r="E23">
        <v>3819.61</v>
      </c>
      <c r="F23">
        <v>-0.03</v>
      </c>
      <c r="G23">
        <v>0.14000000000000001</v>
      </c>
      <c r="H23">
        <v>0</v>
      </c>
      <c r="I23">
        <v>100.64</v>
      </c>
      <c r="J23">
        <v>487.01</v>
      </c>
      <c r="K23">
        <v>-0.54</v>
      </c>
      <c r="L23">
        <v>0.17</v>
      </c>
      <c r="M23">
        <v>17.52</v>
      </c>
      <c r="N23" t="s">
        <v>15</v>
      </c>
      <c r="O23">
        <v>29.19</v>
      </c>
    </row>
    <row r="24" spans="1:15" x14ac:dyDescent="0.3">
      <c r="A24" s="1">
        <v>44192.1875</v>
      </c>
      <c r="B24">
        <v>0</v>
      </c>
      <c r="C24">
        <v>0</v>
      </c>
      <c r="D24">
        <v>1211.07</v>
      </c>
      <c r="E24">
        <v>3794.58</v>
      </c>
      <c r="F24">
        <v>-0.03</v>
      </c>
      <c r="G24">
        <v>0.14000000000000001</v>
      </c>
      <c r="H24">
        <v>0</v>
      </c>
      <c r="I24">
        <v>100.45</v>
      </c>
      <c r="J24">
        <v>484.86</v>
      </c>
      <c r="K24">
        <v>-0.45</v>
      </c>
      <c r="L24">
        <v>5.63</v>
      </c>
      <c r="M24">
        <v>17.53</v>
      </c>
      <c r="N24" t="s">
        <v>15</v>
      </c>
      <c r="O24">
        <v>32.31</v>
      </c>
    </row>
    <row r="25" spans="1:15" x14ac:dyDescent="0.3">
      <c r="A25" s="1">
        <v>44192.208333333336</v>
      </c>
      <c r="B25">
        <v>0</v>
      </c>
      <c r="C25">
        <v>0</v>
      </c>
      <c r="D25">
        <v>1214.1600000000001</v>
      </c>
      <c r="E25">
        <v>3808.86</v>
      </c>
      <c r="F25">
        <v>-0.03</v>
      </c>
      <c r="G25">
        <v>0.12</v>
      </c>
      <c r="H25">
        <v>0</v>
      </c>
      <c r="I25">
        <v>100.82</v>
      </c>
      <c r="J25">
        <v>467.26</v>
      </c>
      <c r="K25">
        <v>1.07</v>
      </c>
      <c r="L25">
        <v>50.28</v>
      </c>
      <c r="M25">
        <v>17.77</v>
      </c>
      <c r="N25" t="s">
        <v>15</v>
      </c>
      <c r="O25">
        <v>33.35</v>
      </c>
    </row>
    <row r="26" spans="1:15" x14ac:dyDescent="0.3">
      <c r="A26" s="1">
        <v>44192.229166666664</v>
      </c>
      <c r="B26">
        <v>0</v>
      </c>
      <c r="C26">
        <v>0</v>
      </c>
      <c r="D26">
        <v>1184.04</v>
      </c>
      <c r="E26">
        <v>3796.76</v>
      </c>
      <c r="F26">
        <v>-0.03</v>
      </c>
      <c r="G26">
        <v>0.09</v>
      </c>
      <c r="H26">
        <v>0</v>
      </c>
      <c r="I26">
        <v>100.73</v>
      </c>
      <c r="J26">
        <v>494.34</v>
      </c>
      <c r="K26">
        <v>51.95</v>
      </c>
      <c r="L26">
        <v>156.51</v>
      </c>
      <c r="M26">
        <v>17.98</v>
      </c>
      <c r="N26" t="s">
        <v>15</v>
      </c>
      <c r="O26">
        <v>33.520000000000003</v>
      </c>
    </row>
    <row r="27" spans="1:15" x14ac:dyDescent="0.3">
      <c r="A27" s="1">
        <v>44192.25</v>
      </c>
      <c r="B27">
        <v>0</v>
      </c>
      <c r="C27">
        <v>0</v>
      </c>
      <c r="D27">
        <v>1110.02</v>
      </c>
      <c r="E27">
        <v>3745.5</v>
      </c>
      <c r="F27">
        <v>-0.03</v>
      </c>
      <c r="G27">
        <v>0.13</v>
      </c>
      <c r="H27">
        <v>0</v>
      </c>
      <c r="I27">
        <v>100.34</v>
      </c>
      <c r="J27">
        <v>455.47</v>
      </c>
      <c r="K27">
        <v>255.08</v>
      </c>
      <c r="L27">
        <v>329.42</v>
      </c>
      <c r="M27">
        <v>18.22</v>
      </c>
      <c r="N27" t="s">
        <v>15</v>
      </c>
      <c r="O27">
        <v>28.91</v>
      </c>
    </row>
    <row r="28" spans="1:15" x14ac:dyDescent="0.3">
      <c r="A28" s="1">
        <v>44192.270833333336</v>
      </c>
      <c r="B28">
        <v>0</v>
      </c>
      <c r="C28">
        <v>0</v>
      </c>
      <c r="D28">
        <v>1096.6600000000001</v>
      </c>
      <c r="E28">
        <v>3688.56</v>
      </c>
      <c r="F28">
        <v>-0.03</v>
      </c>
      <c r="G28">
        <v>0.12</v>
      </c>
      <c r="H28">
        <v>0</v>
      </c>
      <c r="I28">
        <v>100.81</v>
      </c>
      <c r="J28">
        <v>342.17</v>
      </c>
      <c r="K28">
        <v>517.89</v>
      </c>
      <c r="L28">
        <v>558.22</v>
      </c>
      <c r="M28">
        <v>18.72</v>
      </c>
      <c r="N28" t="s">
        <v>15</v>
      </c>
      <c r="O28">
        <v>12.3</v>
      </c>
    </row>
    <row r="29" spans="1:15" x14ac:dyDescent="0.3">
      <c r="A29" s="1">
        <v>44192.291666666664</v>
      </c>
      <c r="B29">
        <v>0</v>
      </c>
      <c r="C29">
        <v>0</v>
      </c>
      <c r="D29">
        <v>1111.49</v>
      </c>
      <c r="E29">
        <v>3603.97</v>
      </c>
      <c r="F29">
        <v>-0.03</v>
      </c>
      <c r="G29">
        <v>0.1</v>
      </c>
      <c r="H29">
        <v>0</v>
      </c>
      <c r="I29">
        <v>100.15</v>
      </c>
      <c r="J29">
        <v>274.75</v>
      </c>
      <c r="K29">
        <v>752.31</v>
      </c>
      <c r="L29">
        <v>839.27</v>
      </c>
      <c r="M29">
        <v>19</v>
      </c>
      <c r="N29" t="s">
        <v>15</v>
      </c>
      <c r="O29">
        <v>11.33</v>
      </c>
    </row>
    <row r="30" spans="1:15" x14ac:dyDescent="0.3">
      <c r="A30" s="1">
        <v>44192.3125</v>
      </c>
      <c r="B30">
        <v>-70.92</v>
      </c>
      <c r="C30">
        <v>0</v>
      </c>
      <c r="D30">
        <v>1106.31</v>
      </c>
      <c r="E30">
        <v>3662.14</v>
      </c>
      <c r="F30">
        <v>-0.03</v>
      </c>
      <c r="G30">
        <v>0.12</v>
      </c>
      <c r="H30">
        <v>0</v>
      </c>
      <c r="I30">
        <v>100.71</v>
      </c>
      <c r="J30">
        <v>262.52</v>
      </c>
      <c r="K30">
        <v>876.12</v>
      </c>
      <c r="L30">
        <v>1157.8</v>
      </c>
      <c r="M30">
        <v>19.399999999999999</v>
      </c>
      <c r="N30" t="s">
        <v>15</v>
      </c>
      <c r="O30">
        <v>-2</v>
      </c>
    </row>
    <row r="31" spans="1:15" x14ac:dyDescent="0.3">
      <c r="A31" s="1">
        <v>44192.333333333336</v>
      </c>
      <c r="B31">
        <v>-133.66</v>
      </c>
      <c r="C31">
        <v>0</v>
      </c>
      <c r="D31">
        <v>1107.6300000000001</v>
      </c>
      <c r="E31">
        <v>3578.85</v>
      </c>
      <c r="F31">
        <v>-0.03</v>
      </c>
      <c r="G31">
        <v>0.11</v>
      </c>
      <c r="H31">
        <v>0</v>
      </c>
      <c r="I31">
        <v>100.46</v>
      </c>
      <c r="J31">
        <v>251.33</v>
      </c>
      <c r="K31">
        <v>941.9</v>
      </c>
      <c r="L31">
        <v>1454.01</v>
      </c>
      <c r="M31">
        <v>20.170000000000002</v>
      </c>
      <c r="N31" t="s">
        <v>15</v>
      </c>
      <c r="O31">
        <v>0.89</v>
      </c>
    </row>
    <row r="32" spans="1:15" x14ac:dyDescent="0.3">
      <c r="A32" s="1">
        <v>44192.354166666664</v>
      </c>
      <c r="B32">
        <v>-272.17</v>
      </c>
      <c r="C32">
        <v>0</v>
      </c>
      <c r="D32">
        <v>1025.6400000000001</v>
      </c>
      <c r="E32">
        <v>3694.23</v>
      </c>
      <c r="F32">
        <v>-0.03</v>
      </c>
      <c r="G32">
        <v>0.12</v>
      </c>
      <c r="H32">
        <v>0</v>
      </c>
      <c r="I32">
        <v>100.78</v>
      </c>
      <c r="J32">
        <v>331.76</v>
      </c>
      <c r="K32">
        <v>978.95</v>
      </c>
      <c r="L32">
        <v>1689.52</v>
      </c>
      <c r="M32">
        <v>21.26</v>
      </c>
      <c r="N32" t="s">
        <v>15</v>
      </c>
      <c r="O32">
        <v>15.92</v>
      </c>
    </row>
    <row r="33" spans="1:15" x14ac:dyDescent="0.3">
      <c r="A33" s="1">
        <v>44192.375</v>
      </c>
      <c r="B33">
        <v>-272.43</v>
      </c>
      <c r="C33">
        <v>0</v>
      </c>
      <c r="D33">
        <v>938.85</v>
      </c>
      <c r="E33">
        <v>3626.49</v>
      </c>
      <c r="F33">
        <v>-0.03</v>
      </c>
      <c r="G33">
        <v>0.1</v>
      </c>
      <c r="H33">
        <v>0</v>
      </c>
      <c r="I33">
        <v>101.57</v>
      </c>
      <c r="J33">
        <v>339.03</v>
      </c>
      <c r="K33">
        <v>1044.18</v>
      </c>
      <c r="L33">
        <v>1899.16</v>
      </c>
      <c r="M33">
        <v>22.13</v>
      </c>
      <c r="N33" t="s">
        <v>15</v>
      </c>
      <c r="O33">
        <v>15.58</v>
      </c>
    </row>
    <row r="34" spans="1:15" x14ac:dyDescent="0.3">
      <c r="A34" s="1">
        <v>44192.395833333336</v>
      </c>
      <c r="B34">
        <v>-271.49</v>
      </c>
      <c r="C34">
        <v>0</v>
      </c>
      <c r="D34">
        <v>873.5</v>
      </c>
      <c r="E34">
        <v>3550.11</v>
      </c>
      <c r="F34">
        <v>-0.03</v>
      </c>
      <c r="G34">
        <v>0.13</v>
      </c>
      <c r="H34">
        <v>0</v>
      </c>
      <c r="I34">
        <v>101.57</v>
      </c>
      <c r="J34">
        <v>382.22</v>
      </c>
      <c r="K34">
        <v>1089.3</v>
      </c>
      <c r="L34">
        <v>2078.62</v>
      </c>
      <c r="M34">
        <v>23.68</v>
      </c>
      <c r="N34" t="s">
        <v>15</v>
      </c>
      <c r="O34">
        <v>-0.18</v>
      </c>
    </row>
    <row r="35" spans="1:15" x14ac:dyDescent="0.3">
      <c r="A35" s="1">
        <v>44192.416666666664</v>
      </c>
      <c r="B35">
        <v>-319.52</v>
      </c>
      <c r="C35">
        <v>0</v>
      </c>
      <c r="D35">
        <v>914.43</v>
      </c>
      <c r="E35">
        <v>3506.11</v>
      </c>
      <c r="F35">
        <v>-0.03</v>
      </c>
      <c r="G35">
        <v>0.13</v>
      </c>
      <c r="H35">
        <v>0</v>
      </c>
      <c r="I35">
        <v>100.94</v>
      </c>
      <c r="J35">
        <v>353.04</v>
      </c>
      <c r="K35">
        <v>1071.47</v>
      </c>
      <c r="L35">
        <v>2232.9</v>
      </c>
      <c r="M35">
        <v>24.77</v>
      </c>
      <c r="N35" t="s">
        <v>15</v>
      </c>
      <c r="O35">
        <v>-2.0699999999999998</v>
      </c>
    </row>
    <row r="36" spans="1:15" x14ac:dyDescent="0.3">
      <c r="A36" s="1">
        <v>44192.4375</v>
      </c>
      <c r="B36">
        <v>-463.47</v>
      </c>
      <c r="C36">
        <v>0</v>
      </c>
      <c r="D36">
        <v>899.66</v>
      </c>
      <c r="E36">
        <v>3641</v>
      </c>
      <c r="F36">
        <v>-0.03</v>
      </c>
      <c r="G36">
        <v>0.12</v>
      </c>
      <c r="H36">
        <v>0</v>
      </c>
      <c r="I36">
        <v>97.57</v>
      </c>
      <c r="J36">
        <v>399.39</v>
      </c>
      <c r="K36">
        <v>1067.19</v>
      </c>
      <c r="L36">
        <v>2337.2199999999998</v>
      </c>
      <c r="M36">
        <v>26.01</v>
      </c>
      <c r="N36" t="s">
        <v>15</v>
      </c>
      <c r="O36">
        <v>5.82</v>
      </c>
    </row>
    <row r="37" spans="1:15" x14ac:dyDescent="0.3">
      <c r="A37" s="1">
        <v>44192.458333333336</v>
      </c>
      <c r="B37">
        <v>-398.27</v>
      </c>
      <c r="C37">
        <v>0</v>
      </c>
      <c r="D37">
        <v>753.07</v>
      </c>
      <c r="E37">
        <v>3719.49</v>
      </c>
      <c r="F37">
        <v>-0.03</v>
      </c>
      <c r="G37">
        <v>0.14000000000000001</v>
      </c>
      <c r="H37">
        <v>0</v>
      </c>
      <c r="I37">
        <v>97.45</v>
      </c>
      <c r="J37">
        <v>362.92</v>
      </c>
      <c r="K37">
        <v>1109.77</v>
      </c>
      <c r="L37">
        <v>2403.11</v>
      </c>
      <c r="M37">
        <v>26.57</v>
      </c>
      <c r="N37" t="s">
        <v>15</v>
      </c>
      <c r="O37">
        <v>14.39</v>
      </c>
    </row>
    <row r="38" spans="1:15" x14ac:dyDescent="0.3">
      <c r="A38" s="1">
        <v>44192.479166666664</v>
      </c>
      <c r="B38">
        <v>-271.25</v>
      </c>
      <c r="C38">
        <v>0</v>
      </c>
      <c r="D38">
        <v>800.1</v>
      </c>
      <c r="E38">
        <v>3727.23</v>
      </c>
      <c r="F38">
        <v>-0.02</v>
      </c>
      <c r="G38">
        <v>0.13</v>
      </c>
      <c r="H38">
        <v>0</v>
      </c>
      <c r="I38">
        <v>97.06</v>
      </c>
      <c r="J38">
        <v>322.58999999999997</v>
      </c>
      <c r="K38">
        <v>1105.43</v>
      </c>
      <c r="L38">
        <v>2423.5300000000002</v>
      </c>
      <c r="M38">
        <v>26.27</v>
      </c>
      <c r="N38" t="s">
        <v>15</v>
      </c>
      <c r="O38">
        <v>24.21</v>
      </c>
    </row>
    <row r="39" spans="1:15" x14ac:dyDescent="0.3">
      <c r="A39" s="1">
        <v>44192.5</v>
      </c>
      <c r="B39">
        <v>-245.84</v>
      </c>
      <c r="C39">
        <v>0</v>
      </c>
      <c r="D39">
        <v>910.14</v>
      </c>
      <c r="E39">
        <v>3677.05</v>
      </c>
      <c r="F39">
        <v>-0.02</v>
      </c>
      <c r="G39">
        <v>0.13</v>
      </c>
      <c r="H39">
        <v>0</v>
      </c>
      <c r="I39">
        <v>96.73</v>
      </c>
      <c r="J39">
        <v>311.5</v>
      </c>
      <c r="K39">
        <v>1100.82</v>
      </c>
      <c r="L39">
        <v>2396.54</v>
      </c>
      <c r="M39">
        <v>26.68</v>
      </c>
      <c r="N39" t="s">
        <v>15</v>
      </c>
      <c r="O39">
        <v>29.09</v>
      </c>
    </row>
    <row r="40" spans="1:15" x14ac:dyDescent="0.3">
      <c r="A40" s="1">
        <v>44192.520833333336</v>
      </c>
      <c r="B40">
        <v>-64.27</v>
      </c>
      <c r="C40">
        <v>0</v>
      </c>
      <c r="D40">
        <v>922.41</v>
      </c>
      <c r="E40">
        <v>3719.04</v>
      </c>
      <c r="F40">
        <v>-0.02</v>
      </c>
      <c r="G40">
        <v>0.14000000000000001</v>
      </c>
      <c r="H40">
        <v>0</v>
      </c>
      <c r="I40">
        <v>97.38</v>
      </c>
      <c r="J40">
        <v>366.08</v>
      </c>
      <c r="K40">
        <v>1011.65</v>
      </c>
      <c r="L40">
        <v>2359.91</v>
      </c>
      <c r="M40">
        <v>25.98</v>
      </c>
      <c r="N40" t="s">
        <v>15</v>
      </c>
      <c r="O40">
        <v>21.97</v>
      </c>
    </row>
    <row r="41" spans="1:15" x14ac:dyDescent="0.3">
      <c r="A41" s="1">
        <v>44192.541666666664</v>
      </c>
      <c r="B41">
        <v>0</v>
      </c>
      <c r="C41">
        <v>0</v>
      </c>
      <c r="D41">
        <v>943</v>
      </c>
      <c r="E41">
        <v>3833.75</v>
      </c>
      <c r="F41">
        <v>-0.02</v>
      </c>
      <c r="G41">
        <v>0.14000000000000001</v>
      </c>
      <c r="H41">
        <v>0</v>
      </c>
      <c r="I41">
        <v>97.39</v>
      </c>
      <c r="J41">
        <v>377.55</v>
      </c>
      <c r="K41">
        <v>1023.08</v>
      </c>
      <c r="L41">
        <v>2294.11</v>
      </c>
      <c r="M41">
        <v>25.71</v>
      </c>
      <c r="N41" t="s">
        <v>15</v>
      </c>
      <c r="O41">
        <v>26.57</v>
      </c>
    </row>
    <row r="42" spans="1:15" x14ac:dyDescent="0.3">
      <c r="A42" s="1">
        <v>44192.5625</v>
      </c>
      <c r="B42">
        <v>0</v>
      </c>
      <c r="C42">
        <v>0</v>
      </c>
      <c r="D42">
        <v>1069.48</v>
      </c>
      <c r="E42">
        <v>3884.98</v>
      </c>
      <c r="F42">
        <v>-0.02</v>
      </c>
      <c r="G42">
        <v>0.13</v>
      </c>
      <c r="H42">
        <v>0</v>
      </c>
      <c r="I42">
        <v>97.45</v>
      </c>
      <c r="J42">
        <v>411.96</v>
      </c>
      <c r="K42">
        <v>996.54</v>
      </c>
      <c r="L42">
        <v>2154.1</v>
      </c>
      <c r="M42">
        <v>25.61</v>
      </c>
      <c r="N42" t="s">
        <v>15</v>
      </c>
      <c r="O42">
        <v>31.47</v>
      </c>
    </row>
    <row r="43" spans="1:15" x14ac:dyDescent="0.3">
      <c r="A43" s="1">
        <v>44192.583333333336</v>
      </c>
      <c r="B43">
        <v>0</v>
      </c>
      <c r="C43">
        <v>0</v>
      </c>
      <c r="D43">
        <v>1234.9100000000001</v>
      </c>
      <c r="E43">
        <v>3965.43</v>
      </c>
      <c r="F43">
        <v>-0.01</v>
      </c>
      <c r="G43">
        <v>0.13</v>
      </c>
      <c r="H43">
        <v>0</v>
      </c>
      <c r="I43">
        <v>97.47</v>
      </c>
      <c r="J43">
        <v>450.48</v>
      </c>
      <c r="K43">
        <v>996.9</v>
      </c>
      <c r="L43">
        <v>2012.86</v>
      </c>
      <c r="M43">
        <v>25.57</v>
      </c>
      <c r="N43" t="s">
        <v>15</v>
      </c>
      <c r="O43">
        <v>32.83</v>
      </c>
    </row>
    <row r="44" spans="1:15" x14ac:dyDescent="0.3">
      <c r="A44" s="1">
        <v>44192.604166666664</v>
      </c>
      <c r="B44">
        <v>0</v>
      </c>
      <c r="C44">
        <v>0</v>
      </c>
      <c r="D44">
        <v>1397.71</v>
      </c>
      <c r="E44">
        <v>4082.78</v>
      </c>
      <c r="F44">
        <v>0</v>
      </c>
      <c r="G44">
        <v>0.12</v>
      </c>
      <c r="H44">
        <v>0</v>
      </c>
      <c r="I44">
        <v>117.14</v>
      </c>
      <c r="J44">
        <v>501.5</v>
      </c>
      <c r="K44">
        <v>885.55</v>
      </c>
      <c r="L44">
        <v>1855.1</v>
      </c>
      <c r="M44">
        <v>26.11</v>
      </c>
      <c r="N44" t="s">
        <v>15</v>
      </c>
      <c r="O44">
        <v>34.869999999999997</v>
      </c>
    </row>
    <row r="45" spans="1:15" x14ac:dyDescent="0.3">
      <c r="A45" s="1">
        <v>44192.625</v>
      </c>
      <c r="B45">
        <v>0</v>
      </c>
      <c r="C45">
        <v>0</v>
      </c>
      <c r="D45">
        <v>1542.41</v>
      </c>
      <c r="E45">
        <v>4236.58</v>
      </c>
      <c r="F45">
        <v>0</v>
      </c>
      <c r="G45">
        <v>0.15</v>
      </c>
      <c r="H45">
        <v>0</v>
      </c>
      <c r="I45">
        <v>168.99</v>
      </c>
      <c r="J45">
        <v>467.07</v>
      </c>
      <c r="K45">
        <v>807.62</v>
      </c>
      <c r="L45">
        <v>1630.28</v>
      </c>
      <c r="M45">
        <v>26.42</v>
      </c>
      <c r="N45" t="s">
        <v>15</v>
      </c>
      <c r="O45">
        <v>34.840000000000003</v>
      </c>
    </row>
    <row r="46" spans="1:15" x14ac:dyDescent="0.3">
      <c r="A46" s="1">
        <v>44192.645833333336</v>
      </c>
      <c r="B46">
        <v>0</v>
      </c>
      <c r="C46">
        <v>0</v>
      </c>
      <c r="D46">
        <v>1443.88</v>
      </c>
      <c r="E46">
        <v>4583.74</v>
      </c>
      <c r="F46">
        <v>0</v>
      </c>
      <c r="G46">
        <v>0.15</v>
      </c>
      <c r="H46">
        <v>0</v>
      </c>
      <c r="I46">
        <v>298.98</v>
      </c>
      <c r="J46">
        <v>519.03</v>
      </c>
      <c r="K46">
        <v>705.32</v>
      </c>
      <c r="L46">
        <v>1383.58</v>
      </c>
      <c r="M46">
        <v>26.14</v>
      </c>
      <c r="N46" t="s">
        <v>15</v>
      </c>
      <c r="O46">
        <v>35.700000000000003</v>
      </c>
    </row>
    <row r="47" spans="1:15" x14ac:dyDescent="0.3">
      <c r="A47" s="1">
        <v>44192.666666666664</v>
      </c>
      <c r="B47">
        <v>0</v>
      </c>
      <c r="C47">
        <v>0</v>
      </c>
      <c r="D47">
        <v>1245.9100000000001</v>
      </c>
      <c r="E47">
        <v>5056.04</v>
      </c>
      <c r="F47">
        <v>0.01</v>
      </c>
      <c r="G47">
        <v>0.15</v>
      </c>
      <c r="H47">
        <v>0</v>
      </c>
      <c r="I47">
        <v>471.38</v>
      </c>
      <c r="J47">
        <v>537.04</v>
      </c>
      <c r="K47">
        <v>608.59</v>
      </c>
      <c r="L47">
        <v>1083.8900000000001</v>
      </c>
      <c r="M47">
        <v>25.83</v>
      </c>
      <c r="N47" t="s">
        <v>15</v>
      </c>
      <c r="O47">
        <v>39.22</v>
      </c>
    </row>
    <row r="48" spans="1:15" x14ac:dyDescent="0.3">
      <c r="A48" s="1">
        <v>44192.6875</v>
      </c>
      <c r="B48">
        <v>0</v>
      </c>
      <c r="C48">
        <v>0</v>
      </c>
      <c r="D48">
        <v>990.64</v>
      </c>
      <c r="E48">
        <v>5662.38</v>
      </c>
      <c r="F48">
        <v>0.01</v>
      </c>
      <c r="G48">
        <v>0.14000000000000001</v>
      </c>
      <c r="H48">
        <v>0</v>
      </c>
      <c r="I48">
        <v>522.87</v>
      </c>
      <c r="J48">
        <v>555.30999999999995</v>
      </c>
      <c r="K48">
        <v>489.46</v>
      </c>
      <c r="L48">
        <v>740.33</v>
      </c>
      <c r="M48">
        <v>25.57</v>
      </c>
      <c r="N48" t="s">
        <v>15</v>
      </c>
      <c r="O48">
        <v>38.700000000000003</v>
      </c>
    </row>
    <row r="49" spans="1:15" x14ac:dyDescent="0.3">
      <c r="A49" s="1">
        <v>44192.708333333336</v>
      </c>
      <c r="B49">
        <v>0</v>
      </c>
      <c r="C49">
        <v>0</v>
      </c>
      <c r="D49">
        <v>862.13</v>
      </c>
      <c r="E49">
        <v>6268.8</v>
      </c>
      <c r="F49">
        <v>0.01</v>
      </c>
      <c r="G49">
        <v>0.14000000000000001</v>
      </c>
      <c r="H49">
        <v>0</v>
      </c>
      <c r="I49">
        <v>553.30999999999995</v>
      </c>
      <c r="J49">
        <v>565.57000000000005</v>
      </c>
      <c r="K49">
        <v>384.88</v>
      </c>
      <c r="L49">
        <v>476</v>
      </c>
      <c r="M49">
        <v>24.9</v>
      </c>
      <c r="N49" t="s">
        <v>15</v>
      </c>
      <c r="O49">
        <v>39.380000000000003</v>
      </c>
    </row>
    <row r="50" spans="1:15" x14ac:dyDescent="0.3">
      <c r="A50" s="1">
        <v>44192.729166666664</v>
      </c>
      <c r="B50">
        <v>0</v>
      </c>
      <c r="C50">
        <v>0</v>
      </c>
      <c r="D50">
        <v>740.72</v>
      </c>
      <c r="E50">
        <v>6519.62</v>
      </c>
      <c r="F50">
        <v>0.01</v>
      </c>
      <c r="G50">
        <v>0.14000000000000001</v>
      </c>
      <c r="H50">
        <v>0</v>
      </c>
      <c r="I50">
        <v>579.71</v>
      </c>
      <c r="J50">
        <v>539.05999999999995</v>
      </c>
      <c r="K50">
        <v>239.02</v>
      </c>
      <c r="L50">
        <v>299.17</v>
      </c>
      <c r="M50">
        <v>24.45</v>
      </c>
      <c r="N50" t="s">
        <v>15</v>
      </c>
      <c r="O50">
        <v>39.380000000000003</v>
      </c>
    </row>
    <row r="51" spans="1:15" x14ac:dyDescent="0.3">
      <c r="A51" s="1">
        <v>44192.75</v>
      </c>
      <c r="B51">
        <v>0</v>
      </c>
      <c r="C51">
        <v>0</v>
      </c>
      <c r="D51">
        <v>472.39</v>
      </c>
      <c r="E51">
        <v>6865.81</v>
      </c>
      <c r="F51">
        <v>0.01</v>
      </c>
      <c r="G51">
        <v>0.14000000000000001</v>
      </c>
      <c r="H51">
        <v>0</v>
      </c>
      <c r="I51">
        <v>647.09</v>
      </c>
      <c r="J51">
        <v>444.82</v>
      </c>
      <c r="K51">
        <v>193.76</v>
      </c>
      <c r="L51">
        <v>151</v>
      </c>
      <c r="M51">
        <v>24.22</v>
      </c>
      <c r="N51" t="s">
        <v>15</v>
      </c>
      <c r="O51">
        <v>40.85</v>
      </c>
    </row>
    <row r="52" spans="1:15" x14ac:dyDescent="0.3">
      <c r="A52" s="1">
        <v>44192.770833333336</v>
      </c>
      <c r="B52">
        <v>0</v>
      </c>
      <c r="C52">
        <v>0</v>
      </c>
      <c r="D52">
        <v>489.62</v>
      </c>
      <c r="E52">
        <v>6942.99</v>
      </c>
      <c r="F52">
        <v>0.02</v>
      </c>
      <c r="G52">
        <v>0.13</v>
      </c>
      <c r="H52">
        <v>0</v>
      </c>
      <c r="I52">
        <v>604.08000000000004</v>
      </c>
      <c r="J52">
        <v>412.47</v>
      </c>
      <c r="K52">
        <v>84.94</v>
      </c>
      <c r="L52">
        <v>49.91</v>
      </c>
      <c r="M52">
        <v>24.03</v>
      </c>
      <c r="N52" t="s">
        <v>15</v>
      </c>
      <c r="O52">
        <v>39.409999999999997</v>
      </c>
    </row>
    <row r="53" spans="1:15" x14ac:dyDescent="0.3">
      <c r="A53" s="1">
        <v>44192.791666666664</v>
      </c>
      <c r="B53">
        <v>0</v>
      </c>
      <c r="C53">
        <v>0</v>
      </c>
      <c r="D53">
        <v>486.13</v>
      </c>
      <c r="E53">
        <v>6941.02</v>
      </c>
      <c r="F53">
        <v>0.02</v>
      </c>
      <c r="G53">
        <v>0.14000000000000001</v>
      </c>
      <c r="H53">
        <v>0</v>
      </c>
      <c r="I53">
        <v>587.27</v>
      </c>
      <c r="J53">
        <v>420.27</v>
      </c>
      <c r="K53">
        <v>19.62</v>
      </c>
      <c r="L53">
        <v>7.39</v>
      </c>
      <c r="M53">
        <v>23.92</v>
      </c>
      <c r="N53" t="s">
        <v>15</v>
      </c>
      <c r="O53">
        <v>40.54</v>
      </c>
    </row>
    <row r="54" spans="1:15" x14ac:dyDescent="0.3">
      <c r="A54" s="1">
        <v>44192.8125</v>
      </c>
      <c r="B54">
        <v>0</v>
      </c>
      <c r="C54">
        <v>0</v>
      </c>
      <c r="D54">
        <v>563.71</v>
      </c>
      <c r="E54">
        <v>6863.44</v>
      </c>
      <c r="F54">
        <v>0.02</v>
      </c>
      <c r="G54">
        <v>0.15</v>
      </c>
      <c r="H54">
        <v>0</v>
      </c>
      <c r="I54">
        <v>592.69000000000005</v>
      </c>
      <c r="J54">
        <v>400.41</v>
      </c>
      <c r="K54">
        <v>0.12</v>
      </c>
      <c r="L54">
        <v>0.28999999999999998</v>
      </c>
      <c r="M54">
        <v>23.91</v>
      </c>
      <c r="N54" t="s">
        <v>15</v>
      </c>
      <c r="O54">
        <v>41.93</v>
      </c>
    </row>
    <row r="55" spans="1:15" x14ac:dyDescent="0.3">
      <c r="A55" s="1">
        <v>44192.833333333336</v>
      </c>
      <c r="B55">
        <v>0</v>
      </c>
      <c r="C55">
        <v>0</v>
      </c>
      <c r="D55">
        <v>522.54999999999995</v>
      </c>
      <c r="E55">
        <v>6851.17</v>
      </c>
      <c r="F55">
        <v>0.01</v>
      </c>
      <c r="G55">
        <v>0.15</v>
      </c>
      <c r="H55">
        <v>0</v>
      </c>
      <c r="I55">
        <v>614.34</v>
      </c>
      <c r="J55">
        <v>299.7</v>
      </c>
      <c r="K55">
        <v>-0.46</v>
      </c>
      <c r="L55">
        <v>0</v>
      </c>
      <c r="M55">
        <v>23.98</v>
      </c>
      <c r="N55" t="s">
        <v>15</v>
      </c>
      <c r="O55">
        <v>46.79</v>
      </c>
    </row>
    <row r="56" spans="1:15" x14ac:dyDescent="0.3">
      <c r="A56" s="1">
        <v>44192.854166666664</v>
      </c>
      <c r="B56">
        <v>0</v>
      </c>
      <c r="C56">
        <v>0</v>
      </c>
      <c r="D56">
        <v>692.51</v>
      </c>
      <c r="E56">
        <v>6580.7</v>
      </c>
      <c r="F56">
        <v>0.01</v>
      </c>
      <c r="G56">
        <v>0.15</v>
      </c>
      <c r="H56">
        <v>0</v>
      </c>
      <c r="I56">
        <v>505.68</v>
      </c>
      <c r="J56">
        <v>369.91</v>
      </c>
      <c r="K56">
        <v>-0.54</v>
      </c>
      <c r="L56">
        <v>0</v>
      </c>
      <c r="M56">
        <v>23.91</v>
      </c>
      <c r="N56" t="s">
        <v>15</v>
      </c>
      <c r="O56">
        <v>41.13</v>
      </c>
    </row>
    <row r="57" spans="1:15" x14ac:dyDescent="0.3">
      <c r="A57" s="1">
        <v>44192.875</v>
      </c>
      <c r="B57">
        <v>0</v>
      </c>
      <c r="C57">
        <v>0</v>
      </c>
      <c r="D57">
        <v>634.14</v>
      </c>
      <c r="E57">
        <v>6222.68</v>
      </c>
      <c r="F57">
        <v>0.01</v>
      </c>
      <c r="G57">
        <v>0.14000000000000001</v>
      </c>
      <c r="H57">
        <v>0</v>
      </c>
      <c r="I57">
        <v>461.69</v>
      </c>
      <c r="J57">
        <v>590.79999999999995</v>
      </c>
      <c r="K57">
        <v>-0.51</v>
      </c>
      <c r="L57">
        <v>0</v>
      </c>
      <c r="M57">
        <v>23.83</v>
      </c>
      <c r="N57" t="s">
        <v>15</v>
      </c>
      <c r="O57">
        <v>32.47</v>
      </c>
    </row>
    <row r="58" spans="1:15" x14ac:dyDescent="0.3">
      <c r="A58" s="1">
        <v>44192.895833333336</v>
      </c>
      <c r="B58">
        <v>0</v>
      </c>
      <c r="C58">
        <v>0</v>
      </c>
      <c r="D58">
        <v>481.04</v>
      </c>
      <c r="E58">
        <v>6202.19</v>
      </c>
      <c r="F58">
        <v>0.01</v>
      </c>
      <c r="G58">
        <v>0.16</v>
      </c>
      <c r="H58">
        <v>0</v>
      </c>
      <c r="I58">
        <v>397.23</v>
      </c>
      <c r="J58">
        <v>696.52</v>
      </c>
      <c r="K58">
        <v>-0.54</v>
      </c>
      <c r="L58">
        <v>0</v>
      </c>
      <c r="M58">
        <v>23.98</v>
      </c>
      <c r="N58" t="s">
        <v>15</v>
      </c>
      <c r="O58">
        <v>38.119999999999997</v>
      </c>
    </row>
    <row r="59" spans="1:15" x14ac:dyDescent="0.3">
      <c r="A59" s="1">
        <v>44192.916666666664</v>
      </c>
      <c r="B59">
        <v>0</v>
      </c>
      <c r="C59">
        <v>0</v>
      </c>
      <c r="D59">
        <v>518.62</v>
      </c>
      <c r="E59">
        <v>5972.33</v>
      </c>
      <c r="F59">
        <v>0</v>
      </c>
      <c r="G59">
        <v>0.16</v>
      </c>
      <c r="H59">
        <v>0</v>
      </c>
      <c r="I59">
        <v>373.03</v>
      </c>
      <c r="J59">
        <v>773.82</v>
      </c>
      <c r="K59">
        <v>-0.54</v>
      </c>
      <c r="L59">
        <v>0</v>
      </c>
      <c r="M59">
        <v>24.09</v>
      </c>
      <c r="N59" t="s">
        <v>15</v>
      </c>
      <c r="O59">
        <v>34.86</v>
      </c>
    </row>
    <row r="60" spans="1:15" x14ac:dyDescent="0.3">
      <c r="A60" s="1">
        <v>44192.9375</v>
      </c>
      <c r="B60">
        <v>0</v>
      </c>
      <c r="C60">
        <v>0</v>
      </c>
      <c r="D60">
        <v>497.98</v>
      </c>
      <c r="E60">
        <v>5807.74</v>
      </c>
      <c r="F60">
        <v>0</v>
      </c>
      <c r="G60">
        <v>0.15</v>
      </c>
      <c r="H60">
        <v>0</v>
      </c>
      <c r="I60">
        <v>329.19</v>
      </c>
      <c r="J60">
        <v>804.47</v>
      </c>
      <c r="K60">
        <v>-0.41</v>
      </c>
      <c r="L60">
        <v>0</v>
      </c>
      <c r="M60">
        <v>24.17</v>
      </c>
      <c r="N60" t="s">
        <v>15</v>
      </c>
      <c r="O60">
        <v>39.93</v>
      </c>
    </row>
    <row r="61" spans="1:15" x14ac:dyDescent="0.3">
      <c r="A61" s="1">
        <v>44192.958333333336</v>
      </c>
      <c r="B61">
        <v>0</v>
      </c>
      <c r="C61">
        <v>0</v>
      </c>
      <c r="D61">
        <v>648.88</v>
      </c>
      <c r="E61">
        <v>5380.32</v>
      </c>
      <c r="F61">
        <v>-0.01</v>
      </c>
      <c r="G61">
        <v>0.15</v>
      </c>
      <c r="H61">
        <v>0</v>
      </c>
      <c r="I61">
        <v>282.43</v>
      </c>
      <c r="J61">
        <v>868.11</v>
      </c>
      <c r="K61">
        <v>-0.32</v>
      </c>
      <c r="L61">
        <v>0</v>
      </c>
      <c r="M61">
        <v>24.1</v>
      </c>
      <c r="N61" t="s">
        <v>15</v>
      </c>
      <c r="O61">
        <v>35.799999999999997</v>
      </c>
    </row>
    <row r="62" spans="1:15" x14ac:dyDescent="0.3">
      <c r="A62" s="1">
        <v>44192.979166666664</v>
      </c>
      <c r="B62">
        <v>0</v>
      </c>
      <c r="C62">
        <v>0</v>
      </c>
      <c r="D62">
        <v>691.39</v>
      </c>
      <c r="E62">
        <v>5124.3</v>
      </c>
      <c r="F62">
        <v>-0.02</v>
      </c>
      <c r="G62">
        <v>0.16</v>
      </c>
      <c r="H62">
        <v>0</v>
      </c>
      <c r="I62">
        <v>216.25</v>
      </c>
      <c r="J62">
        <v>965.32</v>
      </c>
      <c r="K62">
        <v>-0.41</v>
      </c>
      <c r="L62">
        <v>0</v>
      </c>
      <c r="M62">
        <v>23.94</v>
      </c>
      <c r="N62" t="s">
        <v>15</v>
      </c>
      <c r="O62">
        <v>39.270000000000003</v>
      </c>
    </row>
    <row r="63" spans="1:15" x14ac:dyDescent="0.3">
      <c r="A63" s="1">
        <v>44193</v>
      </c>
      <c r="B63">
        <v>0</v>
      </c>
      <c r="C63">
        <v>0</v>
      </c>
      <c r="D63">
        <v>815.53</v>
      </c>
      <c r="E63">
        <v>4824.57</v>
      </c>
      <c r="F63">
        <v>-0.02</v>
      </c>
      <c r="G63">
        <v>0.15</v>
      </c>
      <c r="H63">
        <v>0</v>
      </c>
      <c r="I63">
        <v>189.25</v>
      </c>
      <c r="J63">
        <v>1015.05</v>
      </c>
      <c r="K63">
        <v>-0.5</v>
      </c>
      <c r="L63">
        <v>0</v>
      </c>
      <c r="M63">
        <v>23.98</v>
      </c>
      <c r="N63" t="s">
        <v>15</v>
      </c>
      <c r="O63">
        <v>39.630000000000003</v>
      </c>
    </row>
    <row r="64" spans="1:15" x14ac:dyDescent="0.3">
      <c r="A64" s="1">
        <v>44193.020833333336</v>
      </c>
      <c r="B64">
        <v>0</v>
      </c>
      <c r="C64">
        <v>0</v>
      </c>
      <c r="D64">
        <v>948.32</v>
      </c>
      <c r="E64">
        <v>4514.43</v>
      </c>
      <c r="F64">
        <v>-0.03</v>
      </c>
      <c r="G64">
        <v>0.15</v>
      </c>
      <c r="H64">
        <v>0</v>
      </c>
      <c r="I64">
        <v>165.85</v>
      </c>
      <c r="J64">
        <v>967.97</v>
      </c>
      <c r="K64">
        <v>-0.53</v>
      </c>
      <c r="L64">
        <v>0</v>
      </c>
      <c r="M64">
        <v>24.06</v>
      </c>
      <c r="N64" t="s">
        <v>15</v>
      </c>
      <c r="O64">
        <v>38.28</v>
      </c>
    </row>
    <row r="65" spans="1:15" x14ac:dyDescent="0.3">
      <c r="A65" s="1">
        <v>44193.041666666664</v>
      </c>
      <c r="B65">
        <v>0</v>
      </c>
      <c r="C65">
        <v>0</v>
      </c>
      <c r="D65">
        <v>1023.22</v>
      </c>
      <c r="E65">
        <v>4354.43</v>
      </c>
      <c r="F65">
        <v>-0.03</v>
      </c>
      <c r="G65">
        <v>0.15</v>
      </c>
      <c r="H65">
        <v>0</v>
      </c>
      <c r="I65">
        <v>97.27</v>
      </c>
      <c r="J65">
        <v>945.18</v>
      </c>
      <c r="K65">
        <v>-0.44</v>
      </c>
      <c r="L65">
        <v>0</v>
      </c>
      <c r="M65">
        <v>24.63</v>
      </c>
      <c r="N65" t="s">
        <v>15</v>
      </c>
      <c r="O65">
        <v>38.15</v>
      </c>
    </row>
    <row r="66" spans="1:15" x14ac:dyDescent="0.3">
      <c r="A66" s="1">
        <v>44193.0625</v>
      </c>
      <c r="B66">
        <v>0</v>
      </c>
      <c r="C66">
        <v>0</v>
      </c>
      <c r="D66">
        <v>1007.93</v>
      </c>
      <c r="E66">
        <v>4170.66</v>
      </c>
      <c r="F66">
        <v>-0.03</v>
      </c>
      <c r="G66">
        <v>0.15</v>
      </c>
      <c r="H66">
        <v>0</v>
      </c>
      <c r="I66">
        <v>97.2</v>
      </c>
      <c r="J66">
        <v>912.03</v>
      </c>
      <c r="K66">
        <v>-0.47</v>
      </c>
      <c r="L66">
        <v>0</v>
      </c>
      <c r="M66">
        <v>25.11</v>
      </c>
      <c r="N66" t="s">
        <v>15</v>
      </c>
      <c r="O66">
        <v>35.229999999999997</v>
      </c>
    </row>
    <row r="67" spans="1:15" x14ac:dyDescent="0.3">
      <c r="A67" s="1">
        <v>44193.083333333336</v>
      </c>
      <c r="B67">
        <v>0</v>
      </c>
      <c r="C67">
        <v>0</v>
      </c>
      <c r="D67">
        <v>986.38</v>
      </c>
      <c r="E67">
        <v>4044.01</v>
      </c>
      <c r="F67">
        <v>-0.03</v>
      </c>
      <c r="G67">
        <v>0.15</v>
      </c>
      <c r="H67">
        <v>0</v>
      </c>
      <c r="I67">
        <v>97.22</v>
      </c>
      <c r="J67">
        <v>895.07</v>
      </c>
      <c r="K67">
        <v>-0.48</v>
      </c>
      <c r="L67">
        <v>0</v>
      </c>
      <c r="M67">
        <v>25.06</v>
      </c>
      <c r="N67" t="s">
        <v>15</v>
      </c>
      <c r="O67">
        <v>34.979999999999997</v>
      </c>
    </row>
    <row r="68" spans="1:15" x14ac:dyDescent="0.3">
      <c r="A68" s="1">
        <v>44193.104166666664</v>
      </c>
      <c r="B68">
        <v>0</v>
      </c>
      <c r="C68">
        <v>0</v>
      </c>
      <c r="D68">
        <v>1010.36</v>
      </c>
      <c r="E68">
        <v>4007.53</v>
      </c>
      <c r="F68">
        <v>-0.03</v>
      </c>
      <c r="G68">
        <v>0.15</v>
      </c>
      <c r="H68">
        <v>0</v>
      </c>
      <c r="I68">
        <v>97.27</v>
      </c>
      <c r="J68">
        <v>848.84</v>
      </c>
      <c r="K68">
        <v>-0.48</v>
      </c>
      <c r="L68">
        <v>0</v>
      </c>
      <c r="M68">
        <v>24.48</v>
      </c>
      <c r="N68" t="s">
        <v>15</v>
      </c>
      <c r="O68">
        <v>35.35</v>
      </c>
    </row>
    <row r="69" spans="1:15" x14ac:dyDescent="0.3">
      <c r="A69" s="1">
        <v>44193.125</v>
      </c>
      <c r="B69">
        <v>0</v>
      </c>
      <c r="C69">
        <v>0</v>
      </c>
      <c r="D69">
        <v>1032.49</v>
      </c>
      <c r="E69">
        <v>3940.89</v>
      </c>
      <c r="F69">
        <v>-0.03</v>
      </c>
      <c r="G69">
        <v>0.15</v>
      </c>
      <c r="H69">
        <v>0</v>
      </c>
      <c r="I69">
        <v>97.29</v>
      </c>
      <c r="J69">
        <v>822.59</v>
      </c>
      <c r="K69">
        <v>-0.55000000000000004</v>
      </c>
      <c r="L69">
        <v>0</v>
      </c>
      <c r="M69">
        <v>24.07</v>
      </c>
      <c r="N69" t="s">
        <v>15</v>
      </c>
      <c r="O69">
        <v>35.44</v>
      </c>
    </row>
    <row r="70" spans="1:15" x14ac:dyDescent="0.3">
      <c r="A70" s="1">
        <v>44193.145833333336</v>
      </c>
      <c r="B70">
        <v>0</v>
      </c>
      <c r="C70">
        <v>0</v>
      </c>
      <c r="D70">
        <v>1017.21</v>
      </c>
      <c r="E70">
        <v>3945.89</v>
      </c>
      <c r="F70">
        <v>-0.03</v>
      </c>
      <c r="G70">
        <v>0.15</v>
      </c>
      <c r="H70">
        <v>0</v>
      </c>
      <c r="I70">
        <v>97.33</v>
      </c>
      <c r="J70">
        <v>836.3</v>
      </c>
      <c r="K70">
        <v>-0.51</v>
      </c>
      <c r="L70">
        <v>0</v>
      </c>
      <c r="M70">
        <v>24.09</v>
      </c>
      <c r="N70" t="s">
        <v>15</v>
      </c>
      <c r="O70">
        <v>35.799999999999997</v>
      </c>
    </row>
    <row r="71" spans="1:15" x14ac:dyDescent="0.3">
      <c r="A71" s="1">
        <v>44193.166666666664</v>
      </c>
      <c r="B71">
        <v>0</v>
      </c>
      <c r="C71">
        <v>0</v>
      </c>
      <c r="D71">
        <v>1053.98</v>
      </c>
      <c r="E71">
        <v>3938.38</v>
      </c>
      <c r="F71">
        <v>-0.03</v>
      </c>
      <c r="G71">
        <v>0.15</v>
      </c>
      <c r="H71">
        <v>0</v>
      </c>
      <c r="I71">
        <v>97.35</v>
      </c>
      <c r="J71">
        <v>811.06</v>
      </c>
      <c r="K71">
        <v>-0.42</v>
      </c>
      <c r="L71">
        <v>0.05</v>
      </c>
      <c r="M71">
        <v>24.18</v>
      </c>
      <c r="N71" t="s">
        <v>15</v>
      </c>
      <c r="O71">
        <v>35.450000000000003</v>
      </c>
    </row>
    <row r="72" spans="1:15" x14ac:dyDescent="0.3">
      <c r="A72" s="1">
        <v>44193.1875</v>
      </c>
      <c r="B72">
        <v>0</v>
      </c>
      <c r="C72">
        <v>0</v>
      </c>
      <c r="D72">
        <v>1058.6400000000001</v>
      </c>
      <c r="E72">
        <v>4059.84</v>
      </c>
      <c r="F72">
        <v>-0.03</v>
      </c>
      <c r="G72">
        <v>0.14000000000000001</v>
      </c>
      <c r="H72">
        <v>0</v>
      </c>
      <c r="I72">
        <v>97.4</v>
      </c>
      <c r="J72">
        <v>748.26</v>
      </c>
      <c r="K72">
        <v>-0.48</v>
      </c>
      <c r="L72">
        <v>2.7</v>
      </c>
      <c r="M72">
        <v>24.23</v>
      </c>
      <c r="N72" t="s">
        <v>15</v>
      </c>
      <c r="O72">
        <v>39.1</v>
      </c>
    </row>
    <row r="73" spans="1:15" x14ac:dyDescent="0.3">
      <c r="A73" s="1">
        <v>44193.208333333336</v>
      </c>
      <c r="B73">
        <v>0</v>
      </c>
      <c r="C73">
        <v>0</v>
      </c>
      <c r="D73">
        <v>1051.96</v>
      </c>
      <c r="E73">
        <v>4190.3599999999997</v>
      </c>
      <c r="F73">
        <v>-0.03</v>
      </c>
      <c r="G73">
        <v>0.14000000000000001</v>
      </c>
      <c r="H73">
        <v>0</v>
      </c>
      <c r="I73">
        <v>97.2</v>
      </c>
      <c r="J73">
        <v>679.34</v>
      </c>
      <c r="K73">
        <v>-0.11</v>
      </c>
      <c r="L73">
        <v>28.03</v>
      </c>
      <c r="M73">
        <v>24.56</v>
      </c>
      <c r="N73" t="s">
        <v>15</v>
      </c>
      <c r="O73">
        <v>39.03</v>
      </c>
    </row>
    <row r="74" spans="1:15" x14ac:dyDescent="0.3">
      <c r="A74" s="1">
        <v>44193.229166666664</v>
      </c>
      <c r="B74">
        <v>0</v>
      </c>
      <c r="C74">
        <v>0</v>
      </c>
      <c r="D74">
        <v>1045.57</v>
      </c>
      <c r="E74">
        <v>4323.2299999999996</v>
      </c>
      <c r="F74">
        <v>-0.03</v>
      </c>
      <c r="G74">
        <v>0.13</v>
      </c>
      <c r="H74">
        <v>0</v>
      </c>
      <c r="I74">
        <v>97.42</v>
      </c>
      <c r="J74">
        <v>654.92999999999995</v>
      </c>
      <c r="K74">
        <v>13</v>
      </c>
      <c r="L74">
        <v>91.33</v>
      </c>
      <c r="M74">
        <v>24.86</v>
      </c>
      <c r="N74" t="s">
        <v>15</v>
      </c>
      <c r="O74">
        <v>40.909999999999997</v>
      </c>
    </row>
    <row r="75" spans="1:15" x14ac:dyDescent="0.3">
      <c r="A75" s="1">
        <v>44193.25</v>
      </c>
      <c r="B75">
        <v>0</v>
      </c>
      <c r="C75">
        <v>0</v>
      </c>
      <c r="D75">
        <v>1228.49</v>
      </c>
      <c r="E75">
        <v>4161.07</v>
      </c>
      <c r="F75">
        <v>-0.03</v>
      </c>
      <c r="G75">
        <v>0.12</v>
      </c>
      <c r="H75">
        <v>0</v>
      </c>
      <c r="I75">
        <v>97.53</v>
      </c>
      <c r="J75">
        <v>632.44000000000005</v>
      </c>
      <c r="K75">
        <v>160.03</v>
      </c>
      <c r="L75">
        <v>184.8</v>
      </c>
      <c r="M75">
        <v>25.05</v>
      </c>
      <c r="N75" t="s">
        <v>15</v>
      </c>
      <c r="O75">
        <v>39.53</v>
      </c>
    </row>
    <row r="76" spans="1:15" x14ac:dyDescent="0.3">
      <c r="A76" s="1">
        <v>44193.270833333336</v>
      </c>
      <c r="B76">
        <v>0</v>
      </c>
      <c r="C76">
        <v>0</v>
      </c>
      <c r="D76">
        <v>1470.18</v>
      </c>
      <c r="E76">
        <v>3804.34</v>
      </c>
      <c r="F76">
        <v>-0.03</v>
      </c>
      <c r="G76">
        <v>0.14000000000000001</v>
      </c>
      <c r="H76">
        <v>0</v>
      </c>
      <c r="I76">
        <v>97.39</v>
      </c>
      <c r="J76">
        <v>587.20000000000005</v>
      </c>
      <c r="K76">
        <v>388.04</v>
      </c>
      <c r="L76">
        <v>303.89999999999998</v>
      </c>
      <c r="M76">
        <v>25.69</v>
      </c>
      <c r="N76" t="s">
        <v>15</v>
      </c>
      <c r="O76">
        <v>33.39</v>
      </c>
    </row>
    <row r="77" spans="1:15" x14ac:dyDescent="0.3">
      <c r="A77" s="1">
        <v>44193.291666666664</v>
      </c>
      <c r="B77">
        <v>0</v>
      </c>
      <c r="C77">
        <v>0</v>
      </c>
      <c r="D77">
        <v>1268.94</v>
      </c>
      <c r="E77">
        <v>3769.22</v>
      </c>
      <c r="F77">
        <v>-0.03</v>
      </c>
      <c r="G77">
        <v>0.13</v>
      </c>
      <c r="H77">
        <v>0</v>
      </c>
      <c r="I77">
        <v>97.75</v>
      </c>
      <c r="J77">
        <v>650.23</v>
      </c>
      <c r="K77">
        <v>679.13</v>
      </c>
      <c r="L77">
        <v>450.61</v>
      </c>
      <c r="M77">
        <v>26.06</v>
      </c>
      <c r="N77" t="s">
        <v>15</v>
      </c>
      <c r="O77">
        <v>20.97</v>
      </c>
    </row>
    <row r="78" spans="1:15" x14ac:dyDescent="0.3">
      <c r="A78" s="1">
        <v>44193.3125</v>
      </c>
      <c r="B78">
        <v>0</v>
      </c>
      <c r="C78">
        <v>0</v>
      </c>
      <c r="D78">
        <v>1057.8399999999999</v>
      </c>
      <c r="E78">
        <v>3842.64</v>
      </c>
      <c r="F78">
        <v>-0.03</v>
      </c>
      <c r="G78">
        <v>0.12</v>
      </c>
      <c r="H78">
        <v>0</v>
      </c>
      <c r="I78">
        <v>98.08</v>
      </c>
      <c r="J78">
        <v>762.27</v>
      </c>
      <c r="K78">
        <v>798.63</v>
      </c>
      <c r="L78">
        <v>689.73</v>
      </c>
      <c r="M78">
        <v>26.22</v>
      </c>
      <c r="N78" t="s">
        <v>15</v>
      </c>
      <c r="O78">
        <v>20.079999999999998</v>
      </c>
    </row>
    <row r="79" spans="1:15" x14ac:dyDescent="0.3">
      <c r="A79" s="1">
        <v>44193.333333333336</v>
      </c>
      <c r="B79">
        <v>0</v>
      </c>
      <c r="C79">
        <v>0</v>
      </c>
      <c r="D79">
        <v>999.05</v>
      </c>
      <c r="E79">
        <v>3854.23</v>
      </c>
      <c r="F79">
        <v>-0.03</v>
      </c>
      <c r="G79">
        <v>0.11</v>
      </c>
      <c r="H79">
        <v>0</v>
      </c>
      <c r="I79">
        <v>98.14</v>
      </c>
      <c r="J79">
        <v>800.14</v>
      </c>
      <c r="K79">
        <v>830.29</v>
      </c>
      <c r="L79">
        <v>1027.33</v>
      </c>
      <c r="M79">
        <v>26.63</v>
      </c>
      <c r="N79" t="s">
        <v>15</v>
      </c>
      <c r="O79">
        <v>11.98</v>
      </c>
    </row>
    <row r="80" spans="1:15" x14ac:dyDescent="0.3">
      <c r="A80" s="1">
        <v>44193.354166666664</v>
      </c>
      <c r="B80">
        <v>-7.16</v>
      </c>
      <c r="C80">
        <v>0</v>
      </c>
      <c r="D80">
        <v>1051.98</v>
      </c>
      <c r="E80">
        <v>3796.92</v>
      </c>
      <c r="F80">
        <v>-0.03</v>
      </c>
      <c r="G80">
        <v>0.13</v>
      </c>
      <c r="H80">
        <v>0</v>
      </c>
      <c r="I80">
        <v>99.34</v>
      </c>
      <c r="J80">
        <v>768.86</v>
      </c>
      <c r="K80">
        <v>849.98</v>
      </c>
      <c r="L80">
        <v>1318.13</v>
      </c>
      <c r="M80">
        <v>27.72</v>
      </c>
      <c r="N80" t="s">
        <v>15</v>
      </c>
      <c r="O80">
        <v>18.29</v>
      </c>
    </row>
    <row r="81" spans="1:15" x14ac:dyDescent="0.3">
      <c r="A81" s="1">
        <v>44193.375</v>
      </c>
      <c r="B81">
        <v>-127.98</v>
      </c>
      <c r="C81">
        <v>0</v>
      </c>
      <c r="D81">
        <v>1179.8399999999999</v>
      </c>
      <c r="E81">
        <v>3788.15</v>
      </c>
      <c r="F81">
        <v>-0.03</v>
      </c>
      <c r="G81">
        <v>0.13</v>
      </c>
      <c r="H81">
        <v>0</v>
      </c>
      <c r="I81">
        <v>99.28</v>
      </c>
      <c r="J81">
        <v>727.21</v>
      </c>
      <c r="K81">
        <v>907</v>
      </c>
      <c r="L81">
        <v>1593.16</v>
      </c>
      <c r="M81">
        <v>29</v>
      </c>
      <c r="N81" t="s">
        <v>15</v>
      </c>
      <c r="O81">
        <v>9.1300000000000008</v>
      </c>
    </row>
    <row r="82" spans="1:15" x14ac:dyDescent="0.3">
      <c r="A82" s="1">
        <v>44193.395833333336</v>
      </c>
      <c r="B82">
        <v>-200.66</v>
      </c>
      <c r="C82">
        <v>0</v>
      </c>
      <c r="D82">
        <v>1168.99</v>
      </c>
      <c r="E82">
        <v>3854.46</v>
      </c>
      <c r="F82">
        <v>-0.04</v>
      </c>
      <c r="G82">
        <v>0.13</v>
      </c>
      <c r="H82">
        <v>0</v>
      </c>
      <c r="I82">
        <v>99.28</v>
      </c>
      <c r="J82">
        <v>703.38</v>
      </c>
      <c r="K82">
        <v>904.52</v>
      </c>
      <c r="L82">
        <v>1759.19</v>
      </c>
      <c r="M82">
        <v>28.66</v>
      </c>
      <c r="N82" t="s">
        <v>15</v>
      </c>
      <c r="O82">
        <v>28.91</v>
      </c>
    </row>
    <row r="83" spans="1:15" x14ac:dyDescent="0.3">
      <c r="A83" s="1">
        <v>44193.416666666664</v>
      </c>
      <c r="B83">
        <v>-200.57</v>
      </c>
      <c r="C83">
        <v>0</v>
      </c>
      <c r="D83">
        <v>1266.6199999999999</v>
      </c>
      <c r="E83">
        <v>3837.8</v>
      </c>
      <c r="F83">
        <v>-0.03</v>
      </c>
      <c r="G83">
        <v>0.14000000000000001</v>
      </c>
      <c r="H83">
        <v>0</v>
      </c>
      <c r="I83">
        <v>99.6</v>
      </c>
      <c r="J83">
        <v>750.17</v>
      </c>
      <c r="K83">
        <v>894.75</v>
      </c>
      <c r="L83">
        <v>1827.19</v>
      </c>
      <c r="M83">
        <v>27.21</v>
      </c>
      <c r="N83" t="s">
        <v>15</v>
      </c>
      <c r="O83">
        <v>20.27</v>
      </c>
    </row>
    <row r="84" spans="1:15" x14ac:dyDescent="0.3">
      <c r="A84" s="1">
        <v>44193.4375</v>
      </c>
      <c r="B84">
        <v>-200.05</v>
      </c>
      <c r="C84">
        <v>0</v>
      </c>
      <c r="D84">
        <v>1221.01</v>
      </c>
      <c r="E84">
        <v>3869.07</v>
      </c>
      <c r="F84">
        <v>-0.03</v>
      </c>
      <c r="G84">
        <v>0.14000000000000001</v>
      </c>
      <c r="H84">
        <v>0</v>
      </c>
      <c r="I84">
        <v>99.58</v>
      </c>
      <c r="J84">
        <v>772.24</v>
      </c>
      <c r="K84">
        <v>971.1</v>
      </c>
      <c r="L84">
        <v>1860.1</v>
      </c>
      <c r="M84">
        <v>26.27</v>
      </c>
      <c r="N84" t="s">
        <v>15</v>
      </c>
      <c r="O84">
        <v>25.48</v>
      </c>
    </row>
    <row r="85" spans="1:15" x14ac:dyDescent="0.3">
      <c r="A85" s="1">
        <v>44193.458333333336</v>
      </c>
      <c r="B85">
        <v>-200.75</v>
      </c>
      <c r="C85">
        <v>0</v>
      </c>
      <c r="D85">
        <v>1210.3800000000001</v>
      </c>
      <c r="E85">
        <v>3866.13</v>
      </c>
      <c r="F85">
        <v>-0.03</v>
      </c>
      <c r="G85">
        <v>0.15</v>
      </c>
      <c r="H85">
        <v>0</v>
      </c>
      <c r="I85">
        <v>99.54</v>
      </c>
      <c r="J85">
        <v>777.74</v>
      </c>
      <c r="K85">
        <v>957.32</v>
      </c>
      <c r="L85">
        <v>1913.21</v>
      </c>
      <c r="M85">
        <v>26.21</v>
      </c>
      <c r="N85" t="s">
        <v>15</v>
      </c>
      <c r="O85">
        <v>19.260000000000002</v>
      </c>
    </row>
    <row r="86" spans="1:15" x14ac:dyDescent="0.3">
      <c r="A86" s="1">
        <v>44193.479166666664</v>
      </c>
      <c r="B86">
        <v>-200.31</v>
      </c>
      <c r="C86">
        <v>0</v>
      </c>
      <c r="D86">
        <v>1172.43</v>
      </c>
      <c r="E86">
        <v>4001.03</v>
      </c>
      <c r="F86">
        <v>-0.04</v>
      </c>
      <c r="G86">
        <v>0.15</v>
      </c>
      <c r="H86">
        <v>0</v>
      </c>
      <c r="I86">
        <v>99.5</v>
      </c>
      <c r="J86">
        <v>738.39</v>
      </c>
      <c r="K86">
        <v>1004.5</v>
      </c>
      <c r="L86">
        <v>1947.85</v>
      </c>
      <c r="M86">
        <v>25.64</v>
      </c>
      <c r="N86" t="s">
        <v>15</v>
      </c>
      <c r="O86">
        <v>23.4</v>
      </c>
    </row>
    <row r="87" spans="1:15" x14ac:dyDescent="0.3">
      <c r="A87" s="1">
        <v>44193.5</v>
      </c>
      <c r="B87">
        <v>-200.41</v>
      </c>
      <c r="C87">
        <v>0</v>
      </c>
      <c r="D87">
        <v>1077.9000000000001</v>
      </c>
      <c r="E87">
        <v>4039.94</v>
      </c>
      <c r="F87">
        <v>-0.04</v>
      </c>
      <c r="G87">
        <v>0.15</v>
      </c>
      <c r="H87">
        <v>0</v>
      </c>
      <c r="I87">
        <v>99.68</v>
      </c>
      <c r="J87">
        <v>803.76</v>
      </c>
      <c r="K87">
        <v>1006.82</v>
      </c>
      <c r="L87">
        <v>1824.57</v>
      </c>
      <c r="M87">
        <v>24.77</v>
      </c>
      <c r="N87" t="s">
        <v>15</v>
      </c>
      <c r="O87">
        <v>24.14</v>
      </c>
    </row>
    <row r="88" spans="1:15" x14ac:dyDescent="0.3">
      <c r="A88" s="1">
        <v>44193.520833333336</v>
      </c>
      <c r="B88">
        <v>-200.58</v>
      </c>
      <c r="C88">
        <v>0</v>
      </c>
      <c r="D88">
        <v>1090.17</v>
      </c>
      <c r="E88">
        <v>4161.4399999999996</v>
      </c>
      <c r="F88">
        <v>-0.04</v>
      </c>
      <c r="G88">
        <v>0.15</v>
      </c>
      <c r="H88">
        <v>0</v>
      </c>
      <c r="I88">
        <v>99.76</v>
      </c>
      <c r="J88">
        <v>839.77</v>
      </c>
      <c r="K88">
        <v>980.8</v>
      </c>
      <c r="L88">
        <v>1677.2</v>
      </c>
      <c r="M88">
        <v>23.75</v>
      </c>
      <c r="N88" t="s">
        <v>15</v>
      </c>
      <c r="O88">
        <v>25.13</v>
      </c>
    </row>
    <row r="89" spans="1:15" x14ac:dyDescent="0.3">
      <c r="A89" s="1">
        <v>44193.541666666664</v>
      </c>
      <c r="B89">
        <v>-200.41</v>
      </c>
      <c r="C89">
        <v>0</v>
      </c>
      <c r="D89">
        <v>1114.2</v>
      </c>
      <c r="E89">
        <v>4231.83</v>
      </c>
      <c r="F89">
        <v>-0.03</v>
      </c>
      <c r="G89">
        <v>0.14000000000000001</v>
      </c>
      <c r="H89">
        <v>0</v>
      </c>
      <c r="I89">
        <v>99.4</v>
      </c>
      <c r="J89">
        <v>752.21</v>
      </c>
      <c r="K89">
        <v>983.14</v>
      </c>
      <c r="L89">
        <v>1603.82</v>
      </c>
      <c r="M89">
        <v>22.49</v>
      </c>
      <c r="N89" t="s">
        <v>15</v>
      </c>
      <c r="O89">
        <v>26.76</v>
      </c>
    </row>
    <row r="90" spans="1:15" x14ac:dyDescent="0.3">
      <c r="A90" s="1">
        <v>44193.5625</v>
      </c>
      <c r="B90">
        <v>-200.53</v>
      </c>
      <c r="C90">
        <v>0</v>
      </c>
      <c r="D90">
        <v>1224.82</v>
      </c>
      <c r="E90">
        <v>4189.5</v>
      </c>
      <c r="F90">
        <v>-0.03</v>
      </c>
      <c r="G90">
        <v>0.13</v>
      </c>
      <c r="H90">
        <v>0</v>
      </c>
      <c r="I90">
        <v>99.52</v>
      </c>
      <c r="J90">
        <v>636.46</v>
      </c>
      <c r="K90">
        <v>984.52</v>
      </c>
      <c r="L90">
        <v>1459.27</v>
      </c>
      <c r="M90">
        <v>21.83</v>
      </c>
      <c r="N90" t="s">
        <v>15</v>
      </c>
      <c r="O90">
        <v>30.18</v>
      </c>
    </row>
    <row r="91" spans="1:15" x14ac:dyDescent="0.3">
      <c r="A91" s="1">
        <v>44193.583333333336</v>
      </c>
      <c r="B91">
        <v>-200.28</v>
      </c>
      <c r="C91">
        <v>0</v>
      </c>
      <c r="D91">
        <v>1148.21</v>
      </c>
      <c r="E91">
        <v>4219.28</v>
      </c>
      <c r="F91">
        <v>-0.04</v>
      </c>
      <c r="G91">
        <v>0.15</v>
      </c>
      <c r="H91">
        <v>0</v>
      </c>
      <c r="I91">
        <v>99.44</v>
      </c>
      <c r="J91">
        <v>709.42</v>
      </c>
      <c r="K91">
        <v>1007.24</v>
      </c>
      <c r="L91">
        <v>1238.54</v>
      </c>
      <c r="M91">
        <v>21.29</v>
      </c>
      <c r="N91" t="s">
        <v>15</v>
      </c>
      <c r="O91">
        <v>25.79</v>
      </c>
    </row>
    <row r="92" spans="1:15" x14ac:dyDescent="0.3">
      <c r="A92" s="1">
        <v>44193.604166666664</v>
      </c>
      <c r="B92">
        <v>-147.28</v>
      </c>
      <c r="C92">
        <v>0</v>
      </c>
      <c r="D92">
        <v>1180.75</v>
      </c>
      <c r="E92">
        <v>4292.3900000000003</v>
      </c>
      <c r="F92">
        <v>-0.04</v>
      </c>
      <c r="G92">
        <v>0.14000000000000001</v>
      </c>
      <c r="H92">
        <v>0</v>
      </c>
      <c r="I92">
        <v>99.58</v>
      </c>
      <c r="J92">
        <v>724.24</v>
      </c>
      <c r="K92">
        <v>949.51</v>
      </c>
      <c r="L92">
        <v>1048.21</v>
      </c>
      <c r="M92">
        <v>21.09</v>
      </c>
      <c r="N92" t="s">
        <v>15</v>
      </c>
      <c r="O92">
        <v>32.96</v>
      </c>
    </row>
    <row r="93" spans="1:15" x14ac:dyDescent="0.3">
      <c r="A93" s="1">
        <v>44193.625</v>
      </c>
      <c r="B93">
        <v>-80.540000000000006</v>
      </c>
      <c r="C93">
        <v>0</v>
      </c>
      <c r="D93">
        <v>1032.26</v>
      </c>
      <c r="E93">
        <v>4445.05</v>
      </c>
      <c r="F93">
        <v>-0.04</v>
      </c>
      <c r="G93">
        <v>0.14000000000000001</v>
      </c>
      <c r="H93">
        <v>0</v>
      </c>
      <c r="I93">
        <v>100.95</v>
      </c>
      <c r="J93">
        <v>783.53</v>
      </c>
      <c r="K93">
        <v>879.57</v>
      </c>
      <c r="L93">
        <v>831.19</v>
      </c>
      <c r="M93">
        <v>20.83</v>
      </c>
      <c r="N93" t="s">
        <v>15</v>
      </c>
      <c r="O93">
        <v>35.549999999999997</v>
      </c>
    </row>
    <row r="94" spans="1:15" x14ac:dyDescent="0.3">
      <c r="A94" s="1">
        <v>44193.645833333336</v>
      </c>
      <c r="B94">
        <v>0</v>
      </c>
      <c r="C94">
        <v>0</v>
      </c>
      <c r="D94">
        <v>918.09</v>
      </c>
      <c r="E94">
        <v>4750.45</v>
      </c>
      <c r="F94">
        <v>-0.04</v>
      </c>
      <c r="G94">
        <v>0.14000000000000001</v>
      </c>
      <c r="H94">
        <v>0</v>
      </c>
      <c r="I94">
        <v>131.41</v>
      </c>
      <c r="J94">
        <v>711.98</v>
      </c>
      <c r="K94">
        <v>858.3</v>
      </c>
      <c r="L94">
        <v>676.62</v>
      </c>
      <c r="M94">
        <v>20.58</v>
      </c>
      <c r="N94" t="s">
        <v>15</v>
      </c>
      <c r="O94">
        <v>40.82</v>
      </c>
    </row>
    <row r="95" spans="1:15" x14ac:dyDescent="0.3">
      <c r="A95" s="1">
        <v>44193.666666666664</v>
      </c>
      <c r="B95">
        <v>0</v>
      </c>
      <c r="C95">
        <v>0</v>
      </c>
      <c r="D95">
        <v>555.25</v>
      </c>
      <c r="E95">
        <v>5321.28</v>
      </c>
      <c r="F95">
        <v>-0.03</v>
      </c>
      <c r="G95">
        <v>0.12</v>
      </c>
      <c r="H95">
        <v>0</v>
      </c>
      <c r="I95">
        <v>170.13</v>
      </c>
      <c r="J95">
        <v>731.11</v>
      </c>
      <c r="K95">
        <v>810.74</v>
      </c>
      <c r="L95">
        <v>521.94000000000005</v>
      </c>
      <c r="M95">
        <v>19.989999999999998</v>
      </c>
      <c r="N95" t="s">
        <v>15</v>
      </c>
      <c r="O95">
        <v>41.15</v>
      </c>
    </row>
    <row r="96" spans="1:15" x14ac:dyDescent="0.3">
      <c r="A96" s="1">
        <v>44193.6875</v>
      </c>
      <c r="B96">
        <v>0</v>
      </c>
      <c r="C96">
        <v>0</v>
      </c>
      <c r="D96">
        <v>252.4</v>
      </c>
      <c r="E96">
        <v>5813.61</v>
      </c>
      <c r="F96">
        <v>-0.03</v>
      </c>
      <c r="G96">
        <v>0.12</v>
      </c>
      <c r="H96">
        <v>0</v>
      </c>
      <c r="I96">
        <v>207.25</v>
      </c>
      <c r="J96">
        <v>791.24</v>
      </c>
      <c r="K96">
        <v>612.33000000000004</v>
      </c>
      <c r="L96">
        <v>385.57</v>
      </c>
      <c r="M96">
        <v>19.57</v>
      </c>
      <c r="N96" t="s">
        <v>15</v>
      </c>
      <c r="O96">
        <v>43.41</v>
      </c>
    </row>
    <row r="97" spans="1:15" x14ac:dyDescent="0.3">
      <c r="A97" s="1">
        <v>44193.708333333336</v>
      </c>
      <c r="B97">
        <v>0</v>
      </c>
      <c r="C97">
        <v>-6.82</v>
      </c>
      <c r="D97">
        <v>94.06</v>
      </c>
      <c r="E97">
        <v>6161.4</v>
      </c>
      <c r="F97">
        <v>-0.04</v>
      </c>
      <c r="G97">
        <v>0.14000000000000001</v>
      </c>
      <c r="H97">
        <v>0</v>
      </c>
      <c r="I97">
        <v>231.73</v>
      </c>
      <c r="J97">
        <v>823.83</v>
      </c>
      <c r="K97">
        <v>622.25</v>
      </c>
      <c r="L97">
        <v>257.68</v>
      </c>
      <c r="M97">
        <v>18.72</v>
      </c>
      <c r="N97" t="s">
        <v>15</v>
      </c>
      <c r="O97">
        <v>36.07</v>
      </c>
    </row>
    <row r="98" spans="1:15" x14ac:dyDescent="0.3">
      <c r="A98" s="1">
        <v>44193.729166666664</v>
      </c>
      <c r="B98">
        <v>0</v>
      </c>
      <c r="C98">
        <v>0</v>
      </c>
      <c r="D98">
        <v>240.22</v>
      </c>
      <c r="E98">
        <v>6123.49</v>
      </c>
      <c r="F98">
        <v>-0.02</v>
      </c>
      <c r="G98">
        <v>0.13</v>
      </c>
      <c r="H98">
        <v>0</v>
      </c>
      <c r="I98">
        <v>293.60000000000002</v>
      </c>
      <c r="J98">
        <v>734.8</v>
      </c>
      <c r="K98">
        <v>520.73</v>
      </c>
      <c r="L98">
        <v>155.62</v>
      </c>
      <c r="M98">
        <v>18.100000000000001</v>
      </c>
      <c r="N98" t="s">
        <v>15</v>
      </c>
      <c r="O98">
        <v>25.94</v>
      </c>
    </row>
    <row r="99" spans="1:15" x14ac:dyDescent="0.3">
      <c r="A99" s="1">
        <v>44193.75</v>
      </c>
      <c r="B99">
        <v>0</v>
      </c>
      <c r="C99">
        <v>0</v>
      </c>
      <c r="D99">
        <v>353</v>
      </c>
      <c r="E99">
        <v>5987.93</v>
      </c>
      <c r="F99">
        <v>-0.02</v>
      </c>
      <c r="G99">
        <v>0.13</v>
      </c>
      <c r="H99">
        <v>0</v>
      </c>
      <c r="I99">
        <v>330.56</v>
      </c>
      <c r="J99">
        <v>751.07</v>
      </c>
      <c r="K99">
        <v>379.8</v>
      </c>
      <c r="L99">
        <v>84.25</v>
      </c>
      <c r="M99">
        <v>18.010000000000002</v>
      </c>
      <c r="N99" t="s">
        <v>15</v>
      </c>
      <c r="O99">
        <v>35.340000000000003</v>
      </c>
    </row>
    <row r="100" spans="1:15" x14ac:dyDescent="0.3">
      <c r="A100" s="1">
        <v>44193.770833333336</v>
      </c>
      <c r="B100">
        <v>0</v>
      </c>
      <c r="C100">
        <v>0</v>
      </c>
      <c r="D100">
        <v>416.34</v>
      </c>
      <c r="E100">
        <v>5968.4</v>
      </c>
      <c r="F100">
        <v>-0.02</v>
      </c>
      <c r="G100">
        <v>0.12</v>
      </c>
      <c r="H100">
        <v>0</v>
      </c>
      <c r="I100">
        <v>317.85000000000002</v>
      </c>
      <c r="J100">
        <v>714.9</v>
      </c>
      <c r="K100">
        <v>197.81</v>
      </c>
      <c r="L100">
        <v>34.770000000000003</v>
      </c>
      <c r="M100">
        <v>18.07</v>
      </c>
      <c r="N100" t="s">
        <v>15</v>
      </c>
      <c r="O100">
        <v>36.92</v>
      </c>
    </row>
    <row r="101" spans="1:15" x14ac:dyDescent="0.3">
      <c r="A101" s="1">
        <v>44193.791666666664</v>
      </c>
      <c r="B101">
        <v>0</v>
      </c>
      <c r="C101">
        <v>0</v>
      </c>
      <c r="D101">
        <v>404.22</v>
      </c>
      <c r="E101">
        <v>6201.05</v>
      </c>
      <c r="F101">
        <v>-0.02</v>
      </c>
      <c r="G101">
        <v>0.13</v>
      </c>
      <c r="H101">
        <v>0</v>
      </c>
      <c r="I101">
        <v>130.66</v>
      </c>
      <c r="J101">
        <v>688.37</v>
      </c>
      <c r="K101">
        <v>58.26</v>
      </c>
      <c r="L101">
        <v>7.11</v>
      </c>
      <c r="M101">
        <v>18.02</v>
      </c>
      <c r="N101" t="s">
        <v>15</v>
      </c>
      <c r="O101">
        <v>38.51</v>
      </c>
    </row>
    <row r="102" spans="1:15" x14ac:dyDescent="0.3">
      <c r="A102" s="1">
        <v>44193.8125</v>
      </c>
      <c r="B102">
        <v>0</v>
      </c>
      <c r="C102">
        <v>0</v>
      </c>
      <c r="D102">
        <v>363.58</v>
      </c>
      <c r="E102">
        <v>6254.18</v>
      </c>
      <c r="F102">
        <v>-0.02</v>
      </c>
      <c r="G102">
        <v>0.14000000000000001</v>
      </c>
      <c r="H102">
        <v>0</v>
      </c>
      <c r="I102">
        <v>121.6</v>
      </c>
      <c r="J102">
        <v>716.38</v>
      </c>
      <c r="K102">
        <v>2.06</v>
      </c>
      <c r="L102">
        <v>0.51</v>
      </c>
      <c r="M102">
        <v>17.97</v>
      </c>
      <c r="N102" t="s">
        <v>15</v>
      </c>
      <c r="O102">
        <v>38.51</v>
      </c>
    </row>
    <row r="103" spans="1:15" x14ac:dyDescent="0.3">
      <c r="A103" s="1">
        <v>44193.833333333336</v>
      </c>
      <c r="B103">
        <v>0</v>
      </c>
      <c r="C103">
        <v>0</v>
      </c>
      <c r="D103">
        <v>302.64999999999998</v>
      </c>
      <c r="E103">
        <v>6211.16</v>
      </c>
      <c r="F103">
        <v>-0.02</v>
      </c>
      <c r="G103">
        <v>0.15</v>
      </c>
      <c r="H103">
        <v>0</v>
      </c>
      <c r="I103">
        <v>99.59</v>
      </c>
      <c r="J103">
        <v>731.58</v>
      </c>
      <c r="K103">
        <v>-0.39</v>
      </c>
      <c r="L103">
        <v>0</v>
      </c>
      <c r="M103">
        <v>17.73</v>
      </c>
      <c r="N103" t="s">
        <v>15</v>
      </c>
      <c r="O103">
        <v>39</v>
      </c>
    </row>
    <row r="104" spans="1:15" x14ac:dyDescent="0.3">
      <c r="A104" s="1">
        <v>44193.854166666664</v>
      </c>
      <c r="B104">
        <v>0</v>
      </c>
      <c r="C104">
        <v>0</v>
      </c>
      <c r="D104">
        <v>370.83</v>
      </c>
      <c r="E104">
        <v>6070.34</v>
      </c>
      <c r="F104">
        <v>-0.03</v>
      </c>
      <c r="G104">
        <v>0.14000000000000001</v>
      </c>
      <c r="H104">
        <v>0</v>
      </c>
      <c r="I104">
        <v>99.32</v>
      </c>
      <c r="J104">
        <v>674.55</v>
      </c>
      <c r="K104">
        <v>-0.39</v>
      </c>
      <c r="L104">
        <v>0</v>
      </c>
      <c r="M104">
        <v>17.53</v>
      </c>
      <c r="N104" t="s">
        <v>15</v>
      </c>
      <c r="O104">
        <v>38.94</v>
      </c>
    </row>
    <row r="105" spans="1:15" x14ac:dyDescent="0.3">
      <c r="A105" s="1">
        <v>44193.875</v>
      </c>
      <c r="B105">
        <v>0</v>
      </c>
      <c r="C105">
        <v>0</v>
      </c>
      <c r="D105">
        <v>345.54</v>
      </c>
      <c r="E105">
        <v>6052.67</v>
      </c>
      <c r="F105">
        <v>-0.03</v>
      </c>
      <c r="G105">
        <v>0.14000000000000001</v>
      </c>
      <c r="H105">
        <v>0</v>
      </c>
      <c r="I105">
        <v>99.52</v>
      </c>
      <c r="J105">
        <v>629.98</v>
      </c>
      <c r="K105">
        <v>-0.36</v>
      </c>
      <c r="L105">
        <v>0</v>
      </c>
      <c r="M105">
        <v>17.420000000000002</v>
      </c>
      <c r="N105" t="s">
        <v>15</v>
      </c>
      <c r="O105">
        <v>38.94</v>
      </c>
    </row>
    <row r="106" spans="1:15" x14ac:dyDescent="0.3">
      <c r="A106" s="1">
        <v>44193.895833333336</v>
      </c>
      <c r="B106">
        <v>0</v>
      </c>
      <c r="C106">
        <v>0</v>
      </c>
      <c r="D106">
        <v>305.08999999999997</v>
      </c>
      <c r="E106">
        <v>6114.17</v>
      </c>
      <c r="F106">
        <v>-0.03</v>
      </c>
      <c r="G106">
        <v>0.14000000000000001</v>
      </c>
      <c r="H106">
        <v>0</v>
      </c>
      <c r="I106">
        <v>99.44</v>
      </c>
      <c r="J106">
        <v>596.32000000000005</v>
      </c>
      <c r="K106">
        <v>-0.33</v>
      </c>
      <c r="L106">
        <v>0</v>
      </c>
      <c r="M106">
        <v>17.399999999999999</v>
      </c>
      <c r="N106" t="s">
        <v>15</v>
      </c>
      <c r="O106">
        <v>39.119999999999997</v>
      </c>
    </row>
    <row r="107" spans="1:15" x14ac:dyDescent="0.3">
      <c r="A107" s="1">
        <v>44193.916666666664</v>
      </c>
      <c r="B107">
        <v>0</v>
      </c>
      <c r="C107">
        <v>0</v>
      </c>
      <c r="D107">
        <v>404.19</v>
      </c>
      <c r="E107">
        <v>5970.68</v>
      </c>
      <c r="F107">
        <v>-0.04</v>
      </c>
      <c r="G107">
        <v>0.14000000000000001</v>
      </c>
      <c r="H107">
        <v>0</v>
      </c>
      <c r="I107">
        <v>99.44</v>
      </c>
      <c r="J107">
        <v>564.35</v>
      </c>
      <c r="K107">
        <v>-0.33</v>
      </c>
      <c r="L107">
        <v>0</v>
      </c>
      <c r="M107">
        <v>17.38</v>
      </c>
      <c r="N107" t="s">
        <v>15</v>
      </c>
      <c r="O107">
        <v>40.01</v>
      </c>
    </row>
    <row r="108" spans="1:15" x14ac:dyDescent="0.3">
      <c r="A108" s="1">
        <v>44193.9375</v>
      </c>
      <c r="B108">
        <v>0</v>
      </c>
      <c r="C108">
        <v>0</v>
      </c>
      <c r="D108">
        <v>272.44</v>
      </c>
      <c r="E108">
        <v>6073.67</v>
      </c>
      <c r="F108">
        <v>-0.04</v>
      </c>
      <c r="G108">
        <v>0.14000000000000001</v>
      </c>
      <c r="H108">
        <v>0</v>
      </c>
      <c r="I108">
        <v>99.48</v>
      </c>
      <c r="J108">
        <v>543.55999999999995</v>
      </c>
      <c r="K108">
        <v>-0.36</v>
      </c>
      <c r="L108">
        <v>0</v>
      </c>
      <c r="M108">
        <v>17.23</v>
      </c>
      <c r="N108" t="s">
        <v>15</v>
      </c>
      <c r="O108">
        <v>41.68</v>
      </c>
    </row>
    <row r="109" spans="1:15" x14ac:dyDescent="0.3">
      <c r="A109" s="1">
        <v>44193.958333333336</v>
      </c>
      <c r="B109">
        <v>0</v>
      </c>
      <c r="C109">
        <v>-11.26</v>
      </c>
      <c r="D109">
        <v>101.59</v>
      </c>
      <c r="E109">
        <v>6125.39</v>
      </c>
      <c r="F109">
        <v>-0.04</v>
      </c>
      <c r="G109">
        <v>0.13</v>
      </c>
      <c r="H109">
        <v>0</v>
      </c>
      <c r="I109">
        <v>99.64</v>
      </c>
      <c r="J109">
        <v>566.16</v>
      </c>
      <c r="K109">
        <v>-0.3</v>
      </c>
      <c r="L109">
        <v>0</v>
      </c>
      <c r="M109">
        <v>17.13</v>
      </c>
      <c r="N109" t="s">
        <v>15</v>
      </c>
      <c r="O109">
        <v>39.64</v>
      </c>
    </row>
    <row r="110" spans="1:15" x14ac:dyDescent="0.3">
      <c r="A110" s="1">
        <v>44193.979166666664</v>
      </c>
      <c r="B110">
        <v>0</v>
      </c>
      <c r="C110">
        <v>-118.62</v>
      </c>
      <c r="D110">
        <v>0</v>
      </c>
      <c r="E110">
        <v>6149.45</v>
      </c>
      <c r="F110">
        <v>-0.03</v>
      </c>
      <c r="G110">
        <v>0.15</v>
      </c>
      <c r="H110">
        <v>0</v>
      </c>
      <c r="I110">
        <v>99.56</v>
      </c>
      <c r="J110">
        <v>622.87</v>
      </c>
      <c r="K110">
        <v>-0.36</v>
      </c>
      <c r="L110">
        <v>0</v>
      </c>
      <c r="M110">
        <v>17.170000000000002</v>
      </c>
      <c r="N110" t="s">
        <v>15</v>
      </c>
      <c r="O110">
        <v>40.5</v>
      </c>
    </row>
    <row r="111" spans="1:15" x14ac:dyDescent="0.3">
      <c r="A111" s="1">
        <v>44194</v>
      </c>
      <c r="B111">
        <v>0</v>
      </c>
      <c r="C111">
        <v>-13.7</v>
      </c>
      <c r="D111">
        <v>50.6</v>
      </c>
      <c r="E111">
        <v>5958.23</v>
      </c>
      <c r="F111">
        <v>-0.03</v>
      </c>
      <c r="G111">
        <v>0.14000000000000001</v>
      </c>
      <c r="H111">
        <v>0</v>
      </c>
      <c r="I111">
        <v>99.62</v>
      </c>
      <c r="J111">
        <v>617.83000000000004</v>
      </c>
      <c r="K111">
        <v>-0.27</v>
      </c>
      <c r="L111">
        <v>0</v>
      </c>
      <c r="M111">
        <v>17.03</v>
      </c>
      <c r="N111" t="s">
        <v>15</v>
      </c>
      <c r="O111">
        <v>38.99</v>
      </c>
    </row>
    <row r="112" spans="1:15" x14ac:dyDescent="0.3">
      <c r="A112" s="1">
        <v>44194.020833333336</v>
      </c>
      <c r="B112">
        <v>0</v>
      </c>
      <c r="C112">
        <v>0</v>
      </c>
      <c r="D112">
        <v>158.36000000000001</v>
      </c>
      <c r="E112">
        <v>5682.22</v>
      </c>
      <c r="F112">
        <v>-0.04</v>
      </c>
      <c r="G112">
        <v>0.14000000000000001</v>
      </c>
      <c r="H112">
        <v>0</v>
      </c>
      <c r="I112">
        <v>99.5</v>
      </c>
      <c r="J112">
        <v>588.24</v>
      </c>
      <c r="K112">
        <v>-0.24</v>
      </c>
      <c r="L112">
        <v>0</v>
      </c>
      <c r="M112">
        <v>16.989999999999998</v>
      </c>
      <c r="N112" t="s">
        <v>15</v>
      </c>
      <c r="O112">
        <v>39.1</v>
      </c>
    </row>
    <row r="113" spans="1:15" x14ac:dyDescent="0.3">
      <c r="A113" s="1">
        <v>44194.041666666664</v>
      </c>
      <c r="B113">
        <v>0</v>
      </c>
      <c r="C113">
        <v>0</v>
      </c>
      <c r="D113">
        <v>218.66</v>
      </c>
      <c r="E113">
        <v>5478.84</v>
      </c>
      <c r="F113">
        <v>-0.03</v>
      </c>
      <c r="G113">
        <v>0.14000000000000001</v>
      </c>
      <c r="H113">
        <v>0</v>
      </c>
      <c r="I113">
        <v>99.61</v>
      </c>
      <c r="J113">
        <v>528.15</v>
      </c>
      <c r="K113">
        <v>-0.27</v>
      </c>
      <c r="L113">
        <v>0</v>
      </c>
      <c r="M113">
        <v>16.920000000000002</v>
      </c>
      <c r="N113" t="s">
        <v>15</v>
      </c>
      <c r="O113">
        <v>41.61</v>
      </c>
    </row>
    <row r="114" spans="1:15" x14ac:dyDescent="0.3">
      <c r="A114" s="1">
        <v>44194.0625</v>
      </c>
      <c r="B114">
        <v>0</v>
      </c>
      <c r="C114">
        <v>0</v>
      </c>
      <c r="D114">
        <v>342.85</v>
      </c>
      <c r="E114">
        <v>5168.26</v>
      </c>
      <c r="F114">
        <v>-0.03</v>
      </c>
      <c r="G114">
        <v>0.14000000000000001</v>
      </c>
      <c r="H114">
        <v>0</v>
      </c>
      <c r="I114">
        <v>99.24</v>
      </c>
      <c r="J114">
        <v>450.12</v>
      </c>
      <c r="K114">
        <v>-0.27</v>
      </c>
      <c r="L114">
        <v>0</v>
      </c>
      <c r="M114">
        <v>16.989999999999998</v>
      </c>
      <c r="N114" t="s">
        <v>15</v>
      </c>
      <c r="O114">
        <v>41.64</v>
      </c>
    </row>
    <row r="115" spans="1:15" x14ac:dyDescent="0.3">
      <c r="A115" s="1">
        <v>44194.083333333336</v>
      </c>
      <c r="B115">
        <v>0</v>
      </c>
      <c r="C115">
        <v>0</v>
      </c>
      <c r="D115">
        <v>423.06</v>
      </c>
      <c r="E115">
        <v>4903.63</v>
      </c>
      <c r="F115">
        <v>-0.04</v>
      </c>
      <c r="G115">
        <v>0.13</v>
      </c>
      <c r="H115">
        <v>0</v>
      </c>
      <c r="I115">
        <v>99.43</v>
      </c>
      <c r="J115">
        <v>446.57</v>
      </c>
      <c r="K115">
        <v>-0.33</v>
      </c>
      <c r="L115">
        <v>0</v>
      </c>
      <c r="M115">
        <v>17.12</v>
      </c>
      <c r="N115" t="s">
        <v>15</v>
      </c>
      <c r="O115">
        <v>39.659999999999997</v>
      </c>
    </row>
    <row r="116" spans="1:15" x14ac:dyDescent="0.3">
      <c r="A116" s="1">
        <v>44194.104166666664</v>
      </c>
      <c r="B116">
        <v>0</v>
      </c>
      <c r="C116">
        <v>0</v>
      </c>
      <c r="D116">
        <v>487.13</v>
      </c>
      <c r="E116">
        <v>4823.4799999999996</v>
      </c>
      <c r="F116">
        <v>-0.03</v>
      </c>
      <c r="G116">
        <v>0.13</v>
      </c>
      <c r="H116">
        <v>0</v>
      </c>
      <c r="I116">
        <v>99.58</v>
      </c>
      <c r="J116">
        <v>381.2</v>
      </c>
      <c r="K116">
        <v>-0.26</v>
      </c>
      <c r="L116">
        <v>0</v>
      </c>
      <c r="M116">
        <v>17.45</v>
      </c>
      <c r="N116" t="s">
        <v>15</v>
      </c>
      <c r="O116">
        <v>39.22</v>
      </c>
    </row>
    <row r="117" spans="1:15" x14ac:dyDescent="0.3">
      <c r="A117" s="1">
        <v>44194.125</v>
      </c>
      <c r="B117">
        <v>0</v>
      </c>
      <c r="C117">
        <v>0</v>
      </c>
      <c r="D117">
        <v>538.4</v>
      </c>
      <c r="E117">
        <v>4719.4399999999996</v>
      </c>
      <c r="F117">
        <v>-0.03</v>
      </c>
      <c r="G117">
        <v>0.13</v>
      </c>
      <c r="H117">
        <v>0</v>
      </c>
      <c r="I117">
        <v>99.68</v>
      </c>
      <c r="J117">
        <v>341.94</v>
      </c>
      <c r="K117">
        <v>-0.27</v>
      </c>
      <c r="L117">
        <v>0</v>
      </c>
      <c r="M117">
        <v>17.7</v>
      </c>
      <c r="N117" t="s">
        <v>15</v>
      </c>
      <c r="O117">
        <v>39.119999999999997</v>
      </c>
    </row>
    <row r="118" spans="1:15" x14ac:dyDescent="0.3">
      <c r="A118" s="1">
        <v>44194.145833333336</v>
      </c>
      <c r="B118">
        <v>0</v>
      </c>
      <c r="C118">
        <v>0</v>
      </c>
      <c r="D118">
        <v>663.43</v>
      </c>
      <c r="E118">
        <v>4593.7</v>
      </c>
      <c r="F118">
        <v>-0.03</v>
      </c>
      <c r="G118">
        <v>0.13</v>
      </c>
      <c r="H118">
        <v>0</v>
      </c>
      <c r="I118">
        <v>99.54</v>
      </c>
      <c r="J118">
        <v>320.26</v>
      </c>
      <c r="K118">
        <v>-0.27</v>
      </c>
      <c r="L118">
        <v>0</v>
      </c>
      <c r="M118">
        <v>18.03</v>
      </c>
      <c r="N118" t="s">
        <v>15</v>
      </c>
      <c r="O118">
        <v>38.89</v>
      </c>
    </row>
    <row r="119" spans="1:15" x14ac:dyDescent="0.3">
      <c r="A119" s="1">
        <v>44194.166666666664</v>
      </c>
      <c r="B119">
        <v>0</v>
      </c>
      <c r="C119">
        <v>0</v>
      </c>
      <c r="D119">
        <v>615.22</v>
      </c>
      <c r="E119">
        <v>4691.3</v>
      </c>
      <c r="F119">
        <v>-0.03</v>
      </c>
      <c r="G119">
        <v>0.13</v>
      </c>
      <c r="H119">
        <v>0</v>
      </c>
      <c r="I119">
        <v>99.5</v>
      </c>
      <c r="J119">
        <v>282.98</v>
      </c>
      <c r="K119">
        <v>-0.18</v>
      </c>
      <c r="L119">
        <v>0.2</v>
      </c>
      <c r="M119">
        <v>18.12</v>
      </c>
      <c r="N119" t="s">
        <v>15</v>
      </c>
      <c r="O119">
        <v>38.89</v>
      </c>
    </row>
    <row r="120" spans="1:15" x14ac:dyDescent="0.3">
      <c r="A120" s="1">
        <v>44194.1875</v>
      </c>
      <c r="B120">
        <v>0</v>
      </c>
      <c r="C120">
        <v>0</v>
      </c>
      <c r="D120">
        <v>477.64</v>
      </c>
      <c r="E120">
        <v>4909.58</v>
      </c>
      <c r="F120">
        <v>-0.03</v>
      </c>
      <c r="G120">
        <v>0.14000000000000001</v>
      </c>
      <c r="H120">
        <v>0</v>
      </c>
      <c r="I120">
        <v>99.51</v>
      </c>
      <c r="J120">
        <v>360.96</v>
      </c>
      <c r="K120">
        <v>-0.36</v>
      </c>
      <c r="L120">
        <v>4.2699999999999996</v>
      </c>
      <c r="M120">
        <v>18.37</v>
      </c>
      <c r="N120" t="s">
        <v>15</v>
      </c>
      <c r="O120">
        <v>40.840000000000003</v>
      </c>
    </row>
    <row r="121" spans="1:15" x14ac:dyDescent="0.3">
      <c r="A121" s="1">
        <v>44194.208333333336</v>
      </c>
      <c r="B121">
        <v>0</v>
      </c>
      <c r="C121">
        <v>0</v>
      </c>
      <c r="D121">
        <v>443.64</v>
      </c>
      <c r="E121">
        <v>5034.54</v>
      </c>
      <c r="F121">
        <v>-0.03</v>
      </c>
      <c r="G121">
        <v>0.11</v>
      </c>
      <c r="H121">
        <v>0</v>
      </c>
      <c r="I121">
        <v>99.67</v>
      </c>
      <c r="J121">
        <v>351.58</v>
      </c>
      <c r="K121">
        <v>0.23</v>
      </c>
      <c r="L121">
        <v>28.72</v>
      </c>
      <c r="M121">
        <v>18.559999999999999</v>
      </c>
      <c r="N121" t="s">
        <v>15</v>
      </c>
      <c r="O121">
        <v>41.7</v>
      </c>
    </row>
    <row r="122" spans="1:15" x14ac:dyDescent="0.3">
      <c r="A122" s="1">
        <v>44194.229166666664</v>
      </c>
      <c r="B122">
        <v>0</v>
      </c>
      <c r="C122">
        <v>0</v>
      </c>
      <c r="D122">
        <v>446.09</v>
      </c>
      <c r="E122">
        <v>5207.78</v>
      </c>
      <c r="F122">
        <v>-0.03</v>
      </c>
      <c r="G122">
        <v>0.13</v>
      </c>
      <c r="H122">
        <v>0</v>
      </c>
      <c r="I122">
        <v>99.76</v>
      </c>
      <c r="J122">
        <v>359.96</v>
      </c>
      <c r="K122">
        <v>31.5</v>
      </c>
      <c r="L122">
        <v>75.14</v>
      </c>
      <c r="M122">
        <v>18.45</v>
      </c>
      <c r="N122" t="s">
        <v>15</v>
      </c>
      <c r="O122">
        <v>41.95</v>
      </c>
    </row>
    <row r="123" spans="1:15" x14ac:dyDescent="0.3">
      <c r="A123" s="1">
        <v>44194.25</v>
      </c>
      <c r="B123">
        <v>0</v>
      </c>
      <c r="C123">
        <v>0</v>
      </c>
      <c r="D123">
        <v>579.89</v>
      </c>
      <c r="E123">
        <v>5132.87</v>
      </c>
      <c r="F123">
        <v>-0.03</v>
      </c>
      <c r="G123">
        <v>0.13</v>
      </c>
      <c r="H123">
        <v>0</v>
      </c>
      <c r="I123">
        <v>99.49</v>
      </c>
      <c r="J123">
        <v>358.68</v>
      </c>
      <c r="K123">
        <v>190.38</v>
      </c>
      <c r="L123">
        <v>139.22999999999999</v>
      </c>
      <c r="M123">
        <v>17.809999999999999</v>
      </c>
      <c r="N123" t="s">
        <v>15</v>
      </c>
      <c r="O123">
        <v>41.23</v>
      </c>
    </row>
    <row r="124" spans="1:15" x14ac:dyDescent="0.3">
      <c r="A124" s="1">
        <v>44194.270833333336</v>
      </c>
      <c r="B124">
        <v>0</v>
      </c>
      <c r="C124">
        <v>0</v>
      </c>
      <c r="D124">
        <v>751.66</v>
      </c>
      <c r="E124">
        <v>4916.2299999999996</v>
      </c>
      <c r="F124">
        <v>-0.03</v>
      </c>
      <c r="G124">
        <v>0.13</v>
      </c>
      <c r="H124">
        <v>0</v>
      </c>
      <c r="I124">
        <v>99.46</v>
      </c>
      <c r="J124">
        <v>353.17</v>
      </c>
      <c r="K124">
        <v>434.84</v>
      </c>
      <c r="L124">
        <v>239.98</v>
      </c>
      <c r="M124">
        <v>17.440000000000001</v>
      </c>
      <c r="N124" t="s">
        <v>15</v>
      </c>
      <c r="O124">
        <v>36.44</v>
      </c>
    </row>
    <row r="125" spans="1:15" x14ac:dyDescent="0.3">
      <c r="A125" s="1">
        <v>44194.291666666664</v>
      </c>
      <c r="B125">
        <v>0</v>
      </c>
      <c r="C125">
        <v>0</v>
      </c>
      <c r="D125">
        <v>672.07</v>
      </c>
      <c r="E125">
        <v>4869.1899999999996</v>
      </c>
      <c r="F125">
        <v>-0.03</v>
      </c>
      <c r="G125">
        <v>0.13</v>
      </c>
      <c r="H125">
        <v>0</v>
      </c>
      <c r="I125">
        <v>169.51</v>
      </c>
      <c r="J125">
        <v>344.88</v>
      </c>
      <c r="K125">
        <v>607.26</v>
      </c>
      <c r="L125">
        <v>360.42</v>
      </c>
      <c r="M125">
        <v>17.32</v>
      </c>
      <c r="N125" t="s">
        <v>15</v>
      </c>
      <c r="O125">
        <v>35.770000000000003</v>
      </c>
    </row>
    <row r="126" spans="1:15" x14ac:dyDescent="0.3">
      <c r="A126" s="1">
        <v>44194.3125</v>
      </c>
      <c r="B126">
        <v>0</v>
      </c>
      <c r="C126">
        <v>0</v>
      </c>
      <c r="D126">
        <v>811.7</v>
      </c>
      <c r="E126">
        <v>4614.79</v>
      </c>
      <c r="F126">
        <v>-0.03</v>
      </c>
      <c r="G126">
        <v>0.13</v>
      </c>
      <c r="H126">
        <v>0</v>
      </c>
      <c r="I126">
        <v>436.56</v>
      </c>
      <c r="J126">
        <v>364.92</v>
      </c>
      <c r="K126">
        <v>709.95</v>
      </c>
      <c r="L126">
        <v>499.43</v>
      </c>
      <c r="M126">
        <v>17.309999999999999</v>
      </c>
      <c r="N126" t="s">
        <v>15</v>
      </c>
      <c r="O126">
        <v>33.619999999999997</v>
      </c>
    </row>
    <row r="127" spans="1:15" x14ac:dyDescent="0.3">
      <c r="A127" s="1">
        <v>44194.333333333336</v>
      </c>
      <c r="B127">
        <v>0</v>
      </c>
      <c r="C127">
        <v>0</v>
      </c>
      <c r="D127">
        <v>1066.45</v>
      </c>
      <c r="E127">
        <v>4436.16</v>
      </c>
      <c r="F127">
        <v>-0.03</v>
      </c>
      <c r="G127">
        <v>0.12</v>
      </c>
      <c r="H127">
        <v>0</v>
      </c>
      <c r="I127">
        <v>406.88</v>
      </c>
      <c r="J127">
        <v>397.34</v>
      </c>
      <c r="K127">
        <v>741.39</v>
      </c>
      <c r="L127">
        <v>636.24</v>
      </c>
      <c r="M127">
        <v>17.45</v>
      </c>
      <c r="N127" t="s">
        <v>15</v>
      </c>
      <c r="O127">
        <v>36.03</v>
      </c>
    </row>
    <row r="128" spans="1:15" x14ac:dyDescent="0.3">
      <c r="A128" s="1">
        <v>44194.354166666664</v>
      </c>
      <c r="B128">
        <v>0</v>
      </c>
      <c r="C128">
        <v>0</v>
      </c>
      <c r="D128">
        <v>847.9</v>
      </c>
      <c r="E128">
        <v>4757.01</v>
      </c>
      <c r="F128">
        <v>-0.04</v>
      </c>
      <c r="G128">
        <v>0.12</v>
      </c>
      <c r="H128">
        <v>0</v>
      </c>
      <c r="I128">
        <v>275.26</v>
      </c>
      <c r="J128">
        <v>411.26</v>
      </c>
      <c r="K128">
        <v>769.16</v>
      </c>
      <c r="L128">
        <v>817.75</v>
      </c>
      <c r="M128">
        <v>18.13</v>
      </c>
      <c r="N128" t="s">
        <v>15</v>
      </c>
      <c r="O128">
        <v>39.04</v>
      </c>
    </row>
    <row r="129" spans="1:15" x14ac:dyDescent="0.3">
      <c r="A129" s="1">
        <v>44194.375</v>
      </c>
      <c r="B129">
        <v>0</v>
      </c>
      <c r="C129">
        <v>0</v>
      </c>
      <c r="D129">
        <v>706.73</v>
      </c>
      <c r="E129">
        <v>4838.5200000000004</v>
      </c>
      <c r="F129">
        <v>-0.04</v>
      </c>
      <c r="G129">
        <v>0.14000000000000001</v>
      </c>
      <c r="H129">
        <v>0</v>
      </c>
      <c r="I129">
        <v>277.33</v>
      </c>
      <c r="J129">
        <v>416.39</v>
      </c>
      <c r="K129">
        <v>763.8</v>
      </c>
      <c r="L129">
        <v>945.39</v>
      </c>
      <c r="M129">
        <v>18.88</v>
      </c>
      <c r="N129" t="s">
        <v>15</v>
      </c>
      <c r="O129">
        <v>37.03</v>
      </c>
    </row>
    <row r="130" spans="1:15" x14ac:dyDescent="0.3">
      <c r="A130" s="1">
        <v>44194.395833333336</v>
      </c>
      <c r="B130">
        <v>0</v>
      </c>
      <c r="C130">
        <v>0</v>
      </c>
      <c r="D130">
        <v>676.18</v>
      </c>
      <c r="E130">
        <v>4906.09</v>
      </c>
      <c r="F130">
        <v>-0.03</v>
      </c>
      <c r="G130">
        <v>0.13</v>
      </c>
      <c r="H130">
        <v>0</v>
      </c>
      <c r="I130">
        <v>266.61</v>
      </c>
      <c r="J130">
        <v>413.68</v>
      </c>
      <c r="K130">
        <v>787.08</v>
      </c>
      <c r="L130">
        <v>941.66</v>
      </c>
      <c r="M130">
        <v>19.100000000000001</v>
      </c>
      <c r="N130" t="s">
        <v>15</v>
      </c>
      <c r="O130">
        <v>38.56</v>
      </c>
    </row>
    <row r="131" spans="1:15" x14ac:dyDescent="0.3">
      <c r="A131" s="1">
        <v>44194.416666666664</v>
      </c>
      <c r="B131">
        <v>0</v>
      </c>
      <c r="C131">
        <v>0</v>
      </c>
      <c r="D131">
        <v>478.68</v>
      </c>
      <c r="E131">
        <v>5069.25</v>
      </c>
      <c r="F131">
        <v>-0.03</v>
      </c>
      <c r="G131">
        <v>0.12</v>
      </c>
      <c r="H131">
        <v>0</v>
      </c>
      <c r="I131">
        <v>265.62</v>
      </c>
      <c r="J131">
        <v>448.24</v>
      </c>
      <c r="K131">
        <v>826.1</v>
      </c>
      <c r="L131">
        <v>959.98</v>
      </c>
      <c r="M131">
        <v>19.25</v>
      </c>
      <c r="N131" t="s">
        <v>15</v>
      </c>
      <c r="O131">
        <v>38.46</v>
      </c>
    </row>
    <row r="132" spans="1:15" x14ac:dyDescent="0.3">
      <c r="A132" s="1">
        <v>44194.4375</v>
      </c>
      <c r="B132">
        <v>0</v>
      </c>
      <c r="C132">
        <v>0</v>
      </c>
      <c r="D132">
        <v>437.6</v>
      </c>
      <c r="E132">
        <v>5207.26</v>
      </c>
      <c r="F132">
        <v>-0.03</v>
      </c>
      <c r="G132">
        <v>0.11</v>
      </c>
      <c r="H132">
        <v>0</v>
      </c>
      <c r="I132">
        <v>249.62</v>
      </c>
      <c r="J132">
        <v>417.91</v>
      </c>
      <c r="K132">
        <v>806.66</v>
      </c>
      <c r="L132">
        <v>1050.32</v>
      </c>
      <c r="M132">
        <v>19.18</v>
      </c>
      <c r="N132" t="s">
        <v>15</v>
      </c>
      <c r="O132">
        <v>39.51</v>
      </c>
    </row>
    <row r="133" spans="1:15" x14ac:dyDescent="0.3">
      <c r="A133" s="1">
        <v>44194.458333333336</v>
      </c>
      <c r="B133">
        <v>0</v>
      </c>
      <c r="C133">
        <v>0</v>
      </c>
      <c r="D133">
        <v>668.41</v>
      </c>
      <c r="E133">
        <v>4883.43</v>
      </c>
      <c r="F133">
        <v>-0.04</v>
      </c>
      <c r="G133">
        <v>0.13</v>
      </c>
      <c r="H133">
        <v>0</v>
      </c>
      <c r="I133">
        <v>246.6</v>
      </c>
      <c r="J133">
        <v>369.09</v>
      </c>
      <c r="K133">
        <v>835.59</v>
      </c>
      <c r="L133">
        <v>1093.18</v>
      </c>
      <c r="M133">
        <v>19.579999999999998</v>
      </c>
      <c r="N133" t="s">
        <v>15</v>
      </c>
      <c r="O133">
        <v>35.729999999999997</v>
      </c>
    </row>
    <row r="134" spans="1:15" x14ac:dyDescent="0.3">
      <c r="A134" s="1">
        <v>44194.479166666664</v>
      </c>
      <c r="B134">
        <v>0</v>
      </c>
      <c r="C134">
        <v>0</v>
      </c>
      <c r="D134">
        <v>887.01</v>
      </c>
      <c r="E134">
        <v>4613.16</v>
      </c>
      <c r="F134">
        <v>-0.03</v>
      </c>
      <c r="G134">
        <v>0.14000000000000001</v>
      </c>
      <c r="H134">
        <v>0</v>
      </c>
      <c r="I134">
        <v>284.48</v>
      </c>
      <c r="J134">
        <v>328.98</v>
      </c>
      <c r="K134">
        <v>854.33</v>
      </c>
      <c r="L134">
        <v>1033.5899999999999</v>
      </c>
      <c r="M134">
        <v>19.55</v>
      </c>
      <c r="N134" t="s">
        <v>15</v>
      </c>
      <c r="O134">
        <v>35.51</v>
      </c>
    </row>
    <row r="135" spans="1:15" x14ac:dyDescent="0.3">
      <c r="A135" s="1">
        <v>44194.5</v>
      </c>
      <c r="B135">
        <v>0</v>
      </c>
      <c r="C135">
        <v>0</v>
      </c>
      <c r="D135">
        <v>804.34</v>
      </c>
      <c r="E135">
        <v>4809.82</v>
      </c>
      <c r="F135">
        <v>-0.03</v>
      </c>
      <c r="G135">
        <v>0.14000000000000001</v>
      </c>
      <c r="H135">
        <v>0</v>
      </c>
      <c r="I135">
        <v>244.42</v>
      </c>
      <c r="J135">
        <v>316.72000000000003</v>
      </c>
      <c r="K135">
        <v>909.95</v>
      </c>
      <c r="L135">
        <v>983.69</v>
      </c>
      <c r="M135">
        <v>19.66</v>
      </c>
      <c r="N135" t="s">
        <v>15</v>
      </c>
      <c r="O135">
        <v>40.72</v>
      </c>
    </row>
    <row r="136" spans="1:15" x14ac:dyDescent="0.3">
      <c r="A136" s="1">
        <v>44194.520833333336</v>
      </c>
      <c r="B136">
        <v>0</v>
      </c>
      <c r="C136">
        <v>0</v>
      </c>
      <c r="D136">
        <v>801.18</v>
      </c>
      <c r="E136">
        <v>4752.07</v>
      </c>
      <c r="F136">
        <v>-0.03</v>
      </c>
      <c r="G136">
        <v>0.13</v>
      </c>
      <c r="H136">
        <v>0</v>
      </c>
      <c r="I136">
        <v>245.12</v>
      </c>
      <c r="J136">
        <v>343.59</v>
      </c>
      <c r="K136">
        <v>949.01</v>
      </c>
      <c r="L136">
        <v>994.76</v>
      </c>
      <c r="M136">
        <v>19.64</v>
      </c>
      <c r="N136" t="s">
        <v>15</v>
      </c>
      <c r="O136">
        <v>38.799999999999997</v>
      </c>
    </row>
    <row r="137" spans="1:15" x14ac:dyDescent="0.3">
      <c r="A137" s="1">
        <v>44194.541666666664</v>
      </c>
      <c r="B137">
        <v>0</v>
      </c>
      <c r="C137">
        <v>0</v>
      </c>
      <c r="D137">
        <v>834.46</v>
      </c>
      <c r="E137">
        <v>4558.63</v>
      </c>
      <c r="F137">
        <v>-0.04</v>
      </c>
      <c r="G137">
        <v>0.14000000000000001</v>
      </c>
      <c r="H137">
        <v>0</v>
      </c>
      <c r="I137">
        <v>239.88</v>
      </c>
      <c r="J137">
        <v>342.05</v>
      </c>
      <c r="K137">
        <v>1028.07</v>
      </c>
      <c r="L137">
        <v>1078.7</v>
      </c>
      <c r="M137">
        <v>19.88</v>
      </c>
      <c r="N137" t="s">
        <v>15</v>
      </c>
      <c r="O137">
        <v>36.340000000000003</v>
      </c>
    </row>
    <row r="138" spans="1:15" x14ac:dyDescent="0.3">
      <c r="A138" s="1">
        <v>44194.5625</v>
      </c>
      <c r="B138">
        <v>0</v>
      </c>
      <c r="C138">
        <v>0</v>
      </c>
      <c r="D138">
        <v>803.87</v>
      </c>
      <c r="E138">
        <v>4416.32</v>
      </c>
      <c r="F138">
        <v>-0.04</v>
      </c>
      <c r="G138">
        <v>0.13</v>
      </c>
      <c r="H138">
        <v>0</v>
      </c>
      <c r="I138">
        <v>237.29</v>
      </c>
      <c r="J138">
        <v>379.47</v>
      </c>
      <c r="K138">
        <v>1080.01</v>
      </c>
      <c r="L138">
        <v>1093.73</v>
      </c>
      <c r="M138">
        <v>20.22</v>
      </c>
      <c r="N138" t="s">
        <v>15</v>
      </c>
      <c r="O138">
        <v>35.51</v>
      </c>
    </row>
    <row r="139" spans="1:15" x14ac:dyDescent="0.3">
      <c r="A139" s="1">
        <v>44194.583333333336</v>
      </c>
      <c r="B139">
        <v>0</v>
      </c>
      <c r="C139">
        <v>0</v>
      </c>
      <c r="D139">
        <v>717.37</v>
      </c>
      <c r="E139">
        <v>4453.08</v>
      </c>
      <c r="F139">
        <v>-0.03</v>
      </c>
      <c r="G139">
        <v>0.13</v>
      </c>
      <c r="H139">
        <v>0</v>
      </c>
      <c r="I139">
        <v>252.69</v>
      </c>
      <c r="J139">
        <v>388.43</v>
      </c>
      <c r="K139">
        <v>1054.3499999999999</v>
      </c>
      <c r="L139">
        <v>962.83</v>
      </c>
      <c r="M139">
        <v>20.16</v>
      </c>
      <c r="N139" t="s">
        <v>15</v>
      </c>
      <c r="O139">
        <v>32.61</v>
      </c>
    </row>
    <row r="140" spans="1:15" x14ac:dyDescent="0.3">
      <c r="A140" s="1">
        <v>44194.604166666664</v>
      </c>
      <c r="B140">
        <v>0</v>
      </c>
      <c r="C140">
        <v>0</v>
      </c>
      <c r="D140">
        <v>566.59</v>
      </c>
      <c r="E140">
        <v>4777.09</v>
      </c>
      <c r="F140">
        <v>-0.03</v>
      </c>
      <c r="G140">
        <v>0.12</v>
      </c>
      <c r="H140">
        <v>0</v>
      </c>
      <c r="I140">
        <v>250.41</v>
      </c>
      <c r="J140">
        <v>412.65</v>
      </c>
      <c r="K140">
        <v>999.11</v>
      </c>
      <c r="L140">
        <v>894.48</v>
      </c>
      <c r="M140">
        <v>19.63</v>
      </c>
      <c r="N140" t="s">
        <v>15</v>
      </c>
      <c r="O140">
        <v>38.24</v>
      </c>
    </row>
    <row r="141" spans="1:15" x14ac:dyDescent="0.3">
      <c r="A141" s="1">
        <v>44194.625</v>
      </c>
      <c r="B141">
        <v>0</v>
      </c>
      <c r="C141">
        <v>0</v>
      </c>
      <c r="D141">
        <v>474.24</v>
      </c>
      <c r="E141">
        <v>4927.53</v>
      </c>
      <c r="F141">
        <v>-0.03</v>
      </c>
      <c r="G141">
        <v>0.13</v>
      </c>
      <c r="H141">
        <v>0</v>
      </c>
      <c r="I141">
        <v>243.56</v>
      </c>
      <c r="J141">
        <v>426.83</v>
      </c>
      <c r="K141">
        <v>988.97</v>
      </c>
      <c r="L141">
        <v>832.13</v>
      </c>
      <c r="M141">
        <v>19.57</v>
      </c>
      <c r="N141" t="s">
        <v>15</v>
      </c>
      <c r="O141">
        <v>38.22</v>
      </c>
    </row>
    <row r="142" spans="1:15" x14ac:dyDescent="0.3">
      <c r="A142" s="1">
        <v>44194.645833333336</v>
      </c>
      <c r="B142">
        <v>0</v>
      </c>
      <c r="C142">
        <v>0</v>
      </c>
      <c r="D142">
        <v>471.31</v>
      </c>
      <c r="E142">
        <v>5068.21</v>
      </c>
      <c r="F142">
        <v>-0.03</v>
      </c>
      <c r="G142">
        <v>0.13</v>
      </c>
      <c r="H142">
        <v>0</v>
      </c>
      <c r="I142">
        <v>248.92</v>
      </c>
      <c r="J142">
        <v>466.34</v>
      </c>
      <c r="K142">
        <v>936.98</v>
      </c>
      <c r="L142">
        <v>752.25</v>
      </c>
      <c r="M142">
        <v>19.52</v>
      </c>
      <c r="N142" t="s">
        <v>15</v>
      </c>
      <c r="O142">
        <v>37.630000000000003</v>
      </c>
    </row>
    <row r="143" spans="1:15" x14ac:dyDescent="0.3">
      <c r="A143" s="1">
        <v>44194.666666666664</v>
      </c>
      <c r="B143">
        <v>0</v>
      </c>
      <c r="C143">
        <v>0</v>
      </c>
      <c r="D143">
        <v>381.9</v>
      </c>
      <c r="E143">
        <v>5350.64</v>
      </c>
      <c r="F143">
        <v>-0.03</v>
      </c>
      <c r="G143">
        <v>0.11</v>
      </c>
      <c r="H143">
        <v>0</v>
      </c>
      <c r="I143">
        <v>246.65</v>
      </c>
      <c r="J143">
        <v>482.69</v>
      </c>
      <c r="K143">
        <v>892.11</v>
      </c>
      <c r="L143">
        <v>587.99</v>
      </c>
      <c r="M143">
        <v>19.48</v>
      </c>
      <c r="N143" t="s">
        <v>15</v>
      </c>
      <c r="O143">
        <v>35.97</v>
      </c>
    </row>
    <row r="144" spans="1:15" x14ac:dyDescent="0.3">
      <c r="A144" s="1">
        <v>44194.6875</v>
      </c>
      <c r="B144">
        <v>0</v>
      </c>
      <c r="C144">
        <v>0</v>
      </c>
      <c r="D144">
        <v>366.66</v>
      </c>
      <c r="E144">
        <v>5551.27</v>
      </c>
      <c r="F144">
        <v>-0.03</v>
      </c>
      <c r="G144">
        <v>0.11</v>
      </c>
      <c r="H144">
        <v>0</v>
      </c>
      <c r="I144">
        <v>208.24</v>
      </c>
      <c r="J144">
        <v>488.8</v>
      </c>
      <c r="K144">
        <v>895.88</v>
      </c>
      <c r="L144">
        <v>442.55</v>
      </c>
      <c r="M144">
        <v>19.309999999999999</v>
      </c>
      <c r="N144" t="s">
        <v>15</v>
      </c>
      <c r="O144">
        <v>13.41</v>
      </c>
    </row>
    <row r="145" spans="1:15" x14ac:dyDescent="0.3">
      <c r="A145" s="1">
        <v>44194.708333333336</v>
      </c>
      <c r="B145">
        <v>0</v>
      </c>
      <c r="C145">
        <v>0</v>
      </c>
      <c r="D145">
        <v>316.41000000000003</v>
      </c>
      <c r="E145">
        <v>5717.18</v>
      </c>
      <c r="F145">
        <v>-0.02</v>
      </c>
      <c r="G145">
        <v>0.13</v>
      </c>
      <c r="H145">
        <v>0</v>
      </c>
      <c r="I145">
        <v>292.64</v>
      </c>
      <c r="J145">
        <v>514.92999999999995</v>
      </c>
      <c r="K145">
        <v>870.24</v>
      </c>
      <c r="L145">
        <v>311.02999999999997</v>
      </c>
      <c r="M145">
        <v>19.04</v>
      </c>
      <c r="N145" t="s">
        <v>15</v>
      </c>
      <c r="O145">
        <v>32.130000000000003</v>
      </c>
    </row>
    <row r="146" spans="1:15" x14ac:dyDescent="0.3">
      <c r="A146" s="1">
        <v>44194.729166666664</v>
      </c>
      <c r="B146">
        <v>0</v>
      </c>
      <c r="C146">
        <v>0</v>
      </c>
      <c r="D146">
        <v>364.84</v>
      </c>
      <c r="E146">
        <v>5897.69</v>
      </c>
      <c r="F146">
        <v>-0.03</v>
      </c>
      <c r="G146">
        <v>0.11</v>
      </c>
      <c r="H146">
        <v>0</v>
      </c>
      <c r="I146">
        <v>266.88</v>
      </c>
      <c r="J146">
        <v>510.51</v>
      </c>
      <c r="K146">
        <v>753.86</v>
      </c>
      <c r="L146">
        <v>196.99</v>
      </c>
      <c r="M146">
        <v>18.899999999999999</v>
      </c>
      <c r="N146" t="s">
        <v>15</v>
      </c>
      <c r="O146">
        <v>31.15</v>
      </c>
    </row>
    <row r="147" spans="1:15" x14ac:dyDescent="0.3">
      <c r="A147" s="1">
        <v>44194.75</v>
      </c>
      <c r="B147">
        <v>0</v>
      </c>
      <c r="C147">
        <v>0</v>
      </c>
      <c r="D147">
        <v>419.67</v>
      </c>
      <c r="E147">
        <v>6043.49</v>
      </c>
      <c r="F147">
        <v>-0.03</v>
      </c>
      <c r="G147">
        <v>0.11</v>
      </c>
      <c r="H147">
        <v>0</v>
      </c>
      <c r="I147">
        <v>133.54</v>
      </c>
      <c r="J147">
        <v>569.05999999999995</v>
      </c>
      <c r="K147">
        <v>589.35</v>
      </c>
      <c r="L147">
        <v>109</v>
      </c>
      <c r="M147">
        <v>18.690000000000001</v>
      </c>
      <c r="N147" t="s">
        <v>15</v>
      </c>
      <c r="O147">
        <v>34.369999999999997</v>
      </c>
    </row>
    <row r="148" spans="1:15" x14ac:dyDescent="0.3">
      <c r="A148" s="1">
        <v>44194.770833333336</v>
      </c>
      <c r="B148">
        <v>0</v>
      </c>
      <c r="C148">
        <v>0</v>
      </c>
      <c r="D148">
        <v>369.06</v>
      </c>
      <c r="E148">
        <v>6107.44</v>
      </c>
      <c r="F148">
        <v>-0.02</v>
      </c>
      <c r="G148">
        <v>0.11</v>
      </c>
      <c r="H148">
        <v>0</v>
      </c>
      <c r="I148">
        <v>125.49</v>
      </c>
      <c r="J148">
        <v>670.62</v>
      </c>
      <c r="K148">
        <v>312.17</v>
      </c>
      <c r="L148">
        <v>42.8</v>
      </c>
      <c r="M148">
        <v>18.28</v>
      </c>
      <c r="N148" t="s">
        <v>15</v>
      </c>
      <c r="O148">
        <v>37.58</v>
      </c>
    </row>
    <row r="149" spans="1:15" x14ac:dyDescent="0.3">
      <c r="A149" s="1">
        <v>44194.791666666664</v>
      </c>
      <c r="B149">
        <v>0</v>
      </c>
      <c r="C149">
        <v>0</v>
      </c>
      <c r="D149">
        <v>275.77</v>
      </c>
      <c r="E149">
        <v>6341.49</v>
      </c>
      <c r="F149">
        <v>-0.03</v>
      </c>
      <c r="G149">
        <v>0.12</v>
      </c>
      <c r="H149">
        <v>0</v>
      </c>
      <c r="I149">
        <v>101.56</v>
      </c>
      <c r="J149">
        <v>735.26</v>
      </c>
      <c r="K149">
        <v>88.75</v>
      </c>
      <c r="L149">
        <v>8.3699999999999992</v>
      </c>
      <c r="M149">
        <v>18.22</v>
      </c>
      <c r="N149" t="s">
        <v>15</v>
      </c>
      <c r="O149">
        <v>39.119999999999997</v>
      </c>
    </row>
    <row r="150" spans="1:15" x14ac:dyDescent="0.3">
      <c r="A150" s="1">
        <v>44194.8125</v>
      </c>
      <c r="B150">
        <v>0</v>
      </c>
      <c r="C150">
        <v>0</v>
      </c>
      <c r="D150">
        <v>79.23</v>
      </c>
      <c r="E150">
        <v>6586.9</v>
      </c>
      <c r="F150">
        <v>-0.03</v>
      </c>
      <c r="G150">
        <v>0.14000000000000001</v>
      </c>
      <c r="H150">
        <v>0</v>
      </c>
      <c r="I150">
        <v>101.84</v>
      </c>
      <c r="J150">
        <v>817.76</v>
      </c>
      <c r="K150">
        <v>4.95</v>
      </c>
      <c r="L150">
        <v>0.59</v>
      </c>
      <c r="M150">
        <v>18.41</v>
      </c>
      <c r="N150" t="s">
        <v>15</v>
      </c>
      <c r="O150">
        <v>39.42</v>
      </c>
    </row>
    <row r="151" spans="1:15" x14ac:dyDescent="0.3">
      <c r="A151" s="1">
        <v>44194.833333333336</v>
      </c>
      <c r="B151">
        <v>0</v>
      </c>
      <c r="C151">
        <v>-97.11</v>
      </c>
      <c r="D151">
        <v>0.65</v>
      </c>
      <c r="E151">
        <v>6631.99</v>
      </c>
      <c r="F151">
        <v>-0.02</v>
      </c>
      <c r="G151">
        <v>0.14000000000000001</v>
      </c>
      <c r="H151">
        <v>0</v>
      </c>
      <c r="I151">
        <v>101.64</v>
      </c>
      <c r="J151">
        <v>868.54</v>
      </c>
      <c r="K151">
        <v>-0.36</v>
      </c>
      <c r="L151">
        <v>0</v>
      </c>
      <c r="M151">
        <v>18.8</v>
      </c>
      <c r="N151" t="s">
        <v>15</v>
      </c>
      <c r="O151">
        <v>39.1</v>
      </c>
    </row>
    <row r="152" spans="1:15" x14ac:dyDescent="0.3">
      <c r="A152" s="1">
        <v>44194.854166666664</v>
      </c>
      <c r="B152">
        <v>0</v>
      </c>
      <c r="C152">
        <v>-277.16000000000003</v>
      </c>
      <c r="D152">
        <v>0</v>
      </c>
      <c r="E152">
        <v>6705.2</v>
      </c>
      <c r="F152">
        <v>-0.03</v>
      </c>
      <c r="G152">
        <v>0.13</v>
      </c>
      <c r="H152">
        <v>0</v>
      </c>
      <c r="I152">
        <v>101.94</v>
      </c>
      <c r="J152">
        <v>882.16</v>
      </c>
      <c r="K152">
        <v>-0.33</v>
      </c>
      <c r="L152">
        <v>0</v>
      </c>
      <c r="M152">
        <v>18.77</v>
      </c>
      <c r="N152" t="s">
        <v>15</v>
      </c>
      <c r="O152">
        <v>41.29</v>
      </c>
    </row>
    <row r="153" spans="1:15" x14ac:dyDescent="0.3">
      <c r="A153" s="1">
        <v>44194.875</v>
      </c>
      <c r="B153">
        <v>0</v>
      </c>
      <c r="C153">
        <v>-203.55</v>
      </c>
      <c r="D153">
        <v>0</v>
      </c>
      <c r="E153">
        <v>6579.55</v>
      </c>
      <c r="F153">
        <v>-0.03</v>
      </c>
      <c r="G153">
        <v>0.14000000000000001</v>
      </c>
      <c r="H153">
        <v>0</v>
      </c>
      <c r="I153">
        <v>101.84</v>
      </c>
      <c r="J153">
        <v>899.55</v>
      </c>
      <c r="K153">
        <v>-0.4</v>
      </c>
      <c r="L153">
        <v>0</v>
      </c>
      <c r="M153">
        <v>19.03</v>
      </c>
      <c r="N153" t="s">
        <v>15</v>
      </c>
      <c r="O153">
        <v>38.74</v>
      </c>
    </row>
    <row r="154" spans="1:15" x14ac:dyDescent="0.3">
      <c r="A154" s="1">
        <v>44194.895833333336</v>
      </c>
      <c r="B154">
        <v>0</v>
      </c>
      <c r="C154">
        <v>-221.05</v>
      </c>
      <c r="D154">
        <v>0</v>
      </c>
      <c r="E154">
        <v>6501.44</v>
      </c>
      <c r="F154">
        <v>-0.02</v>
      </c>
      <c r="G154">
        <v>0.14000000000000001</v>
      </c>
      <c r="H154">
        <v>0</v>
      </c>
      <c r="I154">
        <v>101.99</v>
      </c>
      <c r="J154">
        <v>983.72</v>
      </c>
      <c r="K154">
        <v>-0.36</v>
      </c>
      <c r="L154">
        <v>0</v>
      </c>
      <c r="M154">
        <v>19.010000000000002</v>
      </c>
      <c r="N154" t="s">
        <v>15</v>
      </c>
      <c r="O154">
        <v>39.15</v>
      </c>
    </row>
    <row r="155" spans="1:15" x14ac:dyDescent="0.3">
      <c r="A155" s="1">
        <v>44194.916666666664</v>
      </c>
      <c r="B155">
        <v>0</v>
      </c>
      <c r="C155">
        <v>-162.57</v>
      </c>
      <c r="D155">
        <v>0</v>
      </c>
      <c r="E155">
        <v>6346.07</v>
      </c>
      <c r="F155">
        <v>-0.03</v>
      </c>
      <c r="G155">
        <v>0.14000000000000001</v>
      </c>
      <c r="H155">
        <v>0</v>
      </c>
      <c r="I155">
        <v>101.84</v>
      </c>
      <c r="J155">
        <v>1002.27</v>
      </c>
      <c r="K155">
        <v>-0.37</v>
      </c>
      <c r="L155">
        <v>0</v>
      </c>
      <c r="M155">
        <v>18.88</v>
      </c>
      <c r="N155" t="s">
        <v>15</v>
      </c>
      <c r="O155">
        <v>37.79</v>
      </c>
    </row>
    <row r="156" spans="1:15" x14ac:dyDescent="0.3">
      <c r="A156" s="1">
        <v>44194.9375</v>
      </c>
      <c r="B156">
        <v>0</v>
      </c>
      <c r="C156">
        <v>-175.96</v>
      </c>
      <c r="D156">
        <v>0</v>
      </c>
      <c r="E156">
        <v>6417.76</v>
      </c>
      <c r="F156">
        <v>-0.03</v>
      </c>
      <c r="G156">
        <v>0.15</v>
      </c>
      <c r="H156">
        <v>0</v>
      </c>
      <c r="I156">
        <v>101.9</v>
      </c>
      <c r="J156">
        <v>979.86</v>
      </c>
      <c r="K156">
        <v>-0.37</v>
      </c>
      <c r="L156">
        <v>0</v>
      </c>
      <c r="M156">
        <v>18.54</v>
      </c>
      <c r="N156" t="s">
        <v>15</v>
      </c>
      <c r="O156">
        <v>41.17</v>
      </c>
    </row>
    <row r="157" spans="1:15" x14ac:dyDescent="0.3">
      <c r="A157" s="1">
        <v>44194.958333333336</v>
      </c>
      <c r="B157">
        <v>0</v>
      </c>
      <c r="C157">
        <v>-81.83</v>
      </c>
      <c r="D157">
        <v>5.58</v>
      </c>
      <c r="E157">
        <v>6115.73</v>
      </c>
      <c r="F157">
        <v>-0.03</v>
      </c>
      <c r="G157">
        <v>0.15</v>
      </c>
      <c r="H157">
        <v>0</v>
      </c>
      <c r="I157">
        <v>101.91</v>
      </c>
      <c r="J157">
        <v>1003.38</v>
      </c>
      <c r="K157">
        <v>-0.4</v>
      </c>
      <c r="L157">
        <v>0</v>
      </c>
      <c r="M157">
        <v>18.25</v>
      </c>
      <c r="N157" t="s">
        <v>15</v>
      </c>
      <c r="O157">
        <v>38.69</v>
      </c>
    </row>
    <row r="158" spans="1:15" x14ac:dyDescent="0.3">
      <c r="A158" s="1">
        <v>44194.979166666664</v>
      </c>
      <c r="B158">
        <v>0</v>
      </c>
      <c r="C158">
        <v>-185.5</v>
      </c>
      <c r="D158">
        <v>0</v>
      </c>
      <c r="E158">
        <v>6101.83</v>
      </c>
      <c r="F158">
        <v>-0.03</v>
      </c>
      <c r="G158">
        <v>0.14000000000000001</v>
      </c>
      <c r="H158">
        <v>0</v>
      </c>
      <c r="I158">
        <v>102.04</v>
      </c>
      <c r="J158">
        <v>1013.04</v>
      </c>
      <c r="K158">
        <v>-0.36</v>
      </c>
      <c r="L158">
        <v>0</v>
      </c>
      <c r="M158">
        <v>18.2</v>
      </c>
      <c r="N158" t="s">
        <v>15</v>
      </c>
      <c r="O158">
        <v>39.08</v>
      </c>
    </row>
    <row r="159" spans="1:15" x14ac:dyDescent="0.3">
      <c r="A159" s="1">
        <v>44195</v>
      </c>
      <c r="B159">
        <v>0</v>
      </c>
      <c r="C159">
        <v>-177.58</v>
      </c>
      <c r="D159">
        <v>0</v>
      </c>
      <c r="E159">
        <v>6026.08</v>
      </c>
      <c r="F159">
        <v>-0.03</v>
      </c>
      <c r="G159">
        <v>0.14000000000000001</v>
      </c>
      <c r="H159">
        <v>0</v>
      </c>
      <c r="I159">
        <v>101.96</v>
      </c>
      <c r="J159">
        <v>985.42</v>
      </c>
      <c r="K159">
        <v>-0.39</v>
      </c>
      <c r="L159">
        <v>0</v>
      </c>
      <c r="M159">
        <v>18.2</v>
      </c>
      <c r="N159" t="s">
        <v>15</v>
      </c>
      <c r="O159">
        <v>38.49</v>
      </c>
    </row>
    <row r="160" spans="1:15" x14ac:dyDescent="0.3">
      <c r="A160" s="1">
        <v>44195.020833333336</v>
      </c>
      <c r="B160">
        <v>0</v>
      </c>
      <c r="C160">
        <v>-119.69</v>
      </c>
      <c r="D160">
        <v>0</v>
      </c>
      <c r="E160">
        <v>5841.13</v>
      </c>
      <c r="F160">
        <v>-0.03</v>
      </c>
      <c r="G160">
        <v>0.14000000000000001</v>
      </c>
      <c r="H160">
        <v>0</v>
      </c>
      <c r="I160">
        <v>101.97</v>
      </c>
      <c r="J160">
        <v>932.68</v>
      </c>
      <c r="K160">
        <v>-0.39</v>
      </c>
      <c r="L160">
        <v>0</v>
      </c>
      <c r="M160">
        <v>18.2</v>
      </c>
      <c r="N160" t="s">
        <v>15</v>
      </c>
      <c r="O160">
        <v>38.94</v>
      </c>
    </row>
    <row r="161" spans="1:15" x14ac:dyDescent="0.3">
      <c r="A161" s="1">
        <v>44195.041666666664</v>
      </c>
      <c r="B161">
        <v>0</v>
      </c>
      <c r="C161">
        <v>-41.37</v>
      </c>
      <c r="D161">
        <v>26.27</v>
      </c>
      <c r="E161">
        <v>5518.22</v>
      </c>
      <c r="F161">
        <v>-0.03</v>
      </c>
      <c r="G161">
        <v>0.14000000000000001</v>
      </c>
      <c r="H161">
        <v>0</v>
      </c>
      <c r="I161">
        <v>101.83</v>
      </c>
      <c r="J161">
        <v>917.02</v>
      </c>
      <c r="K161">
        <v>-0.36</v>
      </c>
      <c r="L161">
        <v>0</v>
      </c>
      <c r="M161">
        <v>18.21</v>
      </c>
      <c r="N161" t="s">
        <v>15</v>
      </c>
      <c r="O161">
        <v>40.03</v>
      </c>
    </row>
    <row r="162" spans="1:15" x14ac:dyDescent="0.3">
      <c r="A162" s="1">
        <v>44195.0625</v>
      </c>
      <c r="B162">
        <v>0</v>
      </c>
      <c r="C162">
        <v>0</v>
      </c>
      <c r="D162">
        <v>228.18</v>
      </c>
      <c r="E162">
        <v>5037.1899999999996</v>
      </c>
      <c r="F162">
        <v>-0.03</v>
      </c>
      <c r="G162">
        <v>0.14000000000000001</v>
      </c>
      <c r="H162">
        <v>0</v>
      </c>
      <c r="I162">
        <v>102.02</v>
      </c>
      <c r="J162">
        <v>905.25</v>
      </c>
      <c r="K162">
        <v>-0.39</v>
      </c>
      <c r="L162">
        <v>0</v>
      </c>
      <c r="M162">
        <v>18.28</v>
      </c>
      <c r="N162" t="s">
        <v>15</v>
      </c>
      <c r="O162">
        <v>39.22</v>
      </c>
    </row>
    <row r="163" spans="1:15" x14ac:dyDescent="0.3">
      <c r="A163" s="1">
        <v>44195.083333333336</v>
      </c>
      <c r="B163">
        <v>0</v>
      </c>
      <c r="C163">
        <v>0</v>
      </c>
      <c r="D163">
        <v>362.49</v>
      </c>
      <c r="E163">
        <v>4657.43</v>
      </c>
      <c r="F163">
        <v>-0.03</v>
      </c>
      <c r="G163">
        <v>0.14000000000000001</v>
      </c>
      <c r="H163">
        <v>0</v>
      </c>
      <c r="I163">
        <v>102.06</v>
      </c>
      <c r="J163">
        <v>873.42</v>
      </c>
      <c r="K163">
        <v>-0.39</v>
      </c>
      <c r="L163">
        <v>0</v>
      </c>
      <c r="M163">
        <v>18.3</v>
      </c>
      <c r="N163" t="s">
        <v>15</v>
      </c>
      <c r="O163">
        <v>37.07</v>
      </c>
    </row>
    <row r="164" spans="1:15" x14ac:dyDescent="0.3">
      <c r="A164" s="1">
        <v>44195.104166666664</v>
      </c>
      <c r="B164">
        <v>0</v>
      </c>
      <c r="C164">
        <v>0</v>
      </c>
      <c r="D164">
        <v>389.41</v>
      </c>
      <c r="E164">
        <v>4538.75</v>
      </c>
      <c r="F164">
        <v>-0.04</v>
      </c>
      <c r="G164">
        <v>0.14000000000000001</v>
      </c>
      <c r="H164">
        <v>0</v>
      </c>
      <c r="I164">
        <v>101.59</v>
      </c>
      <c r="J164">
        <v>881.93</v>
      </c>
      <c r="K164">
        <v>-0.37</v>
      </c>
      <c r="L164">
        <v>0</v>
      </c>
      <c r="M164">
        <v>18.29</v>
      </c>
      <c r="N164" t="s">
        <v>15</v>
      </c>
      <c r="O164">
        <v>38.450000000000003</v>
      </c>
    </row>
    <row r="165" spans="1:15" x14ac:dyDescent="0.3">
      <c r="A165" s="1">
        <v>44195.125</v>
      </c>
      <c r="B165">
        <v>0</v>
      </c>
      <c r="C165">
        <v>0</v>
      </c>
      <c r="D165">
        <v>403.92</v>
      </c>
      <c r="E165">
        <v>4430.42</v>
      </c>
      <c r="F165">
        <v>-0.04</v>
      </c>
      <c r="G165">
        <v>0.15</v>
      </c>
      <c r="H165">
        <v>0</v>
      </c>
      <c r="I165">
        <v>101.77</v>
      </c>
      <c r="J165">
        <v>904.98</v>
      </c>
      <c r="K165">
        <v>-0.37</v>
      </c>
      <c r="L165">
        <v>0</v>
      </c>
      <c r="M165">
        <v>18.21</v>
      </c>
      <c r="N165" t="s">
        <v>15</v>
      </c>
      <c r="O165">
        <v>36.479999999999997</v>
      </c>
    </row>
    <row r="166" spans="1:15" x14ac:dyDescent="0.3">
      <c r="A166" s="1">
        <v>44195.145833333336</v>
      </c>
      <c r="B166">
        <v>0</v>
      </c>
      <c r="C166">
        <v>0</v>
      </c>
      <c r="D166">
        <v>408.59</v>
      </c>
      <c r="E166">
        <v>4398.88</v>
      </c>
      <c r="F166">
        <v>-0.03</v>
      </c>
      <c r="G166">
        <v>0.14000000000000001</v>
      </c>
      <c r="H166">
        <v>0</v>
      </c>
      <c r="I166">
        <v>101.84</v>
      </c>
      <c r="J166">
        <v>895.24</v>
      </c>
      <c r="K166">
        <v>-0.36</v>
      </c>
      <c r="L166">
        <v>0</v>
      </c>
      <c r="M166">
        <v>18.12</v>
      </c>
      <c r="N166" t="s">
        <v>15</v>
      </c>
      <c r="O166">
        <v>36.270000000000003</v>
      </c>
    </row>
    <row r="167" spans="1:15" x14ac:dyDescent="0.3">
      <c r="A167" s="1">
        <v>44195.166666666664</v>
      </c>
      <c r="B167">
        <v>0</v>
      </c>
      <c r="C167">
        <v>0</v>
      </c>
      <c r="D167">
        <v>388.84</v>
      </c>
      <c r="E167">
        <v>4423.84</v>
      </c>
      <c r="F167">
        <v>-0.04</v>
      </c>
      <c r="G167">
        <v>0.14000000000000001</v>
      </c>
      <c r="H167">
        <v>0</v>
      </c>
      <c r="I167">
        <v>101.87</v>
      </c>
      <c r="J167">
        <v>900.81</v>
      </c>
      <c r="K167">
        <v>-0.36</v>
      </c>
      <c r="L167">
        <v>0.06</v>
      </c>
      <c r="M167">
        <v>18.190000000000001</v>
      </c>
      <c r="N167" t="s">
        <v>15</v>
      </c>
      <c r="O167">
        <v>38.07</v>
      </c>
    </row>
    <row r="168" spans="1:15" x14ac:dyDescent="0.3">
      <c r="A168" s="1">
        <v>44195.1875</v>
      </c>
      <c r="B168">
        <v>0</v>
      </c>
      <c r="C168">
        <v>0</v>
      </c>
      <c r="D168">
        <v>291.76</v>
      </c>
      <c r="E168">
        <v>4652.6000000000004</v>
      </c>
      <c r="F168">
        <v>-0.04</v>
      </c>
      <c r="G168">
        <v>0.14000000000000001</v>
      </c>
      <c r="H168">
        <v>0</v>
      </c>
      <c r="I168">
        <v>102.06</v>
      </c>
      <c r="J168">
        <v>889.43</v>
      </c>
      <c r="K168">
        <v>-0.37</v>
      </c>
      <c r="L168">
        <v>2.78</v>
      </c>
      <c r="M168">
        <v>18.3</v>
      </c>
      <c r="N168" t="s">
        <v>15</v>
      </c>
      <c r="O168">
        <v>39.28</v>
      </c>
    </row>
    <row r="169" spans="1:15" x14ac:dyDescent="0.3">
      <c r="A169" s="1">
        <v>44195.208333333336</v>
      </c>
      <c r="B169">
        <v>0</v>
      </c>
      <c r="C169">
        <v>0</v>
      </c>
      <c r="D169">
        <v>222.05</v>
      </c>
      <c r="E169">
        <v>4870.93</v>
      </c>
      <c r="F169">
        <v>-0.03</v>
      </c>
      <c r="G169">
        <v>0.15</v>
      </c>
      <c r="H169">
        <v>0</v>
      </c>
      <c r="I169">
        <v>101.86</v>
      </c>
      <c r="J169">
        <v>839.97</v>
      </c>
      <c r="K169">
        <v>0.45</v>
      </c>
      <c r="L169">
        <v>28.59</v>
      </c>
      <c r="M169">
        <v>18.47</v>
      </c>
      <c r="N169" t="s">
        <v>15</v>
      </c>
      <c r="O169">
        <v>40.590000000000003</v>
      </c>
    </row>
    <row r="170" spans="1:15" x14ac:dyDescent="0.3">
      <c r="A170" s="1">
        <v>44195.229166666664</v>
      </c>
      <c r="B170">
        <v>0</v>
      </c>
      <c r="C170">
        <v>0</v>
      </c>
      <c r="D170">
        <v>141.80000000000001</v>
      </c>
      <c r="E170">
        <v>5081.8100000000004</v>
      </c>
      <c r="F170">
        <v>-0.04</v>
      </c>
      <c r="G170">
        <v>0.12</v>
      </c>
      <c r="H170">
        <v>0</v>
      </c>
      <c r="I170">
        <v>101.89</v>
      </c>
      <c r="J170">
        <v>830.91</v>
      </c>
      <c r="K170">
        <v>47.21</v>
      </c>
      <c r="L170">
        <v>97.81</v>
      </c>
      <c r="M170">
        <v>18.5</v>
      </c>
      <c r="N170" t="s">
        <v>15</v>
      </c>
      <c r="O170">
        <v>38.74</v>
      </c>
    </row>
    <row r="171" spans="1:15" x14ac:dyDescent="0.3">
      <c r="A171" s="1">
        <v>44195.25</v>
      </c>
      <c r="B171">
        <v>0</v>
      </c>
      <c r="C171">
        <v>0</v>
      </c>
      <c r="D171">
        <v>180.86</v>
      </c>
      <c r="E171">
        <v>4946.2</v>
      </c>
      <c r="F171">
        <v>-0.04</v>
      </c>
      <c r="G171">
        <v>0.12</v>
      </c>
      <c r="H171">
        <v>0</v>
      </c>
      <c r="I171">
        <v>101.98</v>
      </c>
      <c r="J171">
        <v>812.59</v>
      </c>
      <c r="K171">
        <v>272.66000000000003</v>
      </c>
      <c r="L171">
        <v>209.06</v>
      </c>
      <c r="M171">
        <v>18.52</v>
      </c>
      <c r="N171" t="s">
        <v>15</v>
      </c>
      <c r="O171">
        <v>36</v>
      </c>
    </row>
    <row r="172" spans="1:15" x14ac:dyDescent="0.3">
      <c r="A172" s="1">
        <v>44195.270833333336</v>
      </c>
      <c r="B172">
        <v>0</v>
      </c>
      <c r="C172">
        <v>0</v>
      </c>
      <c r="D172">
        <v>325.2</v>
      </c>
      <c r="E172">
        <v>4766.96</v>
      </c>
      <c r="F172">
        <v>-0.03</v>
      </c>
      <c r="G172">
        <v>0.12</v>
      </c>
      <c r="H172">
        <v>0</v>
      </c>
      <c r="I172">
        <v>102.13</v>
      </c>
      <c r="J172">
        <v>739.67</v>
      </c>
      <c r="K172">
        <v>564.94000000000005</v>
      </c>
      <c r="L172">
        <v>352.79</v>
      </c>
      <c r="M172">
        <v>18.75</v>
      </c>
      <c r="N172" t="s">
        <v>15</v>
      </c>
      <c r="O172">
        <v>34.369999999999997</v>
      </c>
    </row>
    <row r="173" spans="1:15" x14ac:dyDescent="0.3">
      <c r="A173" s="1">
        <v>44195.291666666664</v>
      </c>
      <c r="B173">
        <v>0</v>
      </c>
      <c r="C173">
        <v>0</v>
      </c>
      <c r="D173">
        <v>365.47</v>
      </c>
      <c r="E173">
        <v>4719.7299999999996</v>
      </c>
      <c r="F173">
        <v>-0.04</v>
      </c>
      <c r="G173">
        <v>0.13</v>
      </c>
      <c r="H173">
        <v>0</v>
      </c>
      <c r="I173">
        <v>102.15</v>
      </c>
      <c r="J173">
        <v>635.69000000000005</v>
      </c>
      <c r="K173">
        <v>783.82</v>
      </c>
      <c r="L173">
        <v>510.74</v>
      </c>
      <c r="M173">
        <v>18.809999999999999</v>
      </c>
      <c r="N173" t="s">
        <v>15</v>
      </c>
      <c r="O173">
        <v>33.46</v>
      </c>
    </row>
    <row r="174" spans="1:15" x14ac:dyDescent="0.3">
      <c r="A174" s="1">
        <v>44195.3125</v>
      </c>
      <c r="B174">
        <v>0</v>
      </c>
      <c r="C174">
        <v>0</v>
      </c>
      <c r="D174">
        <v>482.88</v>
      </c>
      <c r="E174">
        <v>4733.3599999999997</v>
      </c>
      <c r="F174">
        <v>-0.04</v>
      </c>
      <c r="G174">
        <v>0.28000000000000003</v>
      </c>
      <c r="H174">
        <v>0</v>
      </c>
      <c r="I174">
        <v>101.86</v>
      </c>
      <c r="J174">
        <v>526.5</v>
      </c>
      <c r="K174">
        <v>876.9</v>
      </c>
      <c r="L174">
        <v>654.09</v>
      </c>
      <c r="M174">
        <v>18.91</v>
      </c>
      <c r="N174" t="s">
        <v>15</v>
      </c>
      <c r="O174">
        <v>32.369999999999997</v>
      </c>
    </row>
    <row r="175" spans="1:15" x14ac:dyDescent="0.3">
      <c r="A175" s="1">
        <v>44195.333333333336</v>
      </c>
      <c r="B175">
        <v>0</v>
      </c>
      <c r="C175">
        <v>0</v>
      </c>
      <c r="D175">
        <v>288.51</v>
      </c>
      <c r="E175">
        <v>5060.7299999999996</v>
      </c>
      <c r="F175">
        <v>-0.03</v>
      </c>
      <c r="G175">
        <v>0.56999999999999995</v>
      </c>
      <c r="H175">
        <v>0</v>
      </c>
      <c r="I175">
        <v>101.94</v>
      </c>
      <c r="J175">
        <v>469.47</v>
      </c>
      <c r="K175">
        <v>929.19</v>
      </c>
      <c r="L175">
        <v>777.15</v>
      </c>
      <c r="M175">
        <v>19.22</v>
      </c>
      <c r="N175" t="s">
        <v>15</v>
      </c>
      <c r="O175">
        <v>36.19</v>
      </c>
    </row>
    <row r="176" spans="1:15" x14ac:dyDescent="0.3">
      <c r="A176" s="1">
        <v>44195.354166666664</v>
      </c>
      <c r="B176">
        <v>0</v>
      </c>
      <c r="C176">
        <v>0</v>
      </c>
      <c r="D176">
        <v>353.19</v>
      </c>
      <c r="E176">
        <v>5142.95</v>
      </c>
      <c r="F176">
        <v>-0.04</v>
      </c>
      <c r="G176">
        <v>0.56999999999999995</v>
      </c>
      <c r="H176">
        <v>0</v>
      </c>
      <c r="I176">
        <v>101.75</v>
      </c>
      <c r="J176">
        <v>430.59</v>
      </c>
      <c r="K176">
        <v>974.05</v>
      </c>
      <c r="L176">
        <v>911.26</v>
      </c>
      <c r="M176">
        <v>19.88</v>
      </c>
      <c r="N176" t="s">
        <v>15</v>
      </c>
      <c r="O176">
        <v>35.99</v>
      </c>
    </row>
    <row r="177" spans="1:15" x14ac:dyDescent="0.3">
      <c r="A177" s="1">
        <v>44195.375</v>
      </c>
      <c r="B177">
        <v>0</v>
      </c>
      <c r="C177">
        <v>0</v>
      </c>
      <c r="D177">
        <v>403.28</v>
      </c>
      <c r="E177">
        <v>5117.82</v>
      </c>
      <c r="F177">
        <v>-0.04</v>
      </c>
      <c r="G177">
        <v>0.45</v>
      </c>
      <c r="H177">
        <v>0</v>
      </c>
      <c r="I177">
        <v>101.89</v>
      </c>
      <c r="J177">
        <v>378.91</v>
      </c>
      <c r="K177">
        <v>967.31</v>
      </c>
      <c r="L177">
        <v>1038.74</v>
      </c>
      <c r="M177">
        <v>20.239999999999998</v>
      </c>
      <c r="N177" t="s">
        <v>15</v>
      </c>
      <c r="O177">
        <v>35.51</v>
      </c>
    </row>
    <row r="178" spans="1:15" x14ac:dyDescent="0.3">
      <c r="A178" s="1">
        <v>44195.395833333336</v>
      </c>
      <c r="B178">
        <v>0</v>
      </c>
      <c r="C178">
        <v>0</v>
      </c>
      <c r="D178">
        <v>363.64</v>
      </c>
      <c r="E178">
        <v>5102.59</v>
      </c>
      <c r="F178">
        <v>-0.03</v>
      </c>
      <c r="G178">
        <v>0.14000000000000001</v>
      </c>
      <c r="H178">
        <v>0</v>
      </c>
      <c r="I178">
        <v>263.16000000000003</v>
      </c>
      <c r="J178">
        <v>359.81</v>
      </c>
      <c r="K178">
        <v>972.99</v>
      </c>
      <c r="L178">
        <v>1158.69</v>
      </c>
      <c r="M178">
        <v>21.02</v>
      </c>
      <c r="N178" t="s">
        <v>15</v>
      </c>
      <c r="O178">
        <v>37.03</v>
      </c>
    </row>
    <row r="179" spans="1:15" x14ac:dyDescent="0.3">
      <c r="A179" s="1">
        <v>44195.416666666664</v>
      </c>
      <c r="B179">
        <v>0</v>
      </c>
      <c r="C179">
        <v>0</v>
      </c>
      <c r="D179">
        <v>319.82</v>
      </c>
      <c r="E179">
        <v>5114.3</v>
      </c>
      <c r="F179">
        <v>-0.03</v>
      </c>
      <c r="G179">
        <v>0.14000000000000001</v>
      </c>
      <c r="H179">
        <v>0</v>
      </c>
      <c r="I179">
        <v>252.11</v>
      </c>
      <c r="J179">
        <v>323.5</v>
      </c>
      <c r="K179">
        <v>1007.03</v>
      </c>
      <c r="L179">
        <v>1299.2</v>
      </c>
      <c r="M179">
        <v>21.84</v>
      </c>
      <c r="N179" t="s">
        <v>15</v>
      </c>
      <c r="O179">
        <v>39.08</v>
      </c>
    </row>
    <row r="180" spans="1:15" x14ac:dyDescent="0.3">
      <c r="A180" s="1">
        <v>44195.4375</v>
      </c>
      <c r="B180">
        <v>0</v>
      </c>
      <c r="C180">
        <v>0</v>
      </c>
      <c r="D180">
        <v>398.73</v>
      </c>
      <c r="E180">
        <v>4896.95</v>
      </c>
      <c r="F180">
        <v>-0.03</v>
      </c>
      <c r="G180">
        <v>0.13</v>
      </c>
      <c r="H180">
        <v>0</v>
      </c>
      <c r="I180">
        <v>258.19</v>
      </c>
      <c r="J180">
        <v>283.57</v>
      </c>
      <c r="K180">
        <v>1026.5899999999999</v>
      </c>
      <c r="L180">
        <v>1457.53</v>
      </c>
      <c r="M180">
        <v>22.73</v>
      </c>
      <c r="N180" t="s">
        <v>15</v>
      </c>
      <c r="O180">
        <v>34.06</v>
      </c>
    </row>
    <row r="181" spans="1:15" x14ac:dyDescent="0.3">
      <c r="A181" s="1">
        <v>44195.458333333336</v>
      </c>
      <c r="B181">
        <v>0</v>
      </c>
      <c r="C181">
        <v>0</v>
      </c>
      <c r="D181">
        <v>497.04</v>
      </c>
      <c r="E181">
        <v>4777.2</v>
      </c>
      <c r="F181">
        <v>-0.03</v>
      </c>
      <c r="G181">
        <v>0.13</v>
      </c>
      <c r="H181">
        <v>0</v>
      </c>
      <c r="I181">
        <v>258.99</v>
      </c>
      <c r="J181">
        <v>270.52999999999997</v>
      </c>
      <c r="K181">
        <v>1032.78</v>
      </c>
      <c r="L181">
        <v>1511.36</v>
      </c>
      <c r="M181">
        <v>23.58</v>
      </c>
      <c r="N181" t="s">
        <v>15</v>
      </c>
      <c r="O181">
        <v>32.46</v>
      </c>
    </row>
    <row r="182" spans="1:15" x14ac:dyDescent="0.3">
      <c r="A182" s="1">
        <v>44195.479166666664</v>
      </c>
      <c r="B182">
        <v>0</v>
      </c>
      <c r="C182">
        <v>0</v>
      </c>
      <c r="D182">
        <v>514.19000000000005</v>
      </c>
      <c r="E182">
        <v>4698.9399999999996</v>
      </c>
      <c r="F182">
        <v>-0.03</v>
      </c>
      <c r="G182">
        <v>0.12</v>
      </c>
      <c r="H182">
        <v>0</v>
      </c>
      <c r="I182">
        <v>256.58</v>
      </c>
      <c r="J182">
        <v>253.67</v>
      </c>
      <c r="K182">
        <v>1053.77</v>
      </c>
      <c r="L182">
        <v>1495.44</v>
      </c>
      <c r="M182">
        <v>23.35</v>
      </c>
      <c r="N182" t="s">
        <v>15</v>
      </c>
      <c r="O182">
        <v>32.29</v>
      </c>
    </row>
    <row r="183" spans="1:15" x14ac:dyDescent="0.3">
      <c r="A183" s="1">
        <v>44195.5</v>
      </c>
      <c r="B183">
        <v>0</v>
      </c>
      <c r="C183">
        <v>0</v>
      </c>
      <c r="D183">
        <v>601.04</v>
      </c>
      <c r="E183">
        <v>4653.45</v>
      </c>
      <c r="F183">
        <v>-0.03</v>
      </c>
      <c r="G183">
        <v>0.12</v>
      </c>
      <c r="H183">
        <v>0</v>
      </c>
      <c r="I183">
        <v>254.77</v>
      </c>
      <c r="J183">
        <v>244.29</v>
      </c>
      <c r="K183">
        <v>1012.7</v>
      </c>
      <c r="L183">
        <v>1426.68</v>
      </c>
      <c r="M183">
        <v>23.63</v>
      </c>
      <c r="N183" t="s">
        <v>15</v>
      </c>
      <c r="O183">
        <v>34.5</v>
      </c>
    </row>
    <row r="184" spans="1:15" x14ac:dyDescent="0.3">
      <c r="A184" s="1">
        <v>44195.520833333336</v>
      </c>
      <c r="B184">
        <v>-41.21</v>
      </c>
      <c r="C184">
        <v>0</v>
      </c>
      <c r="D184">
        <v>551.30999999999995</v>
      </c>
      <c r="E184">
        <v>4686.68</v>
      </c>
      <c r="F184">
        <v>-0.03</v>
      </c>
      <c r="G184">
        <v>0.12</v>
      </c>
      <c r="H184">
        <v>0</v>
      </c>
      <c r="I184">
        <v>261.04000000000002</v>
      </c>
      <c r="J184">
        <v>274.24</v>
      </c>
      <c r="K184">
        <v>1016.18</v>
      </c>
      <c r="L184">
        <v>1361</v>
      </c>
      <c r="M184">
        <v>23.19</v>
      </c>
      <c r="N184" t="s">
        <v>15</v>
      </c>
      <c r="O184">
        <v>34.159999999999997</v>
      </c>
    </row>
    <row r="185" spans="1:15" x14ac:dyDescent="0.3">
      <c r="A185" s="1">
        <v>44195.541666666664</v>
      </c>
      <c r="B185">
        <v>-200.73</v>
      </c>
      <c r="C185">
        <v>0</v>
      </c>
      <c r="D185">
        <v>610.45000000000005</v>
      </c>
      <c r="E185">
        <v>4833.08</v>
      </c>
      <c r="F185">
        <v>-0.02</v>
      </c>
      <c r="G185">
        <v>0.13</v>
      </c>
      <c r="H185">
        <v>0</v>
      </c>
      <c r="I185">
        <v>266.25</v>
      </c>
      <c r="J185">
        <v>311.12</v>
      </c>
      <c r="K185">
        <v>980.91</v>
      </c>
      <c r="L185">
        <v>1319.05</v>
      </c>
      <c r="M185">
        <v>23.54</v>
      </c>
      <c r="N185" t="s">
        <v>15</v>
      </c>
      <c r="O185">
        <v>37.9</v>
      </c>
    </row>
    <row r="186" spans="1:15" x14ac:dyDescent="0.3">
      <c r="A186" s="1">
        <v>44195.5625</v>
      </c>
      <c r="B186">
        <v>-200.44</v>
      </c>
      <c r="C186">
        <v>0</v>
      </c>
      <c r="D186">
        <v>611.86</v>
      </c>
      <c r="E186">
        <v>4865.99</v>
      </c>
      <c r="F186">
        <v>-0.02</v>
      </c>
      <c r="G186">
        <v>0.11</v>
      </c>
      <c r="H186">
        <v>0</v>
      </c>
      <c r="I186">
        <v>252.35</v>
      </c>
      <c r="J186">
        <v>382.67</v>
      </c>
      <c r="K186">
        <v>981.61</v>
      </c>
      <c r="L186">
        <v>1220.68</v>
      </c>
      <c r="M186">
        <v>23.24</v>
      </c>
      <c r="N186" t="s">
        <v>15</v>
      </c>
      <c r="O186">
        <v>36.950000000000003</v>
      </c>
    </row>
    <row r="187" spans="1:15" x14ac:dyDescent="0.3">
      <c r="A187" s="1">
        <v>44195.583333333336</v>
      </c>
      <c r="B187">
        <v>-200.39</v>
      </c>
      <c r="C187">
        <v>0</v>
      </c>
      <c r="D187">
        <v>503.65</v>
      </c>
      <c r="E187">
        <v>4996.55</v>
      </c>
      <c r="F187">
        <v>-0.02</v>
      </c>
      <c r="G187">
        <v>0.11</v>
      </c>
      <c r="H187">
        <v>0</v>
      </c>
      <c r="I187">
        <v>242.69</v>
      </c>
      <c r="J187">
        <v>406.88</v>
      </c>
      <c r="K187">
        <v>990.25</v>
      </c>
      <c r="L187">
        <v>1070.79</v>
      </c>
      <c r="M187">
        <v>22.75</v>
      </c>
      <c r="N187" t="s">
        <v>15</v>
      </c>
      <c r="O187">
        <v>37.67</v>
      </c>
    </row>
    <row r="188" spans="1:15" x14ac:dyDescent="0.3">
      <c r="A188" s="1">
        <v>44195.604166666664</v>
      </c>
      <c r="B188">
        <v>-200.04</v>
      </c>
      <c r="C188">
        <v>0</v>
      </c>
      <c r="D188">
        <v>413.2</v>
      </c>
      <c r="E188">
        <v>5238.28</v>
      </c>
      <c r="F188">
        <v>-0.02</v>
      </c>
      <c r="G188">
        <v>0.11</v>
      </c>
      <c r="H188">
        <v>0</v>
      </c>
      <c r="I188">
        <v>229.26</v>
      </c>
      <c r="J188">
        <v>387.95</v>
      </c>
      <c r="K188">
        <v>1023.01</v>
      </c>
      <c r="L188">
        <v>963.13</v>
      </c>
      <c r="M188">
        <v>22.36</v>
      </c>
      <c r="N188" t="s">
        <v>15</v>
      </c>
      <c r="O188">
        <v>38.4</v>
      </c>
    </row>
    <row r="189" spans="1:15" x14ac:dyDescent="0.3">
      <c r="A189" s="1">
        <v>44195.625</v>
      </c>
      <c r="B189">
        <v>-200.23</v>
      </c>
      <c r="C189">
        <v>0</v>
      </c>
      <c r="D189">
        <v>444.69</v>
      </c>
      <c r="E189">
        <v>5260.03</v>
      </c>
      <c r="F189">
        <v>-0.02</v>
      </c>
      <c r="G189">
        <v>0.1</v>
      </c>
      <c r="H189">
        <v>0</v>
      </c>
      <c r="I189">
        <v>276.19</v>
      </c>
      <c r="J189">
        <v>407.61</v>
      </c>
      <c r="K189">
        <v>953.2</v>
      </c>
      <c r="L189">
        <v>893.26</v>
      </c>
      <c r="M189">
        <v>22.19</v>
      </c>
      <c r="N189" t="s">
        <v>15</v>
      </c>
      <c r="O189">
        <v>35.979999999999997</v>
      </c>
    </row>
    <row r="190" spans="1:15" x14ac:dyDescent="0.3">
      <c r="A190" s="1">
        <v>44195.645833333336</v>
      </c>
      <c r="B190">
        <v>-200.41</v>
      </c>
      <c r="C190">
        <v>0</v>
      </c>
      <c r="D190">
        <v>320.60000000000002</v>
      </c>
      <c r="E190">
        <v>5588.12</v>
      </c>
      <c r="F190">
        <v>-0.02</v>
      </c>
      <c r="G190">
        <v>0.12</v>
      </c>
      <c r="H190">
        <v>0</v>
      </c>
      <c r="I190">
        <v>309.2</v>
      </c>
      <c r="J190">
        <v>476.21</v>
      </c>
      <c r="K190">
        <v>856.47</v>
      </c>
      <c r="L190">
        <v>760.52</v>
      </c>
      <c r="M190">
        <v>21.92</v>
      </c>
      <c r="N190" t="s">
        <v>15</v>
      </c>
      <c r="O190">
        <v>38.340000000000003</v>
      </c>
    </row>
    <row r="191" spans="1:15" x14ac:dyDescent="0.3">
      <c r="A191" s="1">
        <v>44195.666666666664</v>
      </c>
      <c r="B191">
        <v>-200.57</v>
      </c>
      <c r="C191">
        <v>0</v>
      </c>
      <c r="D191">
        <v>427.11</v>
      </c>
      <c r="E191">
        <v>5878.52</v>
      </c>
      <c r="F191">
        <v>-0.02</v>
      </c>
      <c r="G191">
        <v>0.1</v>
      </c>
      <c r="H191">
        <v>0</v>
      </c>
      <c r="I191">
        <v>101.94</v>
      </c>
      <c r="J191">
        <v>535.01</v>
      </c>
      <c r="K191">
        <v>738.36</v>
      </c>
      <c r="L191">
        <v>622.48</v>
      </c>
      <c r="M191">
        <v>21.57</v>
      </c>
      <c r="N191" t="s">
        <v>15</v>
      </c>
      <c r="O191">
        <v>38.97</v>
      </c>
    </row>
    <row r="192" spans="1:15" x14ac:dyDescent="0.3">
      <c r="A192" s="1">
        <v>44195.6875</v>
      </c>
      <c r="B192">
        <v>-200.27</v>
      </c>
      <c r="C192">
        <v>0</v>
      </c>
      <c r="D192">
        <v>411.78</v>
      </c>
      <c r="E192">
        <v>5994.26</v>
      </c>
      <c r="F192">
        <v>-0.02</v>
      </c>
      <c r="G192">
        <v>0.11</v>
      </c>
      <c r="H192">
        <v>0</v>
      </c>
      <c r="I192">
        <v>107.12</v>
      </c>
      <c r="J192">
        <v>604.16999999999996</v>
      </c>
      <c r="K192">
        <v>755.88</v>
      </c>
      <c r="L192">
        <v>486.94</v>
      </c>
      <c r="M192">
        <v>21.47</v>
      </c>
      <c r="N192" t="s">
        <v>15</v>
      </c>
      <c r="O192">
        <v>39.68</v>
      </c>
    </row>
    <row r="193" spans="1:15" x14ac:dyDescent="0.3">
      <c r="A193" s="1">
        <v>44195.708333333336</v>
      </c>
      <c r="B193">
        <v>-52.6</v>
      </c>
      <c r="C193">
        <v>0</v>
      </c>
      <c r="D193">
        <v>330.54</v>
      </c>
      <c r="E193">
        <v>5959.41</v>
      </c>
      <c r="F193">
        <v>-0.03</v>
      </c>
      <c r="G193">
        <v>0.1</v>
      </c>
      <c r="H193">
        <v>0</v>
      </c>
      <c r="I193">
        <v>132.91</v>
      </c>
      <c r="J193">
        <v>736.39</v>
      </c>
      <c r="K193">
        <v>650.85</v>
      </c>
      <c r="L193">
        <v>365.98</v>
      </c>
      <c r="M193">
        <v>21.16</v>
      </c>
      <c r="N193" t="s">
        <v>15</v>
      </c>
      <c r="O193">
        <v>39.17</v>
      </c>
    </row>
    <row r="194" spans="1:15" x14ac:dyDescent="0.3">
      <c r="A194" s="1">
        <v>44195.729166666664</v>
      </c>
      <c r="B194">
        <v>0</v>
      </c>
      <c r="C194">
        <v>0</v>
      </c>
      <c r="D194">
        <v>273.07</v>
      </c>
      <c r="E194">
        <v>5953.52</v>
      </c>
      <c r="F194">
        <v>-0.02</v>
      </c>
      <c r="G194">
        <v>0.12</v>
      </c>
      <c r="H194">
        <v>0</v>
      </c>
      <c r="I194">
        <v>132.72999999999999</v>
      </c>
      <c r="J194">
        <v>814.81</v>
      </c>
      <c r="K194">
        <v>604.04</v>
      </c>
      <c r="L194">
        <v>255.21</v>
      </c>
      <c r="M194">
        <v>21</v>
      </c>
      <c r="N194" t="s">
        <v>15</v>
      </c>
      <c r="O194">
        <v>33.130000000000003</v>
      </c>
    </row>
    <row r="195" spans="1:15" x14ac:dyDescent="0.3">
      <c r="A195" s="1">
        <v>44195.75</v>
      </c>
      <c r="B195">
        <v>0</v>
      </c>
      <c r="C195">
        <v>0</v>
      </c>
      <c r="D195">
        <v>271.27</v>
      </c>
      <c r="E195">
        <v>6109.3</v>
      </c>
      <c r="F195">
        <v>-0.02</v>
      </c>
      <c r="G195">
        <v>0.13</v>
      </c>
      <c r="H195">
        <v>0</v>
      </c>
      <c r="I195">
        <v>132.91999999999999</v>
      </c>
      <c r="J195">
        <v>791.55</v>
      </c>
      <c r="K195">
        <v>480.51</v>
      </c>
      <c r="L195">
        <v>143.08000000000001</v>
      </c>
      <c r="M195">
        <v>20.81</v>
      </c>
      <c r="N195" t="s">
        <v>15</v>
      </c>
      <c r="O195">
        <v>38.93</v>
      </c>
    </row>
    <row r="196" spans="1:15" x14ac:dyDescent="0.3">
      <c r="A196" s="1">
        <v>44195.770833333336</v>
      </c>
      <c r="B196">
        <v>0</v>
      </c>
      <c r="C196">
        <v>0</v>
      </c>
      <c r="D196">
        <v>219.17</v>
      </c>
      <c r="E196">
        <v>6388.65</v>
      </c>
      <c r="F196">
        <v>-0.02</v>
      </c>
      <c r="G196">
        <v>0.11</v>
      </c>
      <c r="H196">
        <v>0</v>
      </c>
      <c r="I196">
        <v>122.63</v>
      </c>
      <c r="J196">
        <v>817.58</v>
      </c>
      <c r="K196">
        <v>214.61</v>
      </c>
      <c r="L196">
        <v>51.73</v>
      </c>
      <c r="M196">
        <v>20.53</v>
      </c>
      <c r="N196" t="s">
        <v>15</v>
      </c>
      <c r="O196">
        <v>39.15</v>
      </c>
    </row>
    <row r="197" spans="1:15" x14ac:dyDescent="0.3">
      <c r="A197" s="1">
        <v>44195.791666666664</v>
      </c>
      <c r="B197">
        <v>0</v>
      </c>
      <c r="C197">
        <v>0</v>
      </c>
      <c r="D197">
        <v>144.72</v>
      </c>
      <c r="E197">
        <v>6444.08</v>
      </c>
      <c r="F197">
        <v>-0.02</v>
      </c>
      <c r="G197">
        <v>0.12</v>
      </c>
      <c r="H197">
        <v>0</v>
      </c>
      <c r="I197">
        <v>101.89</v>
      </c>
      <c r="J197">
        <v>899.44</v>
      </c>
      <c r="K197">
        <v>61.19</v>
      </c>
      <c r="L197">
        <v>10.01</v>
      </c>
      <c r="M197">
        <v>20.309999999999999</v>
      </c>
      <c r="N197" t="s">
        <v>15</v>
      </c>
      <c r="O197">
        <v>38.979999999999997</v>
      </c>
    </row>
    <row r="198" spans="1:15" x14ac:dyDescent="0.3">
      <c r="A198" s="1">
        <v>44195.8125</v>
      </c>
      <c r="B198">
        <v>0</v>
      </c>
      <c r="C198">
        <v>0</v>
      </c>
      <c r="D198">
        <v>127.73</v>
      </c>
      <c r="E198">
        <v>6524.19</v>
      </c>
      <c r="F198">
        <v>-0.02</v>
      </c>
      <c r="G198">
        <v>0.14000000000000001</v>
      </c>
      <c r="H198">
        <v>0</v>
      </c>
      <c r="I198">
        <v>101.94</v>
      </c>
      <c r="J198">
        <v>926.31</v>
      </c>
      <c r="K198">
        <v>2.67</v>
      </c>
      <c r="L198">
        <v>0.77</v>
      </c>
      <c r="M198">
        <v>20.02</v>
      </c>
      <c r="N198" t="s">
        <v>15</v>
      </c>
      <c r="O198">
        <v>40.42</v>
      </c>
    </row>
    <row r="199" spans="1:15" x14ac:dyDescent="0.3">
      <c r="A199" s="1">
        <v>44195.833333333336</v>
      </c>
      <c r="B199">
        <v>0</v>
      </c>
      <c r="C199">
        <v>0</v>
      </c>
      <c r="D199">
        <v>123.83</v>
      </c>
      <c r="E199">
        <v>6486.42</v>
      </c>
      <c r="F199">
        <v>-0.02</v>
      </c>
      <c r="G199">
        <v>0.14000000000000001</v>
      </c>
      <c r="H199">
        <v>0</v>
      </c>
      <c r="I199">
        <v>101.79</v>
      </c>
      <c r="J199">
        <v>947.19</v>
      </c>
      <c r="K199">
        <v>-0.37</v>
      </c>
      <c r="L199">
        <v>0</v>
      </c>
      <c r="M199">
        <v>19.73</v>
      </c>
      <c r="N199" t="s">
        <v>15</v>
      </c>
      <c r="O199">
        <v>45.74</v>
      </c>
    </row>
    <row r="200" spans="1:15" x14ac:dyDescent="0.3">
      <c r="A200" s="1">
        <v>44195.854166666664</v>
      </c>
      <c r="B200">
        <v>0</v>
      </c>
      <c r="C200">
        <v>0</v>
      </c>
      <c r="D200">
        <v>143.9</v>
      </c>
      <c r="E200">
        <v>6365.31</v>
      </c>
      <c r="F200">
        <v>-0.02</v>
      </c>
      <c r="G200">
        <v>0.14000000000000001</v>
      </c>
      <c r="H200">
        <v>0</v>
      </c>
      <c r="I200">
        <v>101.92</v>
      </c>
      <c r="J200">
        <v>922.04</v>
      </c>
      <c r="K200">
        <v>-0.36</v>
      </c>
      <c r="L200">
        <v>0</v>
      </c>
      <c r="M200">
        <v>19.510000000000002</v>
      </c>
      <c r="N200" t="s">
        <v>15</v>
      </c>
      <c r="O200">
        <v>38.840000000000003</v>
      </c>
    </row>
    <row r="201" spans="1:15" x14ac:dyDescent="0.3">
      <c r="A201" s="1">
        <v>44195.875</v>
      </c>
      <c r="B201">
        <v>0</v>
      </c>
      <c r="C201">
        <v>0</v>
      </c>
      <c r="D201">
        <v>174.91</v>
      </c>
      <c r="E201">
        <v>6214.26</v>
      </c>
      <c r="F201">
        <v>-0.02</v>
      </c>
      <c r="G201">
        <v>0.13</v>
      </c>
      <c r="H201">
        <v>0</v>
      </c>
      <c r="I201">
        <v>101.75</v>
      </c>
      <c r="J201">
        <v>910.12</v>
      </c>
      <c r="K201">
        <v>-0.36</v>
      </c>
      <c r="L201">
        <v>0</v>
      </c>
      <c r="M201">
        <v>19.22</v>
      </c>
      <c r="N201" t="s">
        <v>15</v>
      </c>
      <c r="O201">
        <v>37.85</v>
      </c>
    </row>
    <row r="202" spans="1:15" x14ac:dyDescent="0.3">
      <c r="A202" s="1">
        <v>44195.895833333336</v>
      </c>
      <c r="B202">
        <v>0</v>
      </c>
      <c r="C202">
        <v>0</v>
      </c>
      <c r="D202">
        <v>158.16</v>
      </c>
      <c r="E202">
        <v>6256.65</v>
      </c>
      <c r="F202">
        <v>-0.02</v>
      </c>
      <c r="G202">
        <v>0.14000000000000001</v>
      </c>
      <c r="H202">
        <v>0</v>
      </c>
      <c r="I202">
        <v>101.75</v>
      </c>
      <c r="J202">
        <v>895.03</v>
      </c>
      <c r="K202">
        <v>-0.37</v>
      </c>
      <c r="L202">
        <v>0</v>
      </c>
      <c r="M202">
        <v>18.920000000000002</v>
      </c>
      <c r="N202" t="s">
        <v>15</v>
      </c>
      <c r="O202">
        <v>38.72</v>
      </c>
    </row>
    <row r="203" spans="1:15" x14ac:dyDescent="0.3">
      <c r="A203" s="1">
        <v>44195.916666666664</v>
      </c>
      <c r="B203">
        <v>0</v>
      </c>
      <c r="C203">
        <v>0</v>
      </c>
      <c r="D203">
        <v>335.57</v>
      </c>
      <c r="E203">
        <v>5979.06</v>
      </c>
      <c r="F203">
        <v>-0.02</v>
      </c>
      <c r="G203">
        <v>0.14000000000000001</v>
      </c>
      <c r="H203">
        <v>0</v>
      </c>
      <c r="I203">
        <v>101.64</v>
      </c>
      <c r="J203">
        <v>872.51</v>
      </c>
      <c r="K203">
        <v>-0.37</v>
      </c>
      <c r="L203">
        <v>0</v>
      </c>
      <c r="M203">
        <v>18.670000000000002</v>
      </c>
      <c r="N203" t="s">
        <v>15</v>
      </c>
      <c r="O203">
        <v>35.950000000000003</v>
      </c>
    </row>
    <row r="204" spans="1:15" x14ac:dyDescent="0.3">
      <c r="A204" s="1">
        <v>44195.9375</v>
      </c>
      <c r="B204">
        <v>0</v>
      </c>
      <c r="C204">
        <v>0</v>
      </c>
      <c r="D204">
        <v>295.39</v>
      </c>
      <c r="E204">
        <v>6074.32</v>
      </c>
      <c r="F204">
        <v>-0.02</v>
      </c>
      <c r="G204">
        <v>0.14000000000000001</v>
      </c>
      <c r="H204">
        <v>0</v>
      </c>
      <c r="I204">
        <v>101.95</v>
      </c>
      <c r="J204">
        <v>853.66</v>
      </c>
      <c r="K204">
        <v>-0.37</v>
      </c>
      <c r="L204">
        <v>0</v>
      </c>
      <c r="M204">
        <v>18.8</v>
      </c>
      <c r="N204" t="s">
        <v>15</v>
      </c>
      <c r="O204">
        <v>40.35</v>
      </c>
    </row>
    <row r="205" spans="1:15" x14ac:dyDescent="0.3">
      <c r="A205" s="1">
        <v>44195.958333333336</v>
      </c>
      <c r="B205">
        <v>0</v>
      </c>
      <c r="C205">
        <v>0</v>
      </c>
      <c r="D205">
        <v>392.99</v>
      </c>
      <c r="E205">
        <v>5797.96</v>
      </c>
      <c r="F205">
        <v>-0.02</v>
      </c>
      <c r="G205">
        <v>0.14000000000000001</v>
      </c>
      <c r="H205">
        <v>0</v>
      </c>
      <c r="I205">
        <v>101.75</v>
      </c>
      <c r="J205">
        <v>843.93</v>
      </c>
      <c r="K205">
        <v>-0.37</v>
      </c>
      <c r="L205">
        <v>0</v>
      </c>
      <c r="M205">
        <v>19.149999999999999</v>
      </c>
      <c r="N205" t="s">
        <v>15</v>
      </c>
      <c r="O205">
        <v>35.58</v>
      </c>
    </row>
    <row r="206" spans="1:15" x14ac:dyDescent="0.3">
      <c r="A206" s="1">
        <v>44195.979166666664</v>
      </c>
      <c r="B206">
        <v>0</v>
      </c>
      <c r="C206">
        <v>0</v>
      </c>
      <c r="D206">
        <v>230.44</v>
      </c>
      <c r="E206">
        <v>5908.33</v>
      </c>
      <c r="F206">
        <v>-0.03</v>
      </c>
      <c r="G206">
        <v>0.14000000000000001</v>
      </c>
      <c r="H206">
        <v>0</v>
      </c>
      <c r="I206">
        <v>102.02</v>
      </c>
      <c r="J206">
        <v>817.12</v>
      </c>
      <c r="K206">
        <v>-0.33</v>
      </c>
      <c r="L206">
        <v>0</v>
      </c>
      <c r="M206">
        <v>19.37</v>
      </c>
      <c r="N206" t="s">
        <v>15</v>
      </c>
      <c r="O206">
        <v>39.880000000000003</v>
      </c>
    </row>
    <row r="207" spans="1:15" x14ac:dyDescent="0.3">
      <c r="A207" s="1">
        <v>44196</v>
      </c>
      <c r="B207">
        <v>0</v>
      </c>
      <c r="C207">
        <v>0</v>
      </c>
      <c r="D207">
        <v>250.78</v>
      </c>
      <c r="E207">
        <v>5807.22</v>
      </c>
      <c r="F207">
        <v>-0.03</v>
      </c>
      <c r="G207">
        <v>0.14000000000000001</v>
      </c>
      <c r="H207">
        <v>0</v>
      </c>
      <c r="I207">
        <v>101.84</v>
      </c>
      <c r="J207">
        <v>770.04</v>
      </c>
      <c r="K207">
        <v>-0.36</v>
      </c>
      <c r="L207">
        <v>0</v>
      </c>
      <c r="M207">
        <v>19.420000000000002</v>
      </c>
      <c r="N207" t="s">
        <v>15</v>
      </c>
      <c r="O207">
        <v>38.840000000000003</v>
      </c>
    </row>
    <row r="208" spans="1:15" x14ac:dyDescent="0.3">
      <c r="A208" s="1">
        <v>44196.020833333336</v>
      </c>
      <c r="B208">
        <v>0</v>
      </c>
      <c r="C208">
        <v>0</v>
      </c>
      <c r="D208">
        <v>330.08</v>
      </c>
      <c r="E208">
        <v>5575.73</v>
      </c>
      <c r="F208">
        <v>-0.03</v>
      </c>
      <c r="G208">
        <v>0.14000000000000001</v>
      </c>
      <c r="H208">
        <v>0</v>
      </c>
      <c r="I208">
        <v>101.77</v>
      </c>
      <c r="J208">
        <v>757.75</v>
      </c>
      <c r="K208">
        <v>-0.36</v>
      </c>
      <c r="L208">
        <v>0</v>
      </c>
      <c r="M208">
        <v>19.559999999999999</v>
      </c>
      <c r="N208" t="s">
        <v>15</v>
      </c>
      <c r="O208">
        <v>35.93</v>
      </c>
    </row>
    <row r="209" spans="1:15" x14ac:dyDescent="0.3">
      <c r="A209" s="1">
        <v>44196.041666666664</v>
      </c>
      <c r="B209">
        <v>0</v>
      </c>
      <c r="C209">
        <v>0</v>
      </c>
      <c r="D209">
        <v>520.01</v>
      </c>
      <c r="E209">
        <v>5167.3599999999997</v>
      </c>
      <c r="F209">
        <v>-0.03</v>
      </c>
      <c r="G209">
        <v>0.14000000000000001</v>
      </c>
      <c r="H209">
        <v>0</v>
      </c>
      <c r="I209">
        <v>101.62</v>
      </c>
      <c r="J209">
        <v>755.45</v>
      </c>
      <c r="K209">
        <v>-0.36</v>
      </c>
      <c r="L209">
        <v>0</v>
      </c>
      <c r="M209">
        <v>19.47</v>
      </c>
      <c r="N209" t="s">
        <v>15</v>
      </c>
      <c r="O209">
        <v>35.6</v>
      </c>
    </row>
    <row r="210" spans="1:15" x14ac:dyDescent="0.3">
      <c r="A210" s="1">
        <v>44196.0625</v>
      </c>
      <c r="B210">
        <v>0</v>
      </c>
      <c r="C210">
        <v>0</v>
      </c>
      <c r="D210">
        <v>675.48</v>
      </c>
      <c r="E210">
        <v>4646.2299999999996</v>
      </c>
      <c r="F210">
        <v>-0.03</v>
      </c>
      <c r="G210">
        <v>0.14000000000000001</v>
      </c>
      <c r="H210">
        <v>0</v>
      </c>
      <c r="I210">
        <v>101.82</v>
      </c>
      <c r="J210">
        <v>782.39</v>
      </c>
      <c r="K210">
        <v>-0.36</v>
      </c>
      <c r="L210">
        <v>0</v>
      </c>
      <c r="M210">
        <v>19.079999999999998</v>
      </c>
      <c r="N210" t="s">
        <v>15</v>
      </c>
      <c r="O210">
        <v>34.19</v>
      </c>
    </row>
    <row r="211" spans="1:15" x14ac:dyDescent="0.3">
      <c r="A211" s="1">
        <v>44196.083333333336</v>
      </c>
      <c r="B211">
        <v>0</v>
      </c>
      <c r="C211">
        <v>0</v>
      </c>
      <c r="D211">
        <v>798.98</v>
      </c>
      <c r="E211">
        <v>4331.92</v>
      </c>
      <c r="F211">
        <v>-0.03</v>
      </c>
      <c r="G211">
        <v>0.13</v>
      </c>
      <c r="H211">
        <v>0</v>
      </c>
      <c r="I211">
        <v>101.73</v>
      </c>
      <c r="J211">
        <v>789.02</v>
      </c>
      <c r="K211">
        <v>-0.36</v>
      </c>
      <c r="L211">
        <v>0</v>
      </c>
      <c r="M211">
        <v>18.97</v>
      </c>
      <c r="N211" t="s">
        <v>15</v>
      </c>
      <c r="O211">
        <v>34.92</v>
      </c>
    </row>
    <row r="212" spans="1:15" x14ac:dyDescent="0.3">
      <c r="A212" s="1">
        <v>44196.104166666664</v>
      </c>
      <c r="B212">
        <v>0</v>
      </c>
      <c r="C212">
        <v>0</v>
      </c>
      <c r="D212">
        <v>774.01</v>
      </c>
      <c r="E212">
        <v>4229.5200000000004</v>
      </c>
      <c r="F212">
        <v>-0.03</v>
      </c>
      <c r="G212">
        <v>0.14000000000000001</v>
      </c>
      <c r="H212">
        <v>0</v>
      </c>
      <c r="I212">
        <v>101.48</v>
      </c>
      <c r="J212">
        <v>763.48</v>
      </c>
      <c r="K212">
        <v>-0.4</v>
      </c>
      <c r="L212">
        <v>0</v>
      </c>
      <c r="M212">
        <v>18.649999999999999</v>
      </c>
      <c r="N212" t="s">
        <v>15</v>
      </c>
      <c r="O212">
        <v>35.130000000000003</v>
      </c>
    </row>
    <row r="213" spans="1:15" x14ac:dyDescent="0.3">
      <c r="A213" s="1">
        <v>44196.125</v>
      </c>
      <c r="B213">
        <v>0</v>
      </c>
      <c r="C213">
        <v>0</v>
      </c>
      <c r="D213">
        <v>781.13</v>
      </c>
      <c r="E213">
        <v>4139.34</v>
      </c>
      <c r="F213">
        <v>-0.03</v>
      </c>
      <c r="G213">
        <v>0.14000000000000001</v>
      </c>
      <c r="H213">
        <v>0</v>
      </c>
      <c r="I213">
        <v>101.81</v>
      </c>
      <c r="J213">
        <v>814.08</v>
      </c>
      <c r="K213">
        <v>-0.36</v>
      </c>
      <c r="L213">
        <v>0</v>
      </c>
      <c r="M213">
        <v>18.46</v>
      </c>
      <c r="N213" t="s">
        <v>15</v>
      </c>
      <c r="O213">
        <v>31.41</v>
      </c>
    </row>
    <row r="214" spans="1:15" x14ac:dyDescent="0.3">
      <c r="A214" s="1">
        <v>44196.145833333336</v>
      </c>
      <c r="B214">
        <v>0</v>
      </c>
      <c r="C214">
        <v>0</v>
      </c>
      <c r="D214">
        <v>792.06</v>
      </c>
      <c r="E214">
        <v>4059.2</v>
      </c>
      <c r="F214">
        <v>-0.04</v>
      </c>
      <c r="G214">
        <v>0.14000000000000001</v>
      </c>
      <c r="H214">
        <v>0</v>
      </c>
      <c r="I214">
        <v>101.85</v>
      </c>
      <c r="J214">
        <v>823.14</v>
      </c>
      <c r="K214">
        <v>-0.36</v>
      </c>
      <c r="L214">
        <v>0</v>
      </c>
      <c r="M214">
        <v>18.68</v>
      </c>
      <c r="N214" t="s">
        <v>15</v>
      </c>
      <c r="O214">
        <v>30.93</v>
      </c>
    </row>
    <row r="215" spans="1:15" x14ac:dyDescent="0.3">
      <c r="A215" s="1">
        <v>44196.166666666664</v>
      </c>
      <c r="B215">
        <v>0</v>
      </c>
      <c r="C215">
        <v>0</v>
      </c>
      <c r="D215">
        <v>828.36</v>
      </c>
      <c r="E215">
        <v>4076.97</v>
      </c>
      <c r="F215">
        <v>-0.04</v>
      </c>
      <c r="G215">
        <v>0.13</v>
      </c>
      <c r="H215">
        <v>0</v>
      </c>
      <c r="I215">
        <v>101.57</v>
      </c>
      <c r="J215">
        <v>805.11</v>
      </c>
      <c r="K215">
        <v>-0.36</v>
      </c>
      <c r="L215">
        <v>0.09</v>
      </c>
      <c r="M215">
        <v>19.059999999999999</v>
      </c>
      <c r="N215" t="s">
        <v>15</v>
      </c>
      <c r="O215">
        <v>32.61</v>
      </c>
    </row>
    <row r="216" spans="1:15" x14ac:dyDescent="0.3">
      <c r="A216" s="1">
        <v>44196.1875</v>
      </c>
      <c r="B216">
        <v>0</v>
      </c>
      <c r="C216">
        <v>0</v>
      </c>
      <c r="D216">
        <v>762.02</v>
      </c>
      <c r="E216">
        <v>4239.58</v>
      </c>
      <c r="F216">
        <v>-0.04</v>
      </c>
      <c r="G216">
        <v>0.13</v>
      </c>
      <c r="H216">
        <v>0</v>
      </c>
      <c r="I216">
        <v>101.57</v>
      </c>
      <c r="J216">
        <v>795.63</v>
      </c>
      <c r="K216">
        <v>-0.27</v>
      </c>
      <c r="L216">
        <v>3.66</v>
      </c>
      <c r="M216">
        <v>19.38</v>
      </c>
      <c r="N216" t="s">
        <v>15</v>
      </c>
      <c r="O216">
        <v>36.26</v>
      </c>
    </row>
    <row r="217" spans="1:15" x14ac:dyDescent="0.3">
      <c r="A217" s="1">
        <v>44196.208333333336</v>
      </c>
      <c r="B217">
        <v>0</v>
      </c>
      <c r="C217">
        <v>0</v>
      </c>
      <c r="D217">
        <v>702.22</v>
      </c>
      <c r="E217">
        <v>4390.16</v>
      </c>
      <c r="F217">
        <v>-0.04</v>
      </c>
      <c r="G217">
        <v>0.12</v>
      </c>
      <c r="H217">
        <v>0</v>
      </c>
      <c r="I217">
        <v>101.61</v>
      </c>
      <c r="J217">
        <v>782.7</v>
      </c>
      <c r="K217">
        <v>0.27</v>
      </c>
      <c r="L217">
        <v>36.29</v>
      </c>
      <c r="M217">
        <v>19.77</v>
      </c>
      <c r="N217" t="s">
        <v>15</v>
      </c>
      <c r="O217">
        <v>33.369999999999997</v>
      </c>
    </row>
    <row r="218" spans="1:15" x14ac:dyDescent="0.3">
      <c r="A218" s="1">
        <v>44196.229166666664</v>
      </c>
      <c r="B218">
        <v>0</v>
      </c>
      <c r="C218">
        <v>0</v>
      </c>
      <c r="D218">
        <v>706.35</v>
      </c>
      <c r="E218">
        <v>4533.32</v>
      </c>
      <c r="F218">
        <v>-0.03</v>
      </c>
      <c r="G218">
        <v>0.11</v>
      </c>
      <c r="H218">
        <v>0</v>
      </c>
      <c r="I218">
        <v>101.42</v>
      </c>
      <c r="J218">
        <v>772.74</v>
      </c>
      <c r="K218">
        <v>32.94</v>
      </c>
      <c r="L218">
        <v>117.97</v>
      </c>
      <c r="M218">
        <v>20.18</v>
      </c>
      <c r="N218" t="s">
        <v>15</v>
      </c>
      <c r="O218">
        <v>37.08</v>
      </c>
    </row>
    <row r="219" spans="1:15" x14ac:dyDescent="0.3">
      <c r="A219" s="1">
        <v>44196.25</v>
      </c>
      <c r="B219">
        <v>0</v>
      </c>
      <c r="C219">
        <v>0</v>
      </c>
      <c r="D219">
        <v>696.83</v>
      </c>
      <c r="E219">
        <v>4515.75</v>
      </c>
      <c r="F219">
        <v>-0.03</v>
      </c>
      <c r="G219">
        <v>0.11</v>
      </c>
      <c r="H219">
        <v>0</v>
      </c>
      <c r="I219">
        <v>117.64</v>
      </c>
      <c r="J219">
        <v>741.57</v>
      </c>
      <c r="K219">
        <v>143.86000000000001</v>
      </c>
      <c r="L219">
        <v>235.79</v>
      </c>
      <c r="M219">
        <v>20.64</v>
      </c>
      <c r="N219" t="s">
        <v>15</v>
      </c>
      <c r="O219">
        <v>34.18</v>
      </c>
    </row>
    <row r="220" spans="1:15" x14ac:dyDescent="0.3">
      <c r="A220" s="1">
        <v>44196.270833333336</v>
      </c>
      <c r="B220">
        <v>0</v>
      </c>
      <c r="C220">
        <v>0</v>
      </c>
      <c r="D220">
        <v>788.49</v>
      </c>
      <c r="E220">
        <v>4480.43</v>
      </c>
      <c r="F220">
        <v>-0.03</v>
      </c>
      <c r="G220">
        <v>0.12</v>
      </c>
      <c r="H220">
        <v>0</v>
      </c>
      <c r="I220">
        <v>151.43</v>
      </c>
      <c r="J220">
        <v>722.98</v>
      </c>
      <c r="K220">
        <v>278.58999999999997</v>
      </c>
      <c r="L220">
        <v>407.56</v>
      </c>
      <c r="M220">
        <v>20.99</v>
      </c>
      <c r="N220" t="s">
        <v>15</v>
      </c>
      <c r="O220">
        <v>21.12</v>
      </c>
    </row>
    <row r="221" spans="1:15" x14ac:dyDescent="0.3">
      <c r="A221" s="1">
        <v>44196.291666666664</v>
      </c>
      <c r="B221">
        <v>0</v>
      </c>
      <c r="C221">
        <v>0</v>
      </c>
      <c r="D221">
        <v>681.57</v>
      </c>
      <c r="E221">
        <v>4378.8100000000004</v>
      </c>
      <c r="F221">
        <v>-0.03</v>
      </c>
      <c r="G221">
        <v>0.12</v>
      </c>
      <c r="H221">
        <v>0</v>
      </c>
      <c r="I221">
        <v>196.45</v>
      </c>
      <c r="J221">
        <v>697.22</v>
      </c>
      <c r="K221">
        <v>498.81</v>
      </c>
      <c r="L221">
        <v>591.41</v>
      </c>
      <c r="M221">
        <v>21.47</v>
      </c>
      <c r="N221" t="s">
        <v>15</v>
      </c>
      <c r="O221">
        <v>29.04</v>
      </c>
    </row>
    <row r="222" spans="1:15" x14ac:dyDescent="0.3">
      <c r="A222" s="1">
        <v>44196.3125</v>
      </c>
      <c r="B222">
        <v>0</v>
      </c>
      <c r="C222">
        <v>0</v>
      </c>
      <c r="D222">
        <v>411.57</v>
      </c>
      <c r="E222">
        <v>4566.01</v>
      </c>
      <c r="F222">
        <v>-0.03</v>
      </c>
      <c r="G222">
        <v>0.2</v>
      </c>
      <c r="H222">
        <v>0</v>
      </c>
      <c r="I222">
        <v>307.18</v>
      </c>
      <c r="J222">
        <v>692.45</v>
      </c>
      <c r="K222">
        <v>658.24</v>
      </c>
      <c r="L222">
        <v>743.38</v>
      </c>
      <c r="M222">
        <v>22.02</v>
      </c>
      <c r="N222" t="s">
        <v>15</v>
      </c>
      <c r="O222">
        <v>34.17</v>
      </c>
    </row>
    <row r="223" spans="1:15" x14ac:dyDescent="0.3">
      <c r="A223" s="1">
        <v>44196.333333333336</v>
      </c>
      <c r="B223">
        <v>0</v>
      </c>
      <c r="C223">
        <v>0</v>
      </c>
      <c r="D223">
        <v>351.99</v>
      </c>
      <c r="E223">
        <v>4681.96</v>
      </c>
      <c r="F223">
        <v>-0.03</v>
      </c>
      <c r="G223">
        <v>0.21</v>
      </c>
      <c r="H223">
        <v>0</v>
      </c>
      <c r="I223">
        <v>312.47000000000003</v>
      </c>
      <c r="J223">
        <v>638.5</v>
      </c>
      <c r="K223">
        <v>829.79</v>
      </c>
      <c r="L223">
        <v>895.84</v>
      </c>
      <c r="M223">
        <v>22.32</v>
      </c>
      <c r="N223" t="s">
        <v>15</v>
      </c>
      <c r="O223">
        <v>41.57</v>
      </c>
    </row>
    <row r="224" spans="1:15" x14ac:dyDescent="0.3">
      <c r="A224" s="1">
        <v>44196.354166666664</v>
      </c>
      <c r="B224">
        <v>0</v>
      </c>
      <c r="C224">
        <v>0</v>
      </c>
      <c r="D224">
        <v>339.31</v>
      </c>
      <c r="E224">
        <v>4758.5</v>
      </c>
      <c r="F224">
        <v>-0.03</v>
      </c>
      <c r="G224">
        <v>0.2</v>
      </c>
      <c r="H224">
        <v>0</v>
      </c>
      <c r="I224">
        <v>264.39</v>
      </c>
      <c r="J224">
        <v>567.37</v>
      </c>
      <c r="K224">
        <v>975.9</v>
      </c>
      <c r="L224">
        <v>1059.8</v>
      </c>
      <c r="M224">
        <v>22.92</v>
      </c>
      <c r="N224" t="s">
        <v>15</v>
      </c>
      <c r="O224">
        <v>38.72</v>
      </c>
    </row>
    <row r="225" spans="1:15" x14ac:dyDescent="0.3">
      <c r="A225" s="1">
        <v>44196.375</v>
      </c>
      <c r="B225">
        <v>0</v>
      </c>
      <c r="C225">
        <v>0</v>
      </c>
      <c r="D225">
        <v>381.81</v>
      </c>
      <c r="E225">
        <v>4702.32</v>
      </c>
      <c r="F225">
        <v>-0.03</v>
      </c>
      <c r="G225">
        <v>0.19</v>
      </c>
      <c r="H225">
        <v>0</v>
      </c>
      <c r="I225">
        <v>281.77999999999997</v>
      </c>
      <c r="J225">
        <v>487.83</v>
      </c>
      <c r="K225">
        <v>969.96</v>
      </c>
      <c r="L225">
        <v>1198.99</v>
      </c>
      <c r="M225">
        <v>23.33</v>
      </c>
      <c r="N225" t="s">
        <v>15</v>
      </c>
      <c r="O225">
        <v>34.979999999999997</v>
      </c>
    </row>
    <row r="226" spans="1:15" x14ac:dyDescent="0.3">
      <c r="A226" s="1">
        <v>44196.395833333336</v>
      </c>
      <c r="B226">
        <v>0</v>
      </c>
      <c r="C226">
        <v>0</v>
      </c>
      <c r="D226">
        <v>316.87</v>
      </c>
      <c r="E226">
        <v>4881.53</v>
      </c>
      <c r="F226">
        <v>-0.03</v>
      </c>
      <c r="G226">
        <v>0.17</v>
      </c>
      <c r="H226">
        <v>0</v>
      </c>
      <c r="I226">
        <v>262.74</v>
      </c>
      <c r="J226">
        <v>438.9</v>
      </c>
      <c r="K226">
        <v>1035.0999999999999</v>
      </c>
      <c r="L226">
        <v>1305.21</v>
      </c>
      <c r="M226">
        <v>23.47</v>
      </c>
      <c r="N226" t="s">
        <v>15</v>
      </c>
      <c r="O226">
        <v>43.91</v>
      </c>
    </row>
    <row r="227" spans="1:15" x14ac:dyDescent="0.3">
      <c r="A227" s="1">
        <v>44196.416666666664</v>
      </c>
      <c r="B227">
        <v>0</v>
      </c>
      <c r="C227">
        <v>0</v>
      </c>
      <c r="D227">
        <v>236.39</v>
      </c>
      <c r="E227">
        <v>4979.05</v>
      </c>
      <c r="F227">
        <v>-0.03</v>
      </c>
      <c r="G227">
        <v>0.16</v>
      </c>
      <c r="H227">
        <v>0</v>
      </c>
      <c r="I227">
        <v>248.73</v>
      </c>
      <c r="J227">
        <v>405.59</v>
      </c>
      <c r="K227">
        <v>1044.32</v>
      </c>
      <c r="L227">
        <v>1369.13</v>
      </c>
      <c r="M227">
        <v>24.01</v>
      </c>
      <c r="N227" t="s">
        <v>15</v>
      </c>
      <c r="O227">
        <v>38.17</v>
      </c>
    </row>
    <row r="228" spans="1:15" x14ac:dyDescent="0.3">
      <c r="A228" s="1">
        <v>44196.4375</v>
      </c>
      <c r="B228">
        <v>0</v>
      </c>
      <c r="C228">
        <v>0</v>
      </c>
      <c r="D228">
        <v>304.93</v>
      </c>
      <c r="E228">
        <v>4951.07</v>
      </c>
      <c r="F228">
        <v>-0.03</v>
      </c>
      <c r="G228">
        <v>0.14000000000000001</v>
      </c>
      <c r="H228">
        <v>0</v>
      </c>
      <c r="I228">
        <v>246.64</v>
      </c>
      <c r="J228">
        <v>405.75</v>
      </c>
      <c r="K228">
        <v>1082.06</v>
      </c>
      <c r="L228">
        <v>1383.07</v>
      </c>
      <c r="M228">
        <v>23.62</v>
      </c>
      <c r="N228" t="s">
        <v>15</v>
      </c>
      <c r="O228">
        <v>38.14</v>
      </c>
    </row>
    <row r="229" spans="1:15" x14ac:dyDescent="0.3">
      <c r="A229" s="1">
        <v>44196.458333333336</v>
      </c>
      <c r="B229">
        <v>0</v>
      </c>
      <c r="C229">
        <v>0</v>
      </c>
      <c r="D229">
        <v>317.93</v>
      </c>
      <c r="E229">
        <v>4941.63</v>
      </c>
      <c r="F229">
        <v>-0.03</v>
      </c>
      <c r="G229">
        <v>0.14000000000000001</v>
      </c>
      <c r="H229">
        <v>0</v>
      </c>
      <c r="I229">
        <v>235.26</v>
      </c>
      <c r="J229">
        <v>412.07</v>
      </c>
      <c r="K229">
        <v>1066.94</v>
      </c>
      <c r="L229">
        <v>1354.71</v>
      </c>
      <c r="M229">
        <v>23.44</v>
      </c>
      <c r="N229" t="s">
        <v>15</v>
      </c>
      <c r="O229">
        <v>37.44</v>
      </c>
    </row>
    <row r="230" spans="1:15" x14ac:dyDescent="0.3">
      <c r="A230" s="1">
        <v>44196.479166666664</v>
      </c>
      <c r="B230">
        <v>0</v>
      </c>
      <c r="C230">
        <v>0</v>
      </c>
      <c r="D230">
        <v>228.04</v>
      </c>
      <c r="E230">
        <v>5033.3500000000004</v>
      </c>
      <c r="F230">
        <v>-0.02</v>
      </c>
      <c r="G230">
        <v>0.13</v>
      </c>
      <c r="H230">
        <v>0</v>
      </c>
      <c r="I230">
        <v>232.5</v>
      </c>
      <c r="J230">
        <v>434.23</v>
      </c>
      <c r="K230">
        <v>1075.98</v>
      </c>
      <c r="L230">
        <v>1324.09</v>
      </c>
      <c r="M230">
        <v>22.87</v>
      </c>
      <c r="N230" t="s">
        <v>15</v>
      </c>
      <c r="O230">
        <v>36.630000000000003</v>
      </c>
    </row>
    <row r="231" spans="1:15" x14ac:dyDescent="0.3">
      <c r="A231" s="1">
        <v>44196.5</v>
      </c>
      <c r="B231">
        <v>0</v>
      </c>
      <c r="C231">
        <v>0</v>
      </c>
      <c r="D231">
        <v>307.05</v>
      </c>
      <c r="E231">
        <v>5108.45</v>
      </c>
      <c r="F231">
        <v>-0.02</v>
      </c>
      <c r="G231">
        <v>0.14000000000000001</v>
      </c>
      <c r="H231">
        <v>0</v>
      </c>
      <c r="I231">
        <v>240.91</v>
      </c>
      <c r="J231">
        <v>380.89</v>
      </c>
      <c r="K231">
        <v>988.76</v>
      </c>
      <c r="L231">
        <v>1250.6199999999999</v>
      </c>
      <c r="M231">
        <v>22.28</v>
      </c>
      <c r="N231" t="s">
        <v>15</v>
      </c>
      <c r="O231">
        <v>38.36</v>
      </c>
    </row>
    <row r="232" spans="1:15" x14ac:dyDescent="0.3">
      <c r="A232" s="1">
        <v>44196.520833333336</v>
      </c>
      <c r="B232">
        <v>0</v>
      </c>
      <c r="C232">
        <v>0</v>
      </c>
      <c r="D232">
        <v>392.66</v>
      </c>
      <c r="E232">
        <v>5150.5</v>
      </c>
      <c r="F232">
        <v>-0.03</v>
      </c>
      <c r="G232">
        <v>0.13</v>
      </c>
      <c r="H232">
        <v>0</v>
      </c>
      <c r="I232">
        <v>224.49</v>
      </c>
      <c r="J232">
        <v>345.51</v>
      </c>
      <c r="K232">
        <v>890.05</v>
      </c>
      <c r="L232">
        <v>1197.76</v>
      </c>
      <c r="M232">
        <v>22.02</v>
      </c>
      <c r="N232" t="s">
        <v>15</v>
      </c>
      <c r="O232">
        <v>36.92</v>
      </c>
    </row>
    <row r="233" spans="1:15" x14ac:dyDescent="0.3">
      <c r="A233" s="1">
        <v>44196.541666666664</v>
      </c>
      <c r="B233">
        <v>0</v>
      </c>
      <c r="C233">
        <v>0</v>
      </c>
      <c r="D233">
        <v>440.94</v>
      </c>
      <c r="E233">
        <v>5054.01</v>
      </c>
      <c r="F233">
        <v>-0.03</v>
      </c>
      <c r="G233">
        <v>0.15</v>
      </c>
      <c r="H233">
        <v>0</v>
      </c>
      <c r="I233">
        <v>223.97</v>
      </c>
      <c r="J233">
        <v>379.64</v>
      </c>
      <c r="K233">
        <v>888.45</v>
      </c>
      <c r="L233">
        <v>1123.4000000000001</v>
      </c>
      <c r="M233">
        <v>21.8</v>
      </c>
      <c r="N233" t="s">
        <v>15</v>
      </c>
      <c r="O233">
        <v>33.44</v>
      </c>
    </row>
    <row r="234" spans="1:15" x14ac:dyDescent="0.3">
      <c r="A234" s="1">
        <v>44196.5625</v>
      </c>
      <c r="B234">
        <v>0</v>
      </c>
      <c r="C234">
        <v>0</v>
      </c>
      <c r="D234">
        <v>530.45000000000005</v>
      </c>
      <c r="E234">
        <v>5037.32</v>
      </c>
      <c r="F234">
        <v>-0.03</v>
      </c>
      <c r="G234">
        <v>0.13</v>
      </c>
      <c r="H234">
        <v>0</v>
      </c>
      <c r="I234">
        <v>239.08</v>
      </c>
      <c r="J234">
        <v>421.42</v>
      </c>
      <c r="K234">
        <v>838.38</v>
      </c>
      <c r="L234">
        <v>1086.79</v>
      </c>
      <c r="M234">
        <v>21.43</v>
      </c>
      <c r="N234" t="s">
        <v>15</v>
      </c>
      <c r="O234">
        <v>21.97</v>
      </c>
    </row>
    <row r="235" spans="1:15" x14ac:dyDescent="0.3">
      <c r="A235" s="1">
        <v>44196.583333333336</v>
      </c>
      <c r="B235">
        <v>0</v>
      </c>
      <c r="C235">
        <v>0</v>
      </c>
      <c r="D235">
        <v>567.89</v>
      </c>
      <c r="E235">
        <v>4995.13</v>
      </c>
      <c r="F235">
        <v>-0.02</v>
      </c>
      <c r="G235">
        <v>0.12</v>
      </c>
      <c r="H235">
        <v>0</v>
      </c>
      <c r="I235">
        <v>258.82</v>
      </c>
      <c r="J235">
        <v>471.97</v>
      </c>
      <c r="K235">
        <v>703.61</v>
      </c>
      <c r="L235">
        <v>1088.1500000000001</v>
      </c>
      <c r="M235">
        <v>20.93</v>
      </c>
      <c r="N235" t="s">
        <v>15</v>
      </c>
      <c r="O235">
        <v>27.51</v>
      </c>
    </row>
    <row r="236" spans="1:15" x14ac:dyDescent="0.3">
      <c r="A236" s="1">
        <v>44196.604166666664</v>
      </c>
      <c r="B236">
        <v>0</v>
      </c>
      <c r="C236">
        <v>0</v>
      </c>
      <c r="D236">
        <v>571.16999999999996</v>
      </c>
      <c r="E236">
        <v>5083.3500000000004</v>
      </c>
      <c r="F236">
        <v>-0.02</v>
      </c>
      <c r="G236">
        <v>0.14000000000000001</v>
      </c>
      <c r="H236">
        <v>0</v>
      </c>
      <c r="I236">
        <v>258.33</v>
      </c>
      <c r="J236">
        <v>505.44</v>
      </c>
      <c r="K236">
        <v>578.63</v>
      </c>
      <c r="L236">
        <v>980.04</v>
      </c>
      <c r="M236">
        <v>20.38</v>
      </c>
      <c r="N236" t="s">
        <v>15</v>
      </c>
      <c r="O236">
        <v>31.51</v>
      </c>
    </row>
    <row r="237" spans="1:15" x14ac:dyDescent="0.3">
      <c r="A237" s="1">
        <v>44196.625</v>
      </c>
      <c r="B237">
        <v>0</v>
      </c>
      <c r="C237">
        <v>0</v>
      </c>
      <c r="D237">
        <v>505.95</v>
      </c>
      <c r="E237">
        <v>5164.9799999999996</v>
      </c>
      <c r="F237">
        <v>-0.02</v>
      </c>
      <c r="G237">
        <v>0.13</v>
      </c>
      <c r="H237">
        <v>0</v>
      </c>
      <c r="I237">
        <v>267.39999999999998</v>
      </c>
      <c r="J237">
        <v>598.36</v>
      </c>
      <c r="K237">
        <v>623.84</v>
      </c>
      <c r="L237">
        <v>812.35</v>
      </c>
      <c r="M237">
        <v>20.03</v>
      </c>
      <c r="N237" t="s">
        <v>15</v>
      </c>
      <c r="O237">
        <v>36.479999999999997</v>
      </c>
    </row>
    <row r="238" spans="1:15" x14ac:dyDescent="0.3">
      <c r="A238" s="1">
        <v>44196.645833333336</v>
      </c>
      <c r="B238">
        <v>0</v>
      </c>
      <c r="C238">
        <v>0</v>
      </c>
      <c r="D238">
        <v>330.1</v>
      </c>
      <c r="E238">
        <v>5341.29</v>
      </c>
      <c r="F238">
        <v>-0.02</v>
      </c>
      <c r="G238">
        <v>0.13</v>
      </c>
      <c r="H238">
        <v>0</v>
      </c>
      <c r="I238">
        <v>314.93</v>
      </c>
      <c r="J238">
        <v>697.61</v>
      </c>
      <c r="K238">
        <v>524.55999999999995</v>
      </c>
      <c r="L238">
        <v>685.42</v>
      </c>
      <c r="M238">
        <v>19.829999999999998</v>
      </c>
      <c r="N238" t="s">
        <v>15</v>
      </c>
      <c r="O238">
        <v>35.729999999999997</v>
      </c>
    </row>
    <row r="239" spans="1:15" x14ac:dyDescent="0.3">
      <c r="A239" s="1">
        <v>44196.666666666664</v>
      </c>
      <c r="B239">
        <v>0</v>
      </c>
      <c r="C239">
        <v>0</v>
      </c>
      <c r="D239">
        <v>205.24</v>
      </c>
      <c r="E239">
        <v>5673.51</v>
      </c>
      <c r="F239">
        <v>-0.02</v>
      </c>
      <c r="G239">
        <v>0.12</v>
      </c>
      <c r="H239">
        <v>0</v>
      </c>
      <c r="I239">
        <v>273.61</v>
      </c>
      <c r="J239">
        <v>721.49</v>
      </c>
      <c r="K239">
        <v>532.17999999999995</v>
      </c>
      <c r="L239">
        <v>562.21</v>
      </c>
      <c r="M239">
        <v>19.8</v>
      </c>
      <c r="N239" t="s">
        <v>15</v>
      </c>
      <c r="O239">
        <v>38.520000000000003</v>
      </c>
    </row>
    <row r="240" spans="1:15" x14ac:dyDescent="0.3">
      <c r="A240" s="1">
        <v>44196.6875</v>
      </c>
      <c r="B240">
        <v>0</v>
      </c>
      <c r="C240">
        <v>0</v>
      </c>
      <c r="D240">
        <v>366.85</v>
      </c>
      <c r="E240">
        <v>5825.97</v>
      </c>
      <c r="F240">
        <v>-0.02</v>
      </c>
      <c r="G240">
        <v>0.12</v>
      </c>
      <c r="H240">
        <v>0</v>
      </c>
      <c r="I240">
        <v>292.7</v>
      </c>
      <c r="J240">
        <v>702.51</v>
      </c>
      <c r="K240">
        <v>410.81</v>
      </c>
      <c r="L240">
        <v>420.02</v>
      </c>
      <c r="M240">
        <v>19.82</v>
      </c>
      <c r="N240" t="s">
        <v>15</v>
      </c>
      <c r="O240">
        <v>22.28</v>
      </c>
    </row>
    <row r="241" spans="1:15" x14ac:dyDescent="0.3">
      <c r="A241" s="1">
        <v>44196.708333333336</v>
      </c>
      <c r="B241">
        <v>0</v>
      </c>
      <c r="C241">
        <v>0</v>
      </c>
      <c r="D241">
        <v>486.88</v>
      </c>
      <c r="E241">
        <v>5842.59</v>
      </c>
      <c r="F241">
        <v>-0.02</v>
      </c>
      <c r="G241">
        <v>0.12</v>
      </c>
      <c r="H241">
        <v>0</v>
      </c>
      <c r="I241">
        <v>297.58</v>
      </c>
      <c r="J241">
        <v>735.29</v>
      </c>
      <c r="K241">
        <v>319.05</v>
      </c>
      <c r="L241">
        <v>295.33999999999997</v>
      </c>
      <c r="M241">
        <v>19.98</v>
      </c>
      <c r="N241" t="s">
        <v>15</v>
      </c>
      <c r="O241">
        <v>36.21</v>
      </c>
    </row>
    <row r="242" spans="1:15" x14ac:dyDescent="0.3">
      <c r="A242" s="1">
        <v>44196.729166666664</v>
      </c>
      <c r="B242">
        <v>0</v>
      </c>
      <c r="C242">
        <v>0</v>
      </c>
      <c r="D242">
        <v>422.67</v>
      </c>
      <c r="E242">
        <v>5763.79</v>
      </c>
      <c r="F242">
        <v>-0.01</v>
      </c>
      <c r="G242">
        <v>0.13</v>
      </c>
      <c r="H242">
        <v>0</v>
      </c>
      <c r="I242">
        <v>294.56</v>
      </c>
      <c r="J242">
        <v>824.41</v>
      </c>
      <c r="K242">
        <v>267.08999999999997</v>
      </c>
      <c r="L242">
        <v>182.85</v>
      </c>
      <c r="M242">
        <v>20.170000000000002</v>
      </c>
      <c r="N242" t="s">
        <v>15</v>
      </c>
      <c r="O242">
        <v>35.97</v>
      </c>
    </row>
    <row r="243" spans="1:15" x14ac:dyDescent="0.3">
      <c r="A243" s="1">
        <v>44196.75</v>
      </c>
      <c r="B243">
        <v>0</v>
      </c>
      <c r="C243">
        <v>0</v>
      </c>
      <c r="D243">
        <v>385.99</v>
      </c>
      <c r="E243">
        <v>5757.68</v>
      </c>
      <c r="F243">
        <v>-0.01</v>
      </c>
      <c r="G243">
        <v>0.12</v>
      </c>
      <c r="H243">
        <v>0</v>
      </c>
      <c r="I243">
        <v>308.85000000000002</v>
      </c>
      <c r="J243">
        <v>951.55</v>
      </c>
      <c r="K243">
        <v>147.28</v>
      </c>
      <c r="L243">
        <v>90.77</v>
      </c>
      <c r="M243">
        <v>20.18</v>
      </c>
      <c r="N243" t="s">
        <v>15</v>
      </c>
      <c r="O243">
        <v>35.97</v>
      </c>
    </row>
    <row r="244" spans="1:15" x14ac:dyDescent="0.3">
      <c r="A244" s="1">
        <v>44196.770833333336</v>
      </c>
      <c r="B244">
        <v>0</v>
      </c>
      <c r="C244">
        <v>0</v>
      </c>
      <c r="D244">
        <v>345.55</v>
      </c>
      <c r="E244">
        <v>5705.1</v>
      </c>
      <c r="F244">
        <v>-0.02</v>
      </c>
      <c r="G244">
        <v>0.13</v>
      </c>
      <c r="H244">
        <v>0</v>
      </c>
      <c r="I244">
        <v>325.8</v>
      </c>
      <c r="J244">
        <v>984.68</v>
      </c>
      <c r="K244">
        <v>78.91</v>
      </c>
      <c r="L244">
        <v>32.57</v>
      </c>
      <c r="M244">
        <v>20.03</v>
      </c>
      <c r="N244" t="s">
        <v>15</v>
      </c>
      <c r="O244">
        <v>31.81</v>
      </c>
    </row>
    <row r="245" spans="1:15" x14ac:dyDescent="0.3">
      <c r="A245" s="1">
        <v>44196.791666666664</v>
      </c>
      <c r="B245">
        <v>0</v>
      </c>
      <c r="C245">
        <v>0</v>
      </c>
      <c r="D245">
        <v>200.39</v>
      </c>
      <c r="E245">
        <v>5816.25</v>
      </c>
      <c r="F245">
        <v>-0.02</v>
      </c>
      <c r="G245">
        <v>0.12</v>
      </c>
      <c r="H245">
        <v>0</v>
      </c>
      <c r="I245">
        <v>350.36</v>
      </c>
      <c r="J245">
        <v>1022.56</v>
      </c>
      <c r="K245">
        <v>18.57</v>
      </c>
      <c r="L245">
        <v>6.27</v>
      </c>
      <c r="M245">
        <v>19.989999999999998</v>
      </c>
      <c r="N245" t="s">
        <v>15</v>
      </c>
      <c r="O245">
        <v>39.25</v>
      </c>
    </row>
    <row r="246" spans="1:15" x14ac:dyDescent="0.3">
      <c r="A246" s="1">
        <v>44196.8125</v>
      </c>
      <c r="B246">
        <v>0</v>
      </c>
      <c r="C246">
        <v>0</v>
      </c>
      <c r="D246">
        <v>183.05</v>
      </c>
      <c r="E246">
        <v>5656.79</v>
      </c>
      <c r="F246">
        <v>-0.02</v>
      </c>
      <c r="G246">
        <v>0.14000000000000001</v>
      </c>
      <c r="H246">
        <v>0</v>
      </c>
      <c r="I246">
        <v>486.73</v>
      </c>
      <c r="J246">
        <v>1015.39</v>
      </c>
      <c r="K246">
        <v>0.62</v>
      </c>
      <c r="L246">
        <v>0.45</v>
      </c>
      <c r="M246">
        <v>19.91</v>
      </c>
      <c r="N246" t="s">
        <v>15</v>
      </c>
      <c r="O246">
        <v>43.08</v>
      </c>
    </row>
    <row r="247" spans="1:15" x14ac:dyDescent="0.3">
      <c r="A247" s="1">
        <v>44196.833333333336</v>
      </c>
      <c r="B247">
        <v>0</v>
      </c>
      <c r="C247">
        <v>0</v>
      </c>
      <c r="D247">
        <v>276.48</v>
      </c>
      <c r="E247">
        <v>5468.43</v>
      </c>
      <c r="F247">
        <v>-0.02</v>
      </c>
      <c r="G247">
        <v>0.14000000000000001</v>
      </c>
      <c r="H247">
        <v>0</v>
      </c>
      <c r="I247">
        <v>548.78</v>
      </c>
      <c r="J247">
        <v>1000.11</v>
      </c>
      <c r="K247">
        <v>-0.37</v>
      </c>
      <c r="L247">
        <v>0</v>
      </c>
      <c r="M247">
        <v>19.78</v>
      </c>
      <c r="N247" t="s">
        <v>15</v>
      </c>
      <c r="O247">
        <v>42.6</v>
      </c>
    </row>
    <row r="248" spans="1:15" x14ac:dyDescent="0.3">
      <c r="A248" s="1">
        <v>44196.854166666664</v>
      </c>
      <c r="B248">
        <v>0</v>
      </c>
      <c r="C248">
        <v>0</v>
      </c>
      <c r="D248">
        <v>494.52</v>
      </c>
      <c r="E248">
        <v>5258.69</v>
      </c>
      <c r="F248">
        <v>-0.02</v>
      </c>
      <c r="G248">
        <v>0.15</v>
      </c>
      <c r="H248">
        <v>0</v>
      </c>
      <c r="I248">
        <v>423.48</v>
      </c>
      <c r="J248">
        <v>982.93</v>
      </c>
      <c r="K248">
        <v>-0.36</v>
      </c>
      <c r="L248">
        <v>0</v>
      </c>
      <c r="M248">
        <v>19.440000000000001</v>
      </c>
      <c r="N248" t="s">
        <v>15</v>
      </c>
      <c r="O248">
        <v>40.340000000000003</v>
      </c>
    </row>
    <row r="249" spans="1:15" x14ac:dyDescent="0.3">
      <c r="A249" s="1">
        <v>44196.875</v>
      </c>
      <c r="B249">
        <v>0</v>
      </c>
      <c r="C249">
        <v>0</v>
      </c>
      <c r="D249">
        <v>490.16</v>
      </c>
      <c r="E249">
        <v>5265.14</v>
      </c>
      <c r="F249">
        <v>-0.02</v>
      </c>
      <c r="G249">
        <v>0.15</v>
      </c>
      <c r="H249">
        <v>0</v>
      </c>
      <c r="I249">
        <v>431.14</v>
      </c>
      <c r="J249">
        <v>962.2</v>
      </c>
      <c r="K249">
        <v>-0.36</v>
      </c>
      <c r="L249">
        <v>0</v>
      </c>
      <c r="M249">
        <v>19.13</v>
      </c>
      <c r="N249" t="s">
        <v>15</v>
      </c>
      <c r="O249">
        <v>38.049999999999997</v>
      </c>
    </row>
    <row r="250" spans="1:15" x14ac:dyDescent="0.3">
      <c r="A250" s="1">
        <v>44196.895833333336</v>
      </c>
      <c r="B250">
        <v>0</v>
      </c>
      <c r="C250">
        <v>0</v>
      </c>
      <c r="D250">
        <v>574.9</v>
      </c>
      <c r="E250">
        <v>5192.0200000000004</v>
      </c>
      <c r="F250">
        <v>-0.02</v>
      </c>
      <c r="G250">
        <v>0.13</v>
      </c>
      <c r="H250">
        <v>0</v>
      </c>
      <c r="I250">
        <v>445.28</v>
      </c>
      <c r="J250">
        <v>970.3</v>
      </c>
      <c r="K250">
        <v>-0.33</v>
      </c>
      <c r="L250">
        <v>0</v>
      </c>
      <c r="M250">
        <v>18.82</v>
      </c>
      <c r="N250" t="s">
        <v>15</v>
      </c>
      <c r="O250">
        <v>39.01</v>
      </c>
    </row>
    <row r="251" spans="1:15" x14ac:dyDescent="0.3">
      <c r="A251" s="1">
        <v>44196.916666666664</v>
      </c>
      <c r="B251">
        <v>0</v>
      </c>
      <c r="C251">
        <v>0</v>
      </c>
      <c r="D251">
        <v>625.73</v>
      </c>
      <c r="E251">
        <v>5238.8900000000003</v>
      </c>
      <c r="F251">
        <v>-0.02</v>
      </c>
      <c r="G251">
        <v>0.13</v>
      </c>
      <c r="H251">
        <v>0</v>
      </c>
      <c r="I251">
        <v>455.17</v>
      </c>
      <c r="J251">
        <v>911.43</v>
      </c>
      <c r="K251">
        <v>-0.37</v>
      </c>
      <c r="L251">
        <v>0</v>
      </c>
      <c r="M251">
        <v>18.59</v>
      </c>
      <c r="N251" t="s">
        <v>15</v>
      </c>
      <c r="O251">
        <v>39.57</v>
      </c>
    </row>
    <row r="252" spans="1:15" x14ac:dyDescent="0.3">
      <c r="A252" s="1">
        <v>44196.9375</v>
      </c>
      <c r="B252">
        <v>0</v>
      </c>
      <c r="C252">
        <v>0</v>
      </c>
      <c r="D252">
        <v>504.37</v>
      </c>
      <c r="E252">
        <v>5525.87</v>
      </c>
      <c r="F252">
        <v>-0.02</v>
      </c>
      <c r="G252">
        <v>0.13</v>
      </c>
      <c r="H252">
        <v>0</v>
      </c>
      <c r="I252">
        <v>362.21</v>
      </c>
      <c r="J252">
        <v>856.3</v>
      </c>
      <c r="K252">
        <v>-0.4</v>
      </c>
      <c r="L252">
        <v>0</v>
      </c>
      <c r="M252">
        <v>18.88</v>
      </c>
      <c r="N252" t="s">
        <v>15</v>
      </c>
      <c r="O252">
        <v>53.86</v>
      </c>
    </row>
    <row r="253" spans="1:15" x14ac:dyDescent="0.3">
      <c r="A253" s="1">
        <v>44196.958333333336</v>
      </c>
      <c r="B253">
        <v>0</v>
      </c>
      <c r="C253">
        <v>0</v>
      </c>
      <c r="D253">
        <v>531.73</v>
      </c>
      <c r="E253">
        <v>5542.38</v>
      </c>
      <c r="F253">
        <v>-0.03</v>
      </c>
      <c r="G253">
        <v>0.15</v>
      </c>
      <c r="H253">
        <v>0</v>
      </c>
      <c r="I253">
        <v>288.52999999999997</v>
      </c>
      <c r="J253">
        <v>828.2</v>
      </c>
      <c r="K253">
        <v>-0.34</v>
      </c>
      <c r="L253">
        <v>0</v>
      </c>
      <c r="M253">
        <v>18.64</v>
      </c>
      <c r="N253" t="s">
        <v>15</v>
      </c>
      <c r="O253">
        <v>41.42</v>
      </c>
    </row>
    <row r="254" spans="1:15" x14ac:dyDescent="0.3">
      <c r="A254" s="1">
        <v>44196.979166666664</v>
      </c>
      <c r="B254">
        <v>0</v>
      </c>
      <c r="C254">
        <v>0</v>
      </c>
      <c r="D254">
        <v>413.35</v>
      </c>
      <c r="E254">
        <v>5647.2</v>
      </c>
      <c r="F254">
        <v>-0.02</v>
      </c>
      <c r="G254">
        <v>0.14000000000000001</v>
      </c>
      <c r="H254">
        <v>0</v>
      </c>
      <c r="I254">
        <v>302.04000000000002</v>
      </c>
      <c r="J254">
        <v>804.61</v>
      </c>
      <c r="K254">
        <v>-0.3</v>
      </c>
      <c r="L254">
        <v>0</v>
      </c>
      <c r="M254">
        <v>18.34</v>
      </c>
      <c r="N254" t="s">
        <v>15</v>
      </c>
      <c r="O254">
        <v>50.7</v>
      </c>
    </row>
    <row r="255" spans="1:15" x14ac:dyDescent="0.3">
      <c r="A255" s="1">
        <v>44197</v>
      </c>
      <c r="B255">
        <v>0</v>
      </c>
      <c r="C255">
        <v>0</v>
      </c>
      <c r="D255">
        <v>580.32000000000005</v>
      </c>
      <c r="E255">
        <v>5383.81</v>
      </c>
      <c r="F255">
        <v>-0.02</v>
      </c>
      <c r="G255">
        <v>0.14000000000000001</v>
      </c>
      <c r="H255">
        <v>0</v>
      </c>
      <c r="I255">
        <v>248.65</v>
      </c>
      <c r="J255">
        <v>812.41</v>
      </c>
      <c r="K255">
        <v>-0.36</v>
      </c>
      <c r="L255">
        <v>0</v>
      </c>
      <c r="M255">
        <v>18.22</v>
      </c>
      <c r="N255" t="s">
        <v>15</v>
      </c>
      <c r="O255">
        <v>43.29</v>
      </c>
    </row>
    <row r="256" spans="1:15" x14ac:dyDescent="0.3">
      <c r="A256" s="1">
        <v>44197.020833333336</v>
      </c>
      <c r="B256">
        <v>0</v>
      </c>
      <c r="C256">
        <v>0</v>
      </c>
      <c r="D256">
        <v>392.98</v>
      </c>
      <c r="E256">
        <v>5198.03</v>
      </c>
      <c r="F256">
        <v>-0.03</v>
      </c>
      <c r="G256">
        <v>0.14000000000000001</v>
      </c>
      <c r="H256">
        <v>0</v>
      </c>
      <c r="I256">
        <v>372.8</v>
      </c>
      <c r="J256">
        <v>854.28</v>
      </c>
      <c r="K256">
        <v>-0.37</v>
      </c>
      <c r="L256">
        <v>0</v>
      </c>
      <c r="M256">
        <v>18.2</v>
      </c>
      <c r="N256" t="s">
        <v>15</v>
      </c>
      <c r="O256">
        <v>38.04</v>
      </c>
    </row>
    <row r="257" spans="1:15" x14ac:dyDescent="0.3">
      <c r="A257" s="1">
        <v>44197.041666666664</v>
      </c>
      <c r="B257">
        <v>0</v>
      </c>
      <c r="C257">
        <v>0</v>
      </c>
      <c r="D257">
        <v>224</v>
      </c>
      <c r="E257">
        <v>5252.9</v>
      </c>
      <c r="F257">
        <v>-0.03</v>
      </c>
      <c r="G257">
        <v>0.14000000000000001</v>
      </c>
      <c r="H257">
        <v>0</v>
      </c>
      <c r="I257">
        <v>196.21</v>
      </c>
      <c r="J257">
        <v>910</v>
      </c>
      <c r="K257">
        <v>-0.36</v>
      </c>
      <c r="L257">
        <v>0</v>
      </c>
      <c r="M257">
        <v>18.190000000000001</v>
      </c>
      <c r="N257" t="s">
        <v>15</v>
      </c>
      <c r="O257">
        <v>38.1</v>
      </c>
    </row>
    <row r="258" spans="1:15" x14ac:dyDescent="0.3">
      <c r="A258" s="1">
        <v>44197.0625</v>
      </c>
      <c r="B258">
        <v>0</v>
      </c>
      <c r="C258">
        <v>0</v>
      </c>
      <c r="D258">
        <v>440.61</v>
      </c>
      <c r="E258">
        <v>4776.5600000000004</v>
      </c>
      <c r="F258">
        <v>-0.03</v>
      </c>
      <c r="G258">
        <v>0.14000000000000001</v>
      </c>
      <c r="H258">
        <v>0</v>
      </c>
      <c r="I258">
        <v>161.55000000000001</v>
      </c>
      <c r="J258">
        <v>901.18</v>
      </c>
      <c r="K258">
        <v>-0.36</v>
      </c>
      <c r="L258">
        <v>0</v>
      </c>
      <c r="M258">
        <v>18.12</v>
      </c>
      <c r="N258" t="s">
        <v>15</v>
      </c>
      <c r="O258">
        <v>32.26</v>
      </c>
    </row>
    <row r="259" spans="1:15" x14ac:dyDescent="0.3">
      <c r="A259" s="1">
        <v>44197.083333333336</v>
      </c>
      <c r="B259">
        <v>0</v>
      </c>
      <c r="C259">
        <v>0</v>
      </c>
      <c r="D259">
        <v>554.82000000000005</v>
      </c>
      <c r="E259">
        <v>4467.91</v>
      </c>
      <c r="F259">
        <v>-0.03</v>
      </c>
      <c r="G259">
        <v>0.13</v>
      </c>
      <c r="H259">
        <v>0</v>
      </c>
      <c r="I259">
        <v>163.33000000000001</v>
      </c>
      <c r="J259">
        <v>845.17</v>
      </c>
      <c r="K259">
        <v>-0.36</v>
      </c>
      <c r="L259">
        <v>0</v>
      </c>
      <c r="M259">
        <v>18.079999999999998</v>
      </c>
      <c r="N259" t="s">
        <v>15</v>
      </c>
      <c r="O259">
        <v>32.450000000000003</v>
      </c>
    </row>
    <row r="260" spans="1:15" x14ac:dyDescent="0.3">
      <c r="A260" s="1">
        <v>44197.104166666664</v>
      </c>
      <c r="B260">
        <v>0</v>
      </c>
      <c r="C260">
        <v>0</v>
      </c>
      <c r="D260">
        <v>559.15</v>
      </c>
      <c r="E260">
        <v>4275.63</v>
      </c>
      <c r="F260">
        <v>-0.03</v>
      </c>
      <c r="G260">
        <v>0.15</v>
      </c>
      <c r="H260">
        <v>0</v>
      </c>
      <c r="I260">
        <v>158.34</v>
      </c>
      <c r="J260">
        <v>851.22</v>
      </c>
      <c r="K260">
        <v>-0.33</v>
      </c>
      <c r="L260">
        <v>0</v>
      </c>
      <c r="M260">
        <v>17.93</v>
      </c>
      <c r="N260" t="s">
        <v>15</v>
      </c>
      <c r="O260">
        <v>27.76</v>
      </c>
    </row>
    <row r="261" spans="1:15" x14ac:dyDescent="0.3">
      <c r="A261" s="1">
        <v>44197.125</v>
      </c>
      <c r="B261">
        <v>0</v>
      </c>
      <c r="C261">
        <v>0</v>
      </c>
      <c r="D261">
        <v>574.52</v>
      </c>
      <c r="E261">
        <v>4175.6099999999997</v>
      </c>
      <c r="F261">
        <v>-0.03</v>
      </c>
      <c r="G261">
        <v>0.15</v>
      </c>
      <c r="H261">
        <v>0</v>
      </c>
      <c r="I261">
        <v>153.21</v>
      </c>
      <c r="J261">
        <v>879.57</v>
      </c>
      <c r="K261">
        <v>-0.39</v>
      </c>
      <c r="L261">
        <v>0</v>
      </c>
      <c r="M261">
        <v>17.920000000000002</v>
      </c>
      <c r="N261" t="s">
        <v>15</v>
      </c>
      <c r="O261">
        <v>26.83</v>
      </c>
    </row>
    <row r="262" spans="1:15" x14ac:dyDescent="0.3">
      <c r="A262" s="1">
        <v>44197.145833333336</v>
      </c>
      <c r="B262">
        <v>0</v>
      </c>
      <c r="C262">
        <v>0</v>
      </c>
      <c r="D262">
        <v>530.41999999999996</v>
      </c>
      <c r="E262">
        <v>4121.1000000000004</v>
      </c>
      <c r="F262">
        <v>-0.03</v>
      </c>
      <c r="G262">
        <v>0.14000000000000001</v>
      </c>
      <c r="H262">
        <v>0</v>
      </c>
      <c r="I262">
        <v>148.63</v>
      </c>
      <c r="J262">
        <v>874.47</v>
      </c>
      <c r="K262">
        <v>-0.36</v>
      </c>
      <c r="L262">
        <v>0</v>
      </c>
      <c r="M262">
        <v>18.079999999999998</v>
      </c>
      <c r="N262" t="s">
        <v>15</v>
      </c>
      <c r="O262">
        <v>25.64</v>
      </c>
    </row>
    <row r="263" spans="1:15" x14ac:dyDescent="0.3">
      <c r="A263" s="1">
        <v>44197.166666666664</v>
      </c>
      <c r="B263">
        <v>0</v>
      </c>
      <c r="C263">
        <v>0</v>
      </c>
      <c r="D263">
        <v>566.94000000000005</v>
      </c>
      <c r="E263">
        <v>4119.7700000000004</v>
      </c>
      <c r="F263">
        <v>-0.03</v>
      </c>
      <c r="G263">
        <v>0.14000000000000001</v>
      </c>
      <c r="H263">
        <v>0</v>
      </c>
      <c r="I263">
        <v>134.94</v>
      </c>
      <c r="J263">
        <v>867.76</v>
      </c>
      <c r="K263">
        <v>-0.36</v>
      </c>
      <c r="L263">
        <v>0.05</v>
      </c>
      <c r="M263">
        <v>18.28</v>
      </c>
      <c r="N263" t="s">
        <v>15</v>
      </c>
      <c r="O263">
        <v>26.31</v>
      </c>
    </row>
    <row r="264" spans="1:15" x14ac:dyDescent="0.3">
      <c r="A264" s="1">
        <v>44197.1875</v>
      </c>
      <c r="B264">
        <v>0</v>
      </c>
      <c r="C264">
        <v>0</v>
      </c>
      <c r="D264">
        <v>636.12</v>
      </c>
      <c r="E264">
        <v>4141.59</v>
      </c>
      <c r="F264">
        <v>-0.03</v>
      </c>
      <c r="G264">
        <v>0.14000000000000001</v>
      </c>
      <c r="H264">
        <v>0</v>
      </c>
      <c r="I264">
        <v>103.44</v>
      </c>
      <c r="J264">
        <v>844.39</v>
      </c>
      <c r="K264">
        <v>-0.37</v>
      </c>
      <c r="L264">
        <v>2.0699999999999998</v>
      </c>
      <c r="M264">
        <v>18.48</v>
      </c>
      <c r="N264" t="s">
        <v>15</v>
      </c>
      <c r="O264">
        <v>29.42</v>
      </c>
    </row>
    <row r="265" spans="1:15" x14ac:dyDescent="0.3">
      <c r="A265" s="1">
        <v>44197.208333333336</v>
      </c>
      <c r="B265">
        <v>0</v>
      </c>
      <c r="C265">
        <v>0</v>
      </c>
      <c r="D265">
        <v>672.94</v>
      </c>
      <c r="E265">
        <v>4158.8599999999997</v>
      </c>
      <c r="F265">
        <v>-0.03</v>
      </c>
      <c r="G265">
        <v>0.14000000000000001</v>
      </c>
      <c r="H265">
        <v>0</v>
      </c>
      <c r="I265">
        <v>103.36</v>
      </c>
      <c r="J265">
        <v>798.17</v>
      </c>
      <c r="K265">
        <v>-0.32</v>
      </c>
      <c r="L265">
        <v>22.24</v>
      </c>
      <c r="M265">
        <v>18.690000000000001</v>
      </c>
      <c r="N265" t="s">
        <v>15</v>
      </c>
      <c r="O265">
        <v>31.15</v>
      </c>
    </row>
    <row r="266" spans="1:15" x14ac:dyDescent="0.3">
      <c r="A266" s="1">
        <v>44197.229166666664</v>
      </c>
      <c r="B266">
        <v>0</v>
      </c>
      <c r="C266">
        <v>0</v>
      </c>
      <c r="D266">
        <v>653.16</v>
      </c>
      <c r="E266">
        <v>4125.8900000000003</v>
      </c>
      <c r="F266">
        <v>-0.03</v>
      </c>
      <c r="G266">
        <v>0.12</v>
      </c>
      <c r="H266">
        <v>0</v>
      </c>
      <c r="I266">
        <v>122.25</v>
      </c>
      <c r="J266">
        <v>856.57</v>
      </c>
      <c r="K266">
        <v>13.08</v>
      </c>
      <c r="L266">
        <v>83.54</v>
      </c>
      <c r="M266">
        <v>18.97</v>
      </c>
      <c r="N266" t="s">
        <v>15</v>
      </c>
      <c r="O266">
        <v>29.75</v>
      </c>
    </row>
    <row r="267" spans="1:15" x14ac:dyDescent="0.3">
      <c r="A267" s="1">
        <v>44197.25</v>
      </c>
      <c r="B267">
        <v>0</v>
      </c>
      <c r="C267">
        <v>0</v>
      </c>
      <c r="D267">
        <v>598.46</v>
      </c>
      <c r="E267">
        <v>4069.27</v>
      </c>
      <c r="F267">
        <v>-0.03</v>
      </c>
      <c r="G267">
        <v>0.12</v>
      </c>
      <c r="H267">
        <v>0</v>
      </c>
      <c r="I267">
        <v>156.74</v>
      </c>
      <c r="J267">
        <v>867.56</v>
      </c>
      <c r="K267">
        <v>95.07</v>
      </c>
      <c r="L267">
        <v>174.62</v>
      </c>
      <c r="M267">
        <v>19.22</v>
      </c>
      <c r="N267" t="s">
        <v>15</v>
      </c>
      <c r="O267">
        <v>25.53</v>
      </c>
    </row>
    <row r="268" spans="1:15" x14ac:dyDescent="0.3">
      <c r="A268" s="1">
        <v>44197.270833333336</v>
      </c>
      <c r="B268">
        <v>0</v>
      </c>
      <c r="C268">
        <v>0</v>
      </c>
      <c r="D268">
        <v>559.49</v>
      </c>
      <c r="E268">
        <v>4061.64</v>
      </c>
      <c r="F268">
        <v>-0.03</v>
      </c>
      <c r="G268">
        <v>0.12</v>
      </c>
      <c r="H268">
        <v>0</v>
      </c>
      <c r="I268">
        <v>146.87</v>
      </c>
      <c r="J268">
        <v>863.6</v>
      </c>
      <c r="K268">
        <v>180.94</v>
      </c>
      <c r="L268">
        <v>314.57</v>
      </c>
      <c r="M268">
        <v>19.760000000000002</v>
      </c>
      <c r="N268" t="s">
        <v>15</v>
      </c>
      <c r="O268">
        <v>19.57</v>
      </c>
    </row>
    <row r="269" spans="1:15" x14ac:dyDescent="0.3">
      <c r="A269" s="1">
        <v>44197.291666666664</v>
      </c>
      <c r="B269">
        <v>0</v>
      </c>
      <c r="C269">
        <v>0</v>
      </c>
      <c r="D269">
        <v>600.48</v>
      </c>
      <c r="E269">
        <v>4055.7</v>
      </c>
      <c r="F269">
        <v>-0.03</v>
      </c>
      <c r="G269">
        <v>0.12</v>
      </c>
      <c r="H269">
        <v>0</v>
      </c>
      <c r="I269">
        <v>131.19</v>
      </c>
      <c r="J269">
        <v>852.21</v>
      </c>
      <c r="K269">
        <v>229.05</v>
      </c>
      <c r="L269">
        <v>458.77</v>
      </c>
      <c r="M269">
        <v>20.38</v>
      </c>
      <c r="N269" t="s">
        <v>15</v>
      </c>
      <c r="O269">
        <v>6.91</v>
      </c>
    </row>
    <row r="270" spans="1:15" x14ac:dyDescent="0.3">
      <c r="A270" s="1">
        <v>44197.3125</v>
      </c>
      <c r="B270">
        <v>0</v>
      </c>
      <c r="C270">
        <v>0</v>
      </c>
      <c r="D270">
        <v>607.54</v>
      </c>
      <c r="E270">
        <v>4062.59</v>
      </c>
      <c r="F270">
        <v>-0.03</v>
      </c>
      <c r="G270">
        <v>0.12</v>
      </c>
      <c r="H270">
        <v>0</v>
      </c>
      <c r="I270">
        <v>223.45</v>
      </c>
      <c r="J270">
        <v>814.82</v>
      </c>
      <c r="K270">
        <v>257.44</v>
      </c>
      <c r="L270">
        <v>564.98</v>
      </c>
      <c r="M270">
        <v>20.49</v>
      </c>
      <c r="N270" t="s">
        <v>15</v>
      </c>
      <c r="O270">
        <v>20.82</v>
      </c>
    </row>
    <row r="271" spans="1:15" x14ac:dyDescent="0.3">
      <c r="A271" s="1">
        <v>44197.333333333336</v>
      </c>
      <c r="B271">
        <v>0</v>
      </c>
      <c r="C271">
        <v>0</v>
      </c>
      <c r="D271">
        <v>685.98</v>
      </c>
      <c r="E271">
        <v>4062.82</v>
      </c>
      <c r="F271">
        <v>-0.03</v>
      </c>
      <c r="G271">
        <v>0.1</v>
      </c>
      <c r="H271">
        <v>0</v>
      </c>
      <c r="I271">
        <v>197.13</v>
      </c>
      <c r="J271">
        <v>772.43</v>
      </c>
      <c r="K271">
        <v>392.39</v>
      </c>
      <c r="L271">
        <v>683.54</v>
      </c>
      <c r="M271">
        <v>20.440000000000001</v>
      </c>
      <c r="N271" t="s">
        <v>15</v>
      </c>
      <c r="O271">
        <v>12.79</v>
      </c>
    </row>
    <row r="272" spans="1:15" x14ac:dyDescent="0.3">
      <c r="A272" s="1">
        <v>44197.354166666664</v>
      </c>
      <c r="B272">
        <v>0</v>
      </c>
      <c r="C272">
        <v>0</v>
      </c>
      <c r="D272">
        <v>729.3</v>
      </c>
      <c r="E272">
        <v>4087.7</v>
      </c>
      <c r="F272">
        <v>-0.03</v>
      </c>
      <c r="G272">
        <v>0.1</v>
      </c>
      <c r="H272">
        <v>0</v>
      </c>
      <c r="I272">
        <v>197.16</v>
      </c>
      <c r="J272">
        <v>787.29</v>
      </c>
      <c r="K272">
        <v>422.52</v>
      </c>
      <c r="L272">
        <v>795.04</v>
      </c>
      <c r="M272">
        <v>20.67</v>
      </c>
      <c r="N272" t="s">
        <v>15</v>
      </c>
      <c r="O272">
        <v>20.69</v>
      </c>
    </row>
    <row r="273" spans="1:15" x14ac:dyDescent="0.3">
      <c r="A273" s="1">
        <v>44197.375</v>
      </c>
      <c r="B273">
        <v>0</v>
      </c>
      <c r="C273">
        <v>0</v>
      </c>
      <c r="D273">
        <v>780.82</v>
      </c>
      <c r="E273">
        <v>4098.05</v>
      </c>
      <c r="F273">
        <v>-0.03</v>
      </c>
      <c r="G273">
        <v>0.11</v>
      </c>
      <c r="H273">
        <v>0</v>
      </c>
      <c r="I273">
        <v>186.1</v>
      </c>
      <c r="J273">
        <v>786.22</v>
      </c>
      <c r="K273">
        <v>450.5</v>
      </c>
      <c r="L273">
        <v>889.89</v>
      </c>
      <c r="M273">
        <v>20.96</v>
      </c>
      <c r="N273" t="s">
        <v>15</v>
      </c>
      <c r="O273">
        <v>26.99</v>
      </c>
    </row>
    <row r="274" spans="1:15" x14ac:dyDescent="0.3">
      <c r="A274" s="1">
        <v>44197.395833333336</v>
      </c>
      <c r="B274">
        <v>0</v>
      </c>
      <c r="C274">
        <v>0</v>
      </c>
      <c r="D274">
        <v>774.81</v>
      </c>
      <c r="E274">
        <v>4120.1400000000003</v>
      </c>
      <c r="F274">
        <v>-0.03</v>
      </c>
      <c r="G274">
        <v>0.11</v>
      </c>
      <c r="H274">
        <v>0</v>
      </c>
      <c r="I274">
        <v>205.68</v>
      </c>
      <c r="J274">
        <v>739.16</v>
      </c>
      <c r="K274">
        <v>530.02</v>
      </c>
      <c r="L274">
        <v>1012.04</v>
      </c>
      <c r="M274">
        <v>21.09</v>
      </c>
      <c r="N274" t="s">
        <v>15</v>
      </c>
      <c r="O274">
        <v>31.89</v>
      </c>
    </row>
    <row r="275" spans="1:15" x14ac:dyDescent="0.3">
      <c r="A275" s="1">
        <v>44197.416666666664</v>
      </c>
      <c r="B275">
        <v>0</v>
      </c>
      <c r="C275">
        <v>0</v>
      </c>
      <c r="D275">
        <v>799.63</v>
      </c>
      <c r="E275">
        <v>4064.02</v>
      </c>
      <c r="F275">
        <v>-0.03</v>
      </c>
      <c r="G275">
        <v>0.11</v>
      </c>
      <c r="H275">
        <v>0</v>
      </c>
      <c r="I275">
        <v>250.77</v>
      </c>
      <c r="J275">
        <v>655.19000000000005</v>
      </c>
      <c r="K275">
        <v>577.66</v>
      </c>
      <c r="L275">
        <v>1081.69</v>
      </c>
      <c r="M275">
        <v>21.17</v>
      </c>
      <c r="N275" t="s">
        <v>15</v>
      </c>
      <c r="O275">
        <v>30.53</v>
      </c>
    </row>
    <row r="276" spans="1:15" x14ac:dyDescent="0.3">
      <c r="A276" s="1">
        <v>44197.4375</v>
      </c>
      <c r="B276">
        <v>0</v>
      </c>
      <c r="C276">
        <v>0</v>
      </c>
      <c r="D276">
        <v>888.43</v>
      </c>
      <c r="E276">
        <v>4089.37</v>
      </c>
      <c r="F276">
        <v>-0.03</v>
      </c>
      <c r="G276">
        <v>0.1</v>
      </c>
      <c r="H276">
        <v>0</v>
      </c>
      <c r="I276">
        <v>255.64</v>
      </c>
      <c r="J276">
        <v>561.29</v>
      </c>
      <c r="K276">
        <v>637.33000000000004</v>
      </c>
      <c r="L276">
        <v>1094.95</v>
      </c>
      <c r="M276">
        <v>21.07</v>
      </c>
      <c r="N276" t="s">
        <v>15</v>
      </c>
      <c r="O276">
        <v>27.17</v>
      </c>
    </row>
    <row r="277" spans="1:15" x14ac:dyDescent="0.3">
      <c r="A277" s="1">
        <v>44197.458333333336</v>
      </c>
      <c r="B277">
        <v>0</v>
      </c>
      <c r="C277">
        <v>0</v>
      </c>
      <c r="D277">
        <v>925.45</v>
      </c>
      <c r="E277">
        <v>4085.09</v>
      </c>
      <c r="F277">
        <v>-0.02</v>
      </c>
      <c r="G277">
        <v>0.11</v>
      </c>
      <c r="H277">
        <v>0</v>
      </c>
      <c r="I277">
        <v>254.51</v>
      </c>
      <c r="J277">
        <v>496.85</v>
      </c>
      <c r="K277">
        <v>710.11</v>
      </c>
      <c r="L277">
        <v>1114.49</v>
      </c>
      <c r="M277">
        <v>21.34</v>
      </c>
      <c r="N277" t="s">
        <v>15</v>
      </c>
      <c r="O277">
        <v>27.81</v>
      </c>
    </row>
    <row r="278" spans="1:15" x14ac:dyDescent="0.3">
      <c r="A278" s="1">
        <v>44197.479166666664</v>
      </c>
      <c r="B278">
        <v>0</v>
      </c>
      <c r="C278">
        <v>0</v>
      </c>
      <c r="D278">
        <v>1033.47</v>
      </c>
      <c r="E278">
        <v>4114.71</v>
      </c>
      <c r="F278">
        <v>-0.03</v>
      </c>
      <c r="G278">
        <v>0.11</v>
      </c>
      <c r="H278">
        <v>0</v>
      </c>
      <c r="I278">
        <v>263.26</v>
      </c>
      <c r="J278">
        <v>401.9</v>
      </c>
      <c r="K278">
        <v>719.74</v>
      </c>
      <c r="L278">
        <v>1069.6199999999999</v>
      </c>
      <c r="M278">
        <v>21.49</v>
      </c>
      <c r="N278" t="s">
        <v>15</v>
      </c>
      <c r="O278">
        <v>27.66</v>
      </c>
    </row>
    <row r="279" spans="1:15" x14ac:dyDescent="0.3">
      <c r="A279" s="1">
        <v>44197.5</v>
      </c>
      <c r="B279">
        <v>0</v>
      </c>
      <c r="C279">
        <v>0</v>
      </c>
      <c r="D279">
        <v>1111.51</v>
      </c>
      <c r="E279">
        <v>4130.46</v>
      </c>
      <c r="F279">
        <v>-0.03</v>
      </c>
      <c r="G279">
        <v>0.11</v>
      </c>
      <c r="H279">
        <v>0</v>
      </c>
      <c r="I279">
        <v>285.43</v>
      </c>
      <c r="J279">
        <v>395.99</v>
      </c>
      <c r="K279">
        <v>642.96</v>
      </c>
      <c r="L279">
        <v>1016.59</v>
      </c>
      <c r="M279">
        <v>21.55</v>
      </c>
      <c r="N279" t="s">
        <v>15</v>
      </c>
      <c r="O279">
        <v>31.01</v>
      </c>
    </row>
    <row r="280" spans="1:15" x14ac:dyDescent="0.3">
      <c r="A280" s="1">
        <v>44197.520833333336</v>
      </c>
      <c r="B280">
        <v>0</v>
      </c>
      <c r="C280">
        <v>0</v>
      </c>
      <c r="D280">
        <v>1091.72</v>
      </c>
      <c r="E280">
        <v>4151.1099999999997</v>
      </c>
      <c r="F280">
        <v>-0.03</v>
      </c>
      <c r="G280">
        <v>0.1</v>
      </c>
      <c r="H280">
        <v>0</v>
      </c>
      <c r="I280">
        <v>327.95</v>
      </c>
      <c r="J280">
        <v>391.35</v>
      </c>
      <c r="K280">
        <v>582.79999999999995</v>
      </c>
      <c r="L280">
        <v>956.48</v>
      </c>
      <c r="M280">
        <v>21.24</v>
      </c>
      <c r="N280" t="s">
        <v>15</v>
      </c>
      <c r="O280">
        <v>33.340000000000003</v>
      </c>
    </row>
    <row r="281" spans="1:15" x14ac:dyDescent="0.3">
      <c r="A281" s="1">
        <v>44197.541666666664</v>
      </c>
      <c r="B281">
        <v>0</v>
      </c>
      <c r="C281">
        <v>0</v>
      </c>
      <c r="D281">
        <v>1038.55</v>
      </c>
      <c r="E281">
        <v>4189.7700000000004</v>
      </c>
      <c r="F281">
        <v>-0.02</v>
      </c>
      <c r="G281">
        <v>0.11</v>
      </c>
      <c r="H281">
        <v>0</v>
      </c>
      <c r="I281">
        <v>267.42</v>
      </c>
      <c r="J281">
        <v>409.5</v>
      </c>
      <c r="K281">
        <v>658.51</v>
      </c>
      <c r="L281">
        <v>903.73</v>
      </c>
      <c r="M281">
        <v>20.93</v>
      </c>
      <c r="N281" t="s">
        <v>15</v>
      </c>
      <c r="O281">
        <v>32.54</v>
      </c>
    </row>
    <row r="282" spans="1:15" x14ac:dyDescent="0.3">
      <c r="A282" s="1">
        <v>44197.5625</v>
      </c>
      <c r="B282">
        <v>0</v>
      </c>
      <c r="C282">
        <v>0</v>
      </c>
      <c r="D282">
        <v>971.09</v>
      </c>
      <c r="E282">
        <v>4153.82</v>
      </c>
      <c r="F282">
        <v>-0.02</v>
      </c>
      <c r="G282">
        <v>0.12</v>
      </c>
      <c r="H282">
        <v>0</v>
      </c>
      <c r="I282">
        <v>294.17</v>
      </c>
      <c r="J282">
        <v>437.36</v>
      </c>
      <c r="K282">
        <v>653.08000000000004</v>
      </c>
      <c r="L282">
        <v>873.84</v>
      </c>
      <c r="M282">
        <v>20.64</v>
      </c>
      <c r="N282" t="s">
        <v>15</v>
      </c>
      <c r="O282">
        <v>30.23</v>
      </c>
    </row>
    <row r="283" spans="1:15" x14ac:dyDescent="0.3">
      <c r="A283" s="1">
        <v>44197.583333333336</v>
      </c>
      <c r="B283">
        <v>0</v>
      </c>
      <c r="C283">
        <v>0</v>
      </c>
      <c r="D283">
        <v>798.81</v>
      </c>
      <c r="E283">
        <v>4159.45</v>
      </c>
      <c r="F283">
        <v>-0.02</v>
      </c>
      <c r="G283">
        <v>0.11</v>
      </c>
      <c r="H283">
        <v>0</v>
      </c>
      <c r="I283">
        <v>336.3</v>
      </c>
      <c r="J283">
        <v>467.82</v>
      </c>
      <c r="K283">
        <v>740.87</v>
      </c>
      <c r="L283">
        <v>797.2</v>
      </c>
      <c r="M283">
        <v>20.52</v>
      </c>
      <c r="N283" t="s">
        <v>15</v>
      </c>
      <c r="O283">
        <v>32.5</v>
      </c>
    </row>
    <row r="284" spans="1:15" x14ac:dyDescent="0.3">
      <c r="A284" s="1">
        <v>44197.604166666664</v>
      </c>
      <c r="B284">
        <v>0</v>
      </c>
      <c r="C284">
        <v>0</v>
      </c>
      <c r="D284">
        <v>714.8</v>
      </c>
      <c r="E284">
        <v>4213.62</v>
      </c>
      <c r="F284">
        <v>-0.02</v>
      </c>
      <c r="G284">
        <v>0.12</v>
      </c>
      <c r="H284">
        <v>0</v>
      </c>
      <c r="I284">
        <v>284</v>
      </c>
      <c r="J284">
        <v>505.32</v>
      </c>
      <c r="K284">
        <v>836.94</v>
      </c>
      <c r="L284">
        <v>739.6</v>
      </c>
      <c r="M284">
        <v>20.51</v>
      </c>
      <c r="N284" t="s">
        <v>15</v>
      </c>
      <c r="O284">
        <v>31.1</v>
      </c>
    </row>
    <row r="285" spans="1:15" x14ac:dyDescent="0.3">
      <c r="A285" s="1">
        <v>44197.625</v>
      </c>
      <c r="B285">
        <v>0</v>
      </c>
      <c r="C285">
        <v>0</v>
      </c>
      <c r="D285">
        <v>998.88</v>
      </c>
      <c r="E285">
        <v>4205.16</v>
      </c>
      <c r="F285">
        <v>-0.02</v>
      </c>
      <c r="G285">
        <v>0.12</v>
      </c>
      <c r="H285">
        <v>0</v>
      </c>
      <c r="I285">
        <v>109.1</v>
      </c>
      <c r="J285">
        <v>561.21</v>
      </c>
      <c r="K285">
        <v>711.57</v>
      </c>
      <c r="L285">
        <v>682.15</v>
      </c>
      <c r="M285">
        <v>20.58</v>
      </c>
      <c r="N285" t="s">
        <v>15</v>
      </c>
      <c r="O285">
        <v>32.5</v>
      </c>
    </row>
    <row r="286" spans="1:15" x14ac:dyDescent="0.3">
      <c r="A286" s="1">
        <v>44197.645833333336</v>
      </c>
      <c r="B286">
        <v>0</v>
      </c>
      <c r="C286">
        <v>0</v>
      </c>
      <c r="D286">
        <v>1065.9100000000001</v>
      </c>
      <c r="E286">
        <v>4242.43</v>
      </c>
      <c r="F286">
        <v>-0.02</v>
      </c>
      <c r="G286">
        <v>0.13</v>
      </c>
      <c r="H286">
        <v>0</v>
      </c>
      <c r="I286">
        <v>134.63999999999999</v>
      </c>
      <c r="J286">
        <v>567.03</v>
      </c>
      <c r="K286">
        <v>646.16999999999996</v>
      </c>
      <c r="L286">
        <v>578.96</v>
      </c>
      <c r="M286">
        <v>20.57</v>
      </c>
      <c r="N286" t="s">
        <v>15</v>
      </c>
      <c r="O286">
        <v>32.79</v>
      </c>
    </row>
    <row r="287" spans="1:15" x14ac:dyDescent="0.3">
      <c r="A287" s="1">
        <v>44197.666666666664</v>
      </c>
      <c r="B287">
        <v>0</v>
      </c>
      <c r="C287">
        <v>0</v>
      </c>
      <c r="D287">
        <v>1192.4100000000001</v>
      </c>
      <c r="E287">
        <v>4441.8599999999997</v>
      </c>
      <c r="F287">
        <v>-0.02</v>
      </c>
      <c r="G287">
        <v>0.11</v>
      </c>
      <c r="H287">
        <v>0</v>
      </c>
      <c r="I287">
        <v>134.63</v>
      </c>
      <c r="J287">
        <v>578.36</v>
      </c>
      <c r="K287">
        <v>512.27</v>
      </c>
      <c r="L287">
        <v>475.45</v>
      </c>
      <c r="M287">
        <v>20.29</v>
      </c>
      <c r="N287" t="s">
        <v>15</v>
      </c>
      <c r="O287">
        <v>37.299999999999997</v>
      </c>
    </row>
    <row r="288" spans="1:15" x14ac:dyDescent="0.3">
      <c r="A288" s="1">
        <v>44197.6875</v>
      </c>
      <c r="B288">
        <v>0</v>
      </c>
      <c r="C288">
        <v>0</v>
      </c>
      <c r="D288">
        <v>1164.8</v>
      </c>
      <c r="E288">
        <v>4679.8599999999997</v>
      </c>
      <c r="F288">
        <v>-0.02</v>
      </c>
      <c r="G288">
        <v>0.1</v>
      </c>
      <c r="H288">
        <v>0</v>
      </c>
      <c r="I288">
        <v>134.37</v>
      </c>
      <c r="J288">
        <v>595.12</v>
      </c>
      <c r="K288">
        <v>450.65</v>
      </c>
      <c r="L288">
        <v>369.24</v>
      </c>
      <c r="M288">
        <v>19.71</v>
      </c>
      <c r="N288" t="s">
        <v>15</v>
      </c>
      <c r="O288">
        <v>36.04</v>
      </c>
    </row>
    <row r="289" spans="1:15" x14ac:dyDescent="0.3">
      <c r="A289" s="1">
        <v>44197.708333333336</v>
      </c>
      <c r="B289">
        <v>0</v>
      </c>
      <c r="C289">
        <v>0</v>
      </c>
      <c r="D289">
        <v>927.21</v>
      </c>
      <c r="E289">
        <v>5074.8</v>
      </c>
      <c r="F289">
        <v>-0.02</v>
      </c>
      <c r="G289">
        <v>0.09</v>
      </c>
      <c r="H289">
        <v>0</v>
      </c>
      <c r="I289">
        <v>134.49</v>
      </c>
      <c r="J289">
        <v>637.54999999999995</v>
      </c>
      <c r="K289">
        <v>360.89</v>
      </c>
      <c r="L289">
        <v>267.82</v>
      </c>
      <c r="M289">
        <v>19.420000000000002</v>
      </c>
      <c r="N289" t="s">
        <v>15</v>
      </c>
      <c r="O289">
        <v>39.729999999999997</v>
      </c>
    </row>
    <row r="290" spans="1:15" x14ac:dyDescent="0.3">
      <c r="A290" s="1">
        <v>44197.729166666664</v>
      </c>
      <c r="B290">
        <v>0</v>
      </c>
      <c r="C290">
        <v>0</v>
      </c>
      <c r="D290">
        <v>718.51</v>
      </c>
      <c r="E290">
        <v>5381.09</v>
      </c>
      <c r="F290">
        <v>-0.01</v>
      </c>
      <c r="G290">
        <v>0.12</v>
      </c>
      <c r="H290">
        <v>0</v>
      </c>
      <c r="I290">
        <v>134.57</v>
      </c>
      <c r="J290">
        <v>705.93</v>
      </c>
      <c r="K290">
        <v>279.14</v>
      </c>
      <c r="L290">
        <v>179</v>
      </c>
      <c r="M290">
        <v>18.47</v>
      </c>
      <c r="N290" t="s">
        <v>15</v>
      </c>
      <c r="O290">
        <v>34.97</v>
      </c>
    </row>
    <row r="291" spans="1:15" x14ac:dyDescent="0.3">
      <c r="A291" s="1">
        <v>44197.75</v>
      </c>
      <c r="B291">
        <v>0</v>
      </c>
      <c r="C291">
        <v>0</v>
      </c>
      <c r="D291">
        <v>564.34</v>
      </c>
      <c r="E291">
        <v>5594.02</v>
      </c>
      <c r="F291">
        <v>-0.01</v>
      </c>
      <c r="G291">
        <v>0.12</v>
      </c>
      <c r="H291">
        <v>0</v>
      </c>
      <c r="I291">
        <v>134.74</v>
      </c>
      <c r="J291">
        <v>769.45</v>
      </c>
      <c r="K291">
        <v>179.86</v>
      </c>
      <c r="L291">
        <v>104.93</v>
      </c>
      <c r="M291">
        <v>17.93</v>
      </c>
      <c r="N291" t="s">
        <v>15</v>
      </c>
      <c r="O291">
        <v>36.67</v>
      </c>
    </row>
    <row r="292" spans="1:15" x14ac:dyDescent="0.3">
      <c r="A292" s="1">
        <v>44197.770833333336</v>
      </c>
      <c r="B292">
        <v>0</v>
      </c>
      <c r="C292">
        <v>0</v>
      </c>
      <c r="D292">
        <v>415.86</v>
      </c>
      <c r="E292">
        <v>5689.72</v>
      </c>
      <c r="F292">
        <v>-0.01</v>
      </c>
      <c r="G292">
        <v>0.1</v>
      </c>
      <c r="H292">
        <v>0</v>
      </c>
      <c r="I292">
        <v>135.06</v>
      </c>
      <c r="J292">
        <v>872.18</v>
      </c>
      <c r="K292">
        <v>90.61</v>
      </c>
      <c r="L292">
        <v>38.65</v>
      </c>
      <c r="M292">
        <v>17.53</v>
      </c>
      <c r="N292" t="s">
        <v>15</v>
      </c>
      <c r="O292">
        <v>38.33</v>
      </c>
    </row>
    <row r="293" spans="1:15" x14ac:dyDescent="0.3">
      <c r="A293" s="1">
        <v>44197.791666666664</v>
      </c>
      <c r="B293">
        <v>0</v>
      </c>
      <c r="C293">
        <v>0</v>
      </c>
      <c r="D293">
        <v>372.87</v>
      </c>
      <c r="E293">
        <v>5810.79</v>
      </c>
      <c r="F293">
        <v>-0.01</v>
      </c>
      <c r="G293">
        <v>0.13</v>
      </c>
      <c r="H293">
        <v>0</v>
      </c>
      <c r="I293">
        <v>134.41</v>
      </c>
      <c r="J293">
        <v>849.91</v>
      </c>
      <c r="K293">
        <v>18.91</v>
      </c>
      <c r="L293">
        <v>6.67</v>
      </c>
      <c r="M293">
        <v>17.18</v>
      </c>
      <c r="N293" t="s">
        <v>15</v>
      </c>
      <c r="O293">
        <v>38.46</v>
      </c>
    </row>
    <row r="294" spans="1:15" x14ac:dyDescent="0.3">
      <c r="A294" s="1">
        <v>44197.8125</v>
      </c>
      <c r="B294">
        <v>0</v>
      </c>
      <c r="C294">
        <v>0</v>
      </c>
      <c r="D294">
        <v>454.73</v>
      </c>
      <c r="E294">
        <v>5943.73</v>
      </c>
      <c r="F294">
        <v>-0.01</v>
      </c>
      <c r="G294">
        <v>0.13</v>
      </c>
      <c r="H294">
        <v>0</v>
      </c>
      <c r="I294">
        <v>134.5</v>
      </c>
      <c r="J294">
        <v>733.38</v>
      </c>
      <c r="K294">
        <v>-0.1</v>
      </c>
      <c r="L294">
        <v>0.4</v>
      </c>
      <c r="M294">
        <v>17.190000000000001</v>
      </c>
      <c r="N294" t="s">
        <v>15</v>
      </c>
      <c r="O294">
        <v>38.79</v>
      </c>
    </row>
    <row r="295" spans="1:15" x14ac:dyDescent="0.3">
      <c r="A295" s="1">
        <v>44197.833333333336</v>
      </c>
      <c r="B295">
        <v>0</v>
      </c>
      <c r="C295">
        <v>0</v>
      </c>
      <c r="D295">
        <v>443.79</v>
      </c>
      <c r="E295">
        <v>5870.36</v>
      </c>
      <c r="F295">
        <v>-0.01</v>
      </c>
      <c r="G295">
        <v>0.14000000000000001</v>
      </c>
      <c r="H295">
        <v>0</v>
      </c>
      <c r="I295">
        <v>133.72</v>
      </c>
      <c r="J295">
        <v>740.51</v>
      </c>
      <c r="K295">
        <v>-0.34</v>
      </c>
      <c r="L295">
        <v>0</v>
      </c>
      <c r="M295">
        <v>17.28</v>
      </c>
      <c r="N295" t="s">
        <v>15</v>
      </c>
      <c r="O295">
        <v>39.04</v>
      </c>
    </row>
    <row r="296" spans="1:15" x14ac:dyDescent="0.3">
      <c r="A296" s="1">
        <v>44197.854166666664</v>
      </c>
      <c r="B296">
        <v>0</v>
      </c>
      <c r="C296">
        <v>0</v>
      </c>
      <c r="D296">
        <v>544.63</v>
      </c>
      <c r="E296">
        <v>5663.89</v>
      </c>
      <c r="F296">
        <v>-0.02</v>
      </c>
      <c r="G296">
        <v>0.14000000000000001</v>
      </c>
      <c r="H296">
        <v>0</v>
      </c>
      <c r="I296">
        <v>135.38999999999999</v>
      </c>
      <c r="J296">
        <v>765.06</v>
      </c>
      <c r="K296">
        <v>-0.33</v>
      </c>
      <c r="L296">
        <v>0</v>
      </c>
      <c r="M296">
        <v>17.29</v>
      </c>
      <c r="N296" t="s">
        <v>15</v>
      </c>
      <c r="O296">
        <v>38.32</v>
      </c>
    </row>
    <row r="297" spans="1:15" x14ac:dyDescent="0.3">
      <c r="A297" s="1">
        <v>44197.875</v>
      </c>
      <c r="B297">
        <v>0</v>
      </c>
      <c r="C297">
        <v>0</v>
      </c>
      <c r="D297">
        <v>548.47</v>
      </c>
      <c r="E297">
        <v>5479.4</v>
      </c>
      <c r="F297">
        <v>-0.02</v>
      </c>
      <c r="G297">
        <v>0.12</v>
      </c>
      <c r="H297">
        <v>0</v>
      </c>
      <c r="I297">
        <v>135.43</v>
      </c>
      <c r="J297">
        <v>845.39</v>
      </c>
      <c r="K297">
        <v>-0.36</v>
      </c>
      <c r="L297">
        <v>0</v>
      </c>
      <c r="M297">
        <v>17.22</v>
      </c>
      <c r="N297" t="s">
        <v>15</v>
      </c>
      <c r="O297">
        <v>36.130000000000003</v>
      </c>
    </row>
    <row r="298" spans="1:15" x14ac:dyDescent="0.3">
      <c r="A298" s="1">
        <v>44197.895833333336</v>
      </c>
      <c r="B298">
        <v>0</v>
      </c>
      <c r="C298">
        <v>0</v>
      </c>
      <c r="D298">
        <v>569.05999999999995</v>
      </c>
      <c r="E298">
        <v>5508.12</v>
      </c>
      <c r="F298">
        <v>-0.02</v>
      </c>
      <c r="G298">
        <v>0.14000000000000001</v>
      </c>
      <c r="H298">
        <v>0</v>
      </c>
      <c r="I298">
        <v>135.31</v>
      </c>
      <c r="J298">
        <v>840.03</v>
      </c>
      <c r="K298">
        <v>-0.36</v>
      </c>
      <c r="L298">
        <v>0</v>
      </c>
      <c r="M298">
        <v>17.190000000000001</v>
      </c>
      <c r="N298" t="s">
        <v>15</v>
      </c>
      <c r="O298">
        <v>37.29</v>
      </c>
    </row>
    <row r="299" spans="1:15" x14ac:dyDescent="0.3">
      <c r="A299" s="1">
        <v>44197.916666666664</v>
      </c>
      <c r="B299">
        <v>0</v>
      </c>
      <c r="C299">
        <v>0</v>
      </c>
      <c r="D299">
        <v>590.49</v>
      </c>
      <c r="E299">
        <v>5390.27</v>
      </c>
      <c r="F299">
        <v>-0.03</v>
      </c>
      <c r="G299">
        <v>0.15</v>
      </c>
      <c r="H299">
        <v>0</v>
      </c>
      <c r="I299">
        <v>134.55000000000001</v>
      </c>
      <c r="J299">
        <v>912.34</v>
      </c>
      <c r="K299">
        <v>-0.37</v>
      </c>
      <c r="L299">
        <v>0</v>
      </c>
      <c r="M299">
        <v>17.100000000000001</v>
      </c>
      <c r="N299" t="s">
        <v>15</v>
      </c>
      <c r="O299">
        <v>35.9</v>
      </c>
    </row>
    <row r="300" spans="1:15" x14ac:dyDescent="0.3">
      <c r="A300" s="1">
        <v>44197.9375</v>
      </c>
      <c r="B300">
        <v>0</v>
      </c>
      <c r="C300">
        <v>0</v>
      </c>
      <c r="D300">
        <v>553.37</v>
      </c>
      <c r="E300">
        <v>5333.39</v>
      </c>
      <c r="F300">
        <v>-0.03</v>
      </c>
      <c r="G300">
        <v>0.14000000000000001</v>
      </c>
      <c r="H300">
        <v>0</v>
      </c>
      <c r="I300">
        <v>134.97999999999999</v>
      </c>
      <c r="J300">
        <v>981.56</v>
      </c>
      <c r="K300">
        <v>-0.3</v>
      </c>
      <c r="L300">
        <v>0</v>
      </c>
      <c r="M300">
        <v>16.920000000000002</v>
      </c>
      <c r="N300" t="s">
        <v>15</v>
      </c>
      <c r="O300">
        <v>37.020000000000003</v>
      </c>
    </row>
    <row r="301" spans="1:15" x14ac:dyDescent="0.3">
      <c r="A301" s="1">
        <v>44197.958333333336</v>
      </c>
      <c r="B301">
        <v>0</v>
      </c>
      <c r="C301">
        <v>0</v>
      </c>
      <c r="D301">
        <v>588.05999999999995</v>
      </c>
      <c r="E301">
        <v>5244.55</v>
      </c>
      <c r="F301">
        <v>-0.03</v>
      </c>
      <c r="G301">
        <v>0.14000000000000001</v>
      </c>
      <c r="H301">
        <v>0</v>
      </c>
      <c r="I301">
        <v>124.46</v>
      </c>
      <c r="J301">
        <v>981.94</v>
      </c>
      <c r="K301">
        <v>-0.36</v>
      </c>
      <c r="L301">
        <v>0</v>
      </c>
      <c r="M301">
        <v>16.73</v>
      </c>
      <c r="N301" t="s">
        <v>15</v>
      </c>
      <c r="O301">
        <v>35.92</v>
      </c>
    </row>
    <row r="302" spans="1:15" x14ac:dyDescent="0.3">
      <c r="A302" s="1">
        <v>44197.979166666664</v>
      </c>
      <c r="B302">
        <v>0</v>
      </c>
      <c r="C302">
        <v>0</v>
      </c>
      <c r="D302">
        <v>635.02</v>
      </c>
      <c r="E302">
        <v>5100.6400000000003</v>
      </c>
      <c r="F302">
        <v>-0.03</v>
      </c>
      <c r="G302">
        <v>0.14000000000000001</v>
      </c>
      <c r="H302">
        <v>0</v>
      </c>
      <c r="I302">
        <v>103.42</v>
      </c>
      <c r="J302">
        <v>982.3</v>
      </c>
      <c r="K302">
        <v>-0.36</v>
      </c>
      <c r="L302">
        <v>0</v>
      </c>
      <c r="M302">
        <v>16.66</v>
      </c>
      <c r="N302" t="s">
        <v>15</v>
      </c>
      <c r="O302">
        <v>36.81</v>
      </c>
    </row>
    <row r="303" spans="1:15" x14ac:dyDescent="0.3">
      <c r="A303" s="1">
        <v>44198</v>
      </c>
      <c r="B303">
        <v>0</v>
      </c>
      <c r="C303">
        <v>0</v>
      </c>
      <c r="D303">
        <v>701.38</v>
      </c>
      <c r="E303">
        <v>4893.54</v>
      </c>
      <c r="F303">
        <v>-0.03</v>
      </c>
      <c r="G303">
        <v>0.14000000000000001</v>
      </c>
      <c r="H303">
        <v>0</v>
      </c>
      <c r="I303">
        <v>103.7</v>
      </c>
      <c r="J303">
        <v>977.48</v>
      </c>
      <c r="K303">
        <v>-0.36</v>
      </c>
      <c r="L303">
        <v>0</v>
      </c>
      <c r="M303">
        <v>16.28</v>
      </c>
      <c r="N303" t="s">
        <v>15</v>
      </c>
      <c r="O303">
        <v>37.119999999999997</v>
      </c>
    </row>
    <row r="304" spans="1:15" x14ac:dyDescent="0.3">
      <c r="A304" s="1">
        <v>44198.020833333336</v>
      </c>
      <c r="B304">
        <v>0</v>
      </c>
      <c r="C304">
        <v>0</v>
      </c>
      <c r="D304">
        <v>604.19000000000005</v>
      </c>
      <c r="E304">
        <v>4818.8999999999996</v>
      </c>
      <c r="F304">
        <v>-0.03</v>
      </c>
      <c r="G304">
        <v>0.14000000000000001</v>
      </c>
      <c r="H304">
        <v>0</v>
      </c>
      <c r="I304">
        <v>103.66</v>
      </c>
      <c r="J304">
        <v>950.77</v>
      </c>
      <c r="K304">
        <v>-0.36</v>
      </c>
      <c r="L304">
        <v>0</v>
      </c>
      <c r="M304">
        <v>16.21</v>
      </c>
      <c r="N304" t="s">
        <v>15</v>
      </c>
      <c r="O304">
        <v>36.04</v>
      </c>
    </row>
    <row r="305" spans="1:15" x14ac:dyDescent="0.3">
      <c r="A305" s="1">
        <v>44198.041666666664</v>
      </c>
      <c r="B305">
        <v>0</v>
      </c>
      <c r="C305">
        <v>0</v>
      </c>
      <c r="D305">
        <v>494.04</v>
      </c>
      <c r="E305">
        <v>4750.58</v>
      </c>
      <c r="F305">
        <v>-0.04</v>
      </c>
      <c r="G305">
        <v>0.13</v>
      </c>
      <c r="H305">
        <v>0</v>
      </c>
      <c r="I305">
        <v>103.56</v>
      </c>
      <c r="J305">
        <v>905.66</v>
      </c>
      <c r="K305">
        <v>-0.36</v>
      </c>
      <c r="L305">
        <v>0</v>
      </c>
      <c r="M305">
        <v>16.29</v>
      </c>
      <c r="N305" t="s">
        <v>15</v>
      </c>
      <c r="O305">
        <v>35.29</v>
      </c>
    </row>
    <row r="306" spans="1:15" x14ac:dyDescent="0.3">
      <c r="A306" s="1">
        <v>44198.0625</v>
      </c>
      <c r="B306">
        <v>0</v>
      </c>
      <c r="C306">
        <v>0</v>
      </c>
      <c r="D306">
        <v>469.31</v>
      </c>
      <c r="E306">
        <v>4546.17</v>
      </c>
      <c r="F306">
        <v>-0.04</v>
      </c>
      <c r="G306">
        <v>0.14000000000000001</v>
      </c>
      <c r="H306">
        <v>0</v>
      </c>
      <c r="I306">
        <v>103.45</v>
      </c>
      <c r="J306">
        <v>878.39</v>
      </c>
      <c r="K306">
        <v>-0.36</v>
      </c>
      <c r="L306">
        <v>0</v>
      </c>
      <c r="M306">
        <v>16.399999999999999</v>
      </c>
      <c r="N306" t="s">
        <v>15</v>
      </c>
      <c r="O306">
        <v>29.7</v>
      </c>
    </row>
    <row r="307" spans="1:15" x14ac:dyDescent="0.3">
      <c r="A307" s="1">
        <v>44198.083333333336</v>
      </c>
      <c r="B307">
        <v>0</v>
      </c>
      <c r="C307">
        <v>0</v>
      </c>
      <c r="D307">
        <v>425.69</v>
      </c>
      <c r="E307">
        <v>4420.28</v>
      </c>
      <c r="F307">
        <v>-0.03</v>
      </c>
      <c r="G307">
        <v>0.14000000000000001</v>
      </c>
      <c r="H307">
        <v>0</v>
      </c>
      <c r="I307">
        <v>103.86</v>
      </c>
      <c r="J307">
        <v>877.22</v>
      </c>
      <c r="K307">
        <v>-0.37</v>
      </c>
      <c r="L307">
        <v>0</v>
      </c>
      <c r="M307">
        <v>16.57</v>
      </c>
      <c r="N307" t="s">
        <v>15</v>
      </c>
      <c r="O307">
        <v>24.62</v>
      </c>
    </row>
    <row r="308" spans="1:15" x14ac:dyDescent="0.3">
      <c r="A308" s="1">
        <v>44198.104166666664</v>
      </c>
      <c r="B308">
        <v>0</v>
      </c>
      <c r="C308">
        <v>0</v>
      </c>
      <c r="D308">
        <v>411.63</v>
      </c>
      <c r="E308">
        <v>4322.51</v>
      </c>
      <c r="F308">
        <v>-0.03</v>
      </c>
      <c r="G308">
        <v>0.14000000000000001</v>
      </c>
      <c r="H308">
        <v>0</v>
      </c>
      <c r="I308">
        <v>103.75</v>
      </c>
      <c r="J308">
        <v>876.75</v>
      </c>
      <c r="K308">
        <v>-0.37</v>
      </c>
      <c r="L308">
        <v>0</v>
      </c>
      <c r="M308">
        <v>16.600000000000001</v>
      </c>
      <c r="N308" t="s">
        <v>15</v>
      </c>
      <c r="O308">
        <v>26.28</v>
      </c>
    </row>
    <row r="309" spans="1:15" x14ac:dyDescent="0.3">
      <c r="A309" s="1">
        <v>44198.125</v>
      </c>
      <c r="B309">
        <v>0</v>
      </c>
      <c r="C309">
        <v>0</v>
      </c>
      <c r="D309">
        <v>332.12</v>
      </c>
      <c r="E309">
        <v>4299.0200000000004</v>
      </c>
      <c r="F309">
        <v>-0.03</v>
      </c>
      <c r="G309">
        <v>0.14000000000000001</v>
      </c>
      <c r="H309">
        <v>0</v>
      </c>
      <c r="I309">
        <v>103.61</v>
      </c>
      <c r="J309">
        <v>870.74</v>
      </c>
      <c r="K309">
        <v>-0.37</v>
      </c>
      <c r="L309">
        <v>0</v>
      </c>
      <c r="M309">
        <v>16.600000000000001</v>
      </c>
      <c r="N309" t="s">
        <v>15</v>
      </c>
      <c r="O309">
        <v>25.4</v>
      </c>
    </row>
    <row r="310" spans="1:15" x14ac:dyDescent="0.3">
      <c r="A310" s="1">
        <v>44198.145833333336</v>
      </c>
      <c r="B310">
        <v>0</v>
      </c>
      <c r="C310">
        <v>0</v>
      </c>
      <c r="D310">
        <v>216.89</v>
      </c>
      <c r="E310">
        <v>4377.75</v>
      </c>
      <c r="F310">
        <v>-0.03</v>
      </c>
      <c r="G310">
        <v>0.14000000000000001</v>
      </c>
      <c r="H310">
        <v>0</v>
      </c>
      <c r="I310">
        <v>104.01</v>
      </c>
      <c r="J310">
        <v>893.37</v>
      </c>
      <c r="K310">
        <v>-0.37</v>
      </c>
      <c r="L310">
        <v>0</v>
      </c>
      <c r="M310">
        <v>16.600000000000001</v>
      </c>
      <c r="N310" t="s">
        <v>15</v>
      </c>
      <c r="O310">
        <v>24.92</v>
      </c>
    </row>
    <row r="311" spans="1:15" x14ac:dyDescent="0.3">
      <c r="A311" s="1">
        <v>44198.166666666664</v>
      </c>
      <c r="B311">
        <v>0</v>
      </c>
      <c r="C311">
        <v>0</v>
      </c>
      <c r="D311">
        <v>299.35000000000002</v>
      </c>
      <c r="E311">
        <v>4382.62</v>
      </c>
      <c r="F311">
        <v>-0.03</v>
      </c>
      <c r="G311">
        <v>0.14000000000000001</v>
      </c>
      <c r="H311">
        <v>0</v>
      </c>
      <c r="I311">
        <v>103.59</v>
      </c>
      <c r="J311">
        <v>844.09</v>
      </c>
      <c r="K311">
        <v>-0.37</v>
      </c>
      <c r="L311">
        <v>0.02</v>
      </c>
      <c r="M311">
        <v>16.600000000000001</v>
      </c>
      <c r="N311" t="s">
        <v>15</v>
      </c>
      <c r="O311">
        <v>28.55</v>
      </c>
    </row>
    <row r="312" spans="1:15" x14ac:dyDescent="0.3">
      <c r="A312" s="1">
        <v>44198.1875</v>
      </c>
      <c r="B312">
        <v>0</v>
      </c>
      <c r="C312">
        <v>0</v>
      </c>
      <c r="D312">
        <v>409.63</v>
      </c>
      <c r="E312">
        <v>4344.43</v>
      </c>
      <c r="F312">
        <v>-0.03</v>
      </c>
      <c r="G312">
        <v>0.14000000000000001</v>
      </c>
      <c r="H312">
        <v>0</v>
      </c>
      <c r="I312">
        <v>103.69</v>
      </c>
      <c r="J312">
        <v>804.7</v>
      </c>
      <c r="K312">
        <v>-0.37</v>
      </c>
      <c r="L312">
        <v>1.82</v>
      </c>
      <c r="M312">
        <v>16.62</v>
      </c>
      <c r="N312" t="s">
        <v>15</v>
      </c>
      <c r="O312">
        <v>30.77</v>
      </c>
    </row>
    <row r="313" spans="1:15" x14ac:dyDescent="0.3">
      <c r="A313" s="1">
        <v>44198.208333333336</v>
      </c>
      <c r="B313">
        <v>0</v>
      </c>
      <c r="C313">
        <v>0</v>
      </c>
      <c r="D313">
        <v>495.44</v>
      </c>
      <c r="E313">
        <v>4366.72</v>
      </c>
      <c r="F313">
        <v>-0.03</v>
      </c>
      <c r="G313">
        <v>0.12</v>
      </c>
      <c r="H313">
        <v>0</v>
      </c>
      <c r="I313">
        <v>103.74</v>
      </c>
      <c r="J313">
        <v>758.75</v>
      </c>
      <c r="K313">
        <v>0.34</v>
      </c>
      <c r="L313">
        <v>22.14</v>
      </c>
      <c r="M313">
        <v>16.87</v>
      </c>
      <c r="N313" t="s">
        <v>15</v>
      </c>
      <c r="O313">
        <v>31.14</v>
      </c>
    </row>
    <row r="314" spans="1:15" x14ac:dyDescent="0.3">
      <c r="A314" s="1">
        <v>44198.229166666664</v>
      </c>
      <c r="B314">
        <v>0</v>
      </c>
      <c r="C314">
        <v>0</v>
      </c>
      <c r="D314">
        <v>457.03</v>
      </c>
      <c r="E314">
        <v>4477.29</v>
      </c>
      <c r="F314">
        <v>-0.04</v>
      </c>
      <c r="G314">
        <v>0.1</v>
      </c>
      <c r="H314">
        <v>0</v>
      </c>
      <c r="I314">
        <v>103.71</v>
      </c>
      <c r="J314">
        <v>726.89</v>
      </c>
      <c r="K314">
        <v>27.04</v>
      </c>
      <c r="L314">
        <v>82.27</v>
      </c>
      <c r="M314">
        <v>17.07</v>
      </c>
      <c r="N314" t="s">
        <v>15</v>
      </c>
      <c r="O314">
        <v>35.61</v>
      </c>
    </row>
    <row r="315" spans="1:15" x14ac:dyDescent="0.3">
      <c r="A315" s="1">
        <v>44198.25</v>
      </c>
      <c r="B315">
        <v>0</v>
      </c>
      <c r="C315">
        <v>0</v>
      </c>
      <c r="D315">
        <v>309.64999999999998</v>
      </c>
      <c r="E315">
        <v>4663.37</v>
      </c>
      <c r="F315">
        <v>-0.04</v>
      </c>
      <c r="G315">
        <v>0.11</v>
      </c>
      <c r="H315">
        <v>0</v>
      </c>
      <c r="I315">
        <v>103.49</v>
      </c>
      <c r="J315">
        <v>708.49</v>
      </c>
      <c r="K315">
        <v>102.81</v>
      </c>
      <c r="L315">
        <v>163.43</v>
      </c>
      <c r="M315">
        <v>17.13</v>
      </c>
      <c r="N315" t="s">
        <v>15</v>
      </c>
      <c r="O315">
        <v>27.3</v>
      </c>
    </row>
    <row r="316" spans="1:15" x14ac:dyDescent="0.3">
      <c r="A316" s="1">
        <v>44198.270833333336</v>
      </c>
      <c r="B316">
        <v>0</v>
      </c>
      <c r="C316">
        <v>0</v>
      </c>
      <c r="D316">
        <v>521.24</v>
      </c>
      <c r="E316">
        <v>4558.6099999999997</v>
      </c>
      <c r="F316">
        <v>-0.03</v>
      </c>
      <c r="G316">
        <v>0.13</v>
      </c>
      <c r="H316">
        <v>0</v>
      </c>
      <c r="I316">
        <v>104.01</v>
      </c>
      <c r="J316">
        <v>621.38</v>
      </c>
      <c r="K316">
        <v>256.06</v>
      </c>
      <c r="L316">
        <v>262.04000000000002</v>
      </c>
      <c r="M316">
        <v>17.38</v>
      </c>
      <c r="N316" t="s">
        <v>15</v>
      </c>
      <c r="O316">
        <v>26.74</v>
      </c>
    </row>
    <row r="317" spans="1:15" x14ac:dyDescent="0.3">
      <c r="A317" s="1">
        <v>44198.291666666664</v>
      </c>
      <c r="B317">
        <v>0</v>
      </c>
      <c r="C317">
        <v>0</v>
      </c>
      <c r="D317">
        <v>592.03</v>
      </c>
      <c r="E317">
        <v>4568.2700000000004</v>
      </c>
      <c r="F317">
        <v>-0.03</v>
      </c>
      <c r="G317">
        <v>0.12</v>
      </c>
      <c r="H317">
        <v>0</v>
      </c>
      <c r="I317">
        <v>103.65</v>
      </c>
      <c r="J317">
        <v>588.09</v>
      </c>
      <c r="K317">
        <v>345.97</v>
      </c>
      <c r="L317">
        <v>398.03</v>
      </c>
      <c r="M317">
        <v>17.78</v>
      </c>
      <c r="N317" t="s">
        <v>15</v>
      </c>
      <c r="O317">
        <v>28.03</v>
      </c>
    </row>
    <row r="318" spans="1:15" x14ac:dyDescent="0.3">
      <c r="A318" s="1">
        <v>44198.3125</v>
      </c>
      <c r="B318">
        <v>0</v>
      </c>
      <c r="C318">
        <v>0</v>
      </c>
      <c r="D318">
        <v>721.27</v>
      </c>
      <c r="E318">
        <v>4613</v>
      </c>
      <c r="F318">
        <v>-0.03</v>
      </c>
      <c r="G318">
        <v>7.0000000000000007E-2</v>
      </c>
      <c r="H318">
        <v>0</v>
      </c>
      <c r="I318">
        <v>103.66</v>
      </c>
      <c r="J318">
        <v>531.80999999999995</v>
      </c>
      <c r="K318">
        <v>402.2</v>
      </c>
      <c r="L318">
        <v>554.11</v>
      </c>
      <c r="M318">
        <v>18.27</v>
      </c>
      <c r="N318" t="s">
        <v>15</v>
      </c>
      <c r="O318">
        <v>31.14</v>
      </c>
    </row>
    <row r="319" spans="1:15" x14ac:dyDescent="0.3">
      <c r="A319" s="1">
        <v>44198.333333333336</v>
      </c>
      <c r="B319">
        <v>0</v>
      </c>
      <c r="C319">
        <v>0</v>
      </c>
      <c r="D319">
        <v>814.46</v>
      </c>
      <c r="E319">
        <v>4653.05</v>
      </c>
      <c r="F319">
        <v>-0.03</v>
      </c>
      <c r="G319">
        <v>0.1</v>
      </c>
      <c r="H319">
        <v>0</v>
      </c>
      <c r="I319">
        <v>103.54</v>
      </c>
      <c r="J319">
        <v>500.04</v>
      </c>
      <c r="K319">
        <v>467.75</v>
      </c>
      <c r="L319">
        <v>669.83</v>
      </c>
      <c r="M319">
        <v>18.170000000000002</v>
      </c>
      <c r="N319" t="s">
        <v>15</v>
      </c>
      <c r="O319">
        <v>32.67</v>
      </c>
    </row>
    <row r="320" spans="1:15" x14ac:dyDescent="0.3">
      <c r="A320" s="1">
        <v>44198.354166666664</v>
      </c>
      <c r="B320">
        <v>0</v>
      </c>
      <c r="C320">
        <v>0</v>
      </c>
      <c r="D320">
        <v>862.74</v>
      </c>
      <c r="E320">
        <v>4725.88</v>
      </c>
      <c r="F320">
        <v>-0.03</v>
      </c>
      <c r="G320">
        <v>0.1</v>
      </c>
      <c r="H320">
        <v>0</v>
      </c>
      <c r="I320">
        <v>103.74</v>
      </c>
      <c r="J320">
        <v>389.9</v>
      </c>
      <c r="K320">
        <v>560.83000000000004</v>
      </c>
      <c r="L320">
        <v>791.67</v>
      </c>
      <c r="M320">
        <v>18.28</v>
      </c>
      <c r="N320" t="s">
        <v>15</v>
      </c>
      <c r="O320">
        <v>33.75</v>
      </c>
    </row>
    <row r="321" spans="1:15" x14ac:dyDescent="0.3">
      <c r="A321" s="1">
        <v>44198.375</v>
      </c>
      <c r="B321">
        <v>0</v>
      </c>
      <c r="C321">
        <v>0</v>
      </c>
      <c r="D321">
        <v>833.72</v>
      </c>
      <c r="E321">
        <v>4757.95</v>
      </c>
      <c r="F321">
        <v>-0.03</v>
      </c>
      <c r="G321">
        <v>0.12</v>
      </c>
      <c r="H321">
        <v>0</v>
      </c>
      <c r="I321">
        <v>163.82</v>
      </c>
      <c r="J321">
        <v>290.85000000000002</v>
      </c>
      <c r="K321">
        <v>573.15</v>
      </c>
      <c r="L321">
        <v>910.97</v>
      </c>
      <c r="M321">
        <v>18.440000000000001</v>
      </c>
      <c r="N321" t="s">
        <v>15</v>
      </c>
      <c r="O321">
        <v>35.03</v>
      </c>
    </row>
    <row r="322" spans="1:15" x14ac:dyDescent="0.3">
      <c r="A322" s="1">
        <v>44198.395833333336</v>
      </c>
      <c r="B322">
        <v>0</v>
      </c>
      <c r="C322">
        <v>0</v>
      </c>
      <c r="D322">
        <v>744.36</v>
      </c>
      <c r="E322">
        <v>4762.13</v>
      </c>
      <c r="F322">
        <v>-0.03</v>
      </c>
      <c r="G322">
        <v>0.1</v>
      </c>
      <c r="H322">
        <v>0</v>
      </c>
      <c r="I322">
        <v>281.3</v>
      </c>
      <c r="J322">
        <v>232.89</v>
      </c>
      <c r="K322">
        <v>596.83000000000004</v>
      </c>
      <c r="L322">
        <v>986.14</v>
      </c>
      <c r="M322">
        <v>18.989999999999998</v>
      </c>
      <c r="N322" t="s">
        <v>15</v>
      </c>
      <c r="O322">
        <v>34.53</v>
      </c>
    </row>
    <row r="323" spans="1:15" x14ac:dyDescent="0.3">
      <c r="A323" s="1">
        <v>44198.416666666664</v>
      </c>
      <c r="B323">
        <v>0</v>
      </c>
      <c r="C323">
        <v>0</v>
      </c>
      <c r="D323">
        <v>844.46</v>
      </c>
      <c r="E323">
        <v>4732.8100000000004</v>
      </c>
      <c r="F323">
        <v>-0.03</v>
      </c>
      <c r="G323">
        <v>0.13</v>
      </c>
      <c r="H323">
        <v>0</v>
      </c>
      <c r="I323">
        <v>266.56</v>
      </c>
      <c r="J323">
        <v>194.75</v>
      </c>
      <c r="K323">
        <v>558.21</v>
      </c>
      <c r="L323">
        <v>1078.1500000000001</v>
      </c>
      <c r="M323">
        <v>19.27</v>
      </c>
      <c r="N323" t="s">
        <v>15</v>
      </c>
      <c r="O323">
        <v>32.229999999999997</v>
      </c>
    </row>
    <row r="324" spans="1:15" x14ac:dyDescent="0.3">
      <c r="A324" s="1">
        <v>44198.4375</v>
      </c>
      <c r="B324">
        <v>0</v>
      </c>
      <c r="C324">
        <v>0</v>
      </c>
      <c r="D324">
        <v>820.32</v>
      </c>
      <c r="E324">
        <v>4703.3999999999996</v>
      </c>
      <c r="F324">
        <v>-0.03</v>
      </c>
      <c r="G324">
        <v>0.11</v>
      </c>
      <c r="H324">
        <v>0</v>
      </c>
      <c r="I324">
        <v>246.93</v>
      </c>
      <c r="J324">
        <v>179.1</v>
      </c>
      <c r="K324">
        <v>619.75</v>
      </c>
      <c r="L324">
        <v>1197.5</v>
      </c>
      <c r="M324">
        <v>20.22</v>
      </c>
      <c r="N324" t="s">
        <v>15</v>
      </c>
      <c r="O324">
        <v>32.46</v>
      </c>
    </row>
    <row r="325" spans="1:15" x14ac:dyDescent="0.3">
      <c r="A325" s="1">
        <v>44198.458333333336</v>
      </c>
      <c r="B325">
        <v>0</v>
      </c>
      <c r="C325">
        <v>0</v>
      </c>
      <c r="D325">
        <v>735.26</v>
      </c>
      <c r="E325">
        <v>4693.24</v>
      </c>
      <c r="F325">
        <v>-0.03</v>
      </c>
      <c r="G325">
        <v>0.13</v>
      </c>
      <c r="H325">
        <v>0</v>
      </c>
      <c r="I325">
        <v>241.54</v>
      </c>
      <c r="J325">
        <v>197.64</v>
      </c>
      <c r="K325">
        <v>622.51</v>
      </c>
      <c r="L325">
        <v>1207.95</v>
      </c>
      <c r="M325">
        <v>21.34</v>
      </c>
      <c r="N325" t="s">
        <v>15</v>
      </c>
      <c r="O325">
        <v>25.21</v>
      </c>
    </row>
    <row r="326" spans="1:15" x14ac:dyDescent="0.3">
      <c r="A326" s="1">
        <v>44198.479166666664</v>
      </c>
      <c r="B326">
        <v>0</v>
      </c>
      <c r="C326">
        <v>0</v>
      </c>
      <c r="D326">
        <v>724.12</v>
      </c>
      <c r="E326">
        <v>4677.1499999999996</v>
      </c>
      <c r="F326">
        <v>-0.03</v>
      </c>
      <c r="G326">
        <v>0.11</v>
      </c>
      <c r="H326">
        <v>0</v>
      </c>
      <c r="I326">
        <v>239.32</v>
      </c>
      <c r="J326">
        <v>226.6</v>
      </c>
      <c r="K326">
        <v>644.05999999999995</v>
      </c>
      <c r="L326">
        <v>1197.49</v>
      </c>
      <c r="M326">
        <v>21.93</v>
      </c>
      <c r="N326" t="s">
        <v>15</v>
      </c>
      <c r="O326">
        <v>23.87</v>
      </c>
    </row>
    <row r="327" spans="1:15" x14ac:dyDescent="0.3">
      <c r="A327" s="1">
        <v>44198.5</v>
      </c>
      <c r="B327">
        <v>0</v>
      </c>
      <c r="C327">
        <v>0</v>
      </c>
      <c r="D327">
        <v>743.55</v>
      </c>
      <c r="E327">
        <v>4687.2700000000004</v>
      </c>
      <c r="F327">
        <v>-0.03</v>
      </c>
      <c r="G327">
        <v>0.12</v>
      </c>
      <c r="H327">
        <v>0</v>
      </c>
      <c r="I327">
        <v>237.51</v>
      </c>
      <c r="J327">
        <v>264.52</v>
      </c>
      <c r="K327">
        <v>584.82000000000005</v>
      </c>
      <c r="L327">
        <v>1197.3399999999999</v>
      </c>
      <c r="M327">
        <v>22</v>
      </c>
      <c r="N327" t="s">
        <v>15</v>
      </c>
      <c r="O327">
        <v>25.85</v>
      </c>
    </row>
    <row r="328" spans="1:15" x14ac:dyDescent="0.3">
      <c r="A328" s="1">
        <v>44198.520833333336</v>
      </c>
      <c r="B328">
        <v>0</v>
      </c>
      <c r="C328">
        <v>0</v>
      </c>
      <c r="D328">
        <v>629.91999999999996</v>
      </c>
      <c r="E328">
        <v>4753.8900000000003</v>
      </c>
      <c r="F328">
        <v>-0.03</v>
      </c>
      <c r="G328">
        <v>0.12</v>
      </c>
      <c r="H328">
        <v>0</v>
      </c>
      <c r="I328">
        <v>235.2</v>
      </c>
      <c r="J328">
        <v>280.79000000000002</v>
      </c>
      <c r="K328">
        <v>576.33000000000004</v>
      </c>
      <c r="L328">
        <v>1154.3399999999999</v>
      </c>
      <c r="M328">
        <v>21.22</v>
      </c>
      <c r="N328" t="s">
        <v>15</v>
      </c>
      <c r="O328">
        <v>20.94</v>
      </c>
    </row>
    <row r="329" spans="1:15" x14ac:dyDescent="0.3">
      <c r="A329" s="1">
        <v>44198.541666666664</v>
      </c>
      <c r="B329">
        <v>0</v>
      </c>
      <c r="C329">
        <v>0</v>
      </c>
      <c r="D329">
        <v>632.34</v>
      </c>
      <c r="E329">
        <v>4760.38</v>
      </c>
      <c r="F329">
        <v>-0.02</v>
      </c>
      <c r="G329">
        <v>0.11</v>
      </c>
      <c r="H329">
        <v>0</v>
      </c>
      <c r="I329">
        <v>227.59</v>
      </c>
      <c r="J329">
        <v>311.42</v>
      </c>
      <c r="K329">
        <v>578.37</v>
      </c>
      <c r="L329">
        <v>1071.6500000000001</v>
      </c>
      <c r="M329">
        <v>20.64</v>
      </c>
      <c r="N329" t="s">
        <v>15</v>
      </c>
      <c r="O329">
        <v>13.56</v>
      </c>
    </row>
    <row r="330" spans="1:15" x14ac:dyDescent="0.3">
      <c r="A330" s="1">
        <v>44198.5625</v>
      </c>
      <c r="B330">
        <v>0</v>
      </c>
      <c r="C330">
        <v>0</v>
      </c>
      <c r="D330">
        <v>498.65</v>
      </c>
      <c r="E330">
        <v>4730.26</v>
      </c>
      <c r="F330">
        <v>-0.02</v>
      </c>
      <c r="G330">
        <v>0.12</v>
      </c>
      <c r="H330">
        <v>0</v>
      </c>
      <c r="I330">
        <v>272.48</v>
      </c>
      <c r="J330">
        <v>452.65</v>
      </c>
      <c r="K330">
        <v>629.61</v>
      </c>
      <c r="L330">
        <v>976.97</v>
      </c>
      <c r="M330">
        <v>20.16</v>
      </c>
      <c r="N330" t="s">
        <v>15</v>
      </c>
      <c r="O330">
        <v>20.98</v>
      </c>
    </row>
    <row r="331" spans="1:15" x14ac:dyDescent="0.3">
      <c r="A331" s="1">
        <v>44198.583333333336</v>
      </c>
      <c r="B331">
        <v>0</v>
      </c>
      <c r="C331">
        <v>0</v>
      </c>
      <c r="D331">
        <v>492.75</v>
      </c>
      <c r="E331">
        <v>4722.82</v>
      </c>
      <c r="F331">
        <v>-0.03</v>
      </c>
      <c r="G331">
        <v>0.12</v>
      </c>
      <c r="H331">
        <v>0</v>
      </c>
      <c r="I331">
        <v>272.06</v>
      </c>
      <c r="J331">
        <v>535.36</v>
      </c>
      <c r="K331">
        <v>711.92</v>
      </c>
      <c r="L331">
        <v>917.27</v>
      </c>
      <c r="M331">
        <v>19.95</v>
      </c>
      <c r="N331" t="s">
        <v>15</v>
      </c>
      <c r="O331">
        <v>24.17</v>
      </c>
    </row>
    <row r="332" spans="1:15" x14ac:dyDescent="0.3">
      <c r="A332" s="1">
        <v>44198.604166666664</v>
      </c>
      <c r="B332">
        <v>0</v>
      </c>
      <c r="C332">
        <v>0</v>
      </c>
      <c r="D332">
        <v>436.12</v>
      </c>
      <c r="E332">
        <v>4837.07</v>
      </c>
      <c r="F332">
        <v>-0.03</v>
      </c>
      <c r="G332">
        <v>0.1</v>
      </c>
      <c r="H332">
        <v>0</v>
      </c>
      <c r="I332">
        <v>315.88</v>
      </c>
      <c r="J332">
        <v>544.84</v>
      </c>
      <c r="K332">
        <v>669.95</v>
      </c>
      <c r="L332">
        <v>814.62</v>
      </c>
      <c r="M332">
        <v>20.82</v>
      </c>
      <c r="N332" t="s">
        <v>15</v>
      </c>
      <c r="O332">
        <v>29.59</v>
      </c>
    </row>
    <row r="333" spans="1:15" x14ac:dyDescent="0.3">
      <c r="A333" s="1">
        <v>44198.625</v>
      </c>
      <c r="B333">
        <v>0</v>
      </c>
      <c r="C333">
        <v>0</v>
      </c>
      <c r="D333">
        <v>400.74</v>
      </c>
      <c r="E333">
        <v>4904.07</v>
      </c>
      <c r="F333">
        <v>-0.03</v>
      </c>
      <c r="G333">
        <v>0.12</v>
      </c>
      <c r="H333">
        <v>0</v>
      </c>
      <c r="I333">
        <v>335.42</v>
      </c>
      <c r="J333">
        <v>651.97</v>
      </c>
      <c r="K333">
        <v>593.27</v>
      </c>
      <c r="L333">
        <v>698.57</v>
      </c>
      <c r="M333">
        <v>21.18</v>
      </c>
      <c r="N333" t="s">
        <v>15</v>
      </c>
      <c r="O333">
        <v>33.85</v>
      </c>
    </row>
    <row r="334" spans="1:15" x14ac:dyDescent="0.3">
      <c r="A334" s="1">
        <v>44198.645833333336</v>
      </c>
      <c r="B334">
        <v>0</v>
      </c>
      <c r="C334">
        <v>0</v>
      </c>
      <c r="D334">
        <v>421.7</v>
      </c>
      <c r="E334">
        <v>4965.72</v>
      </c>
      <c r="F334">
        <v>-0.03</v>
      </c>
      <c r="G334">
        <v>0.12</v>
      </c>
      <c r="H334">
        <v>0</v>
      </c>
      <c r="I334">
        <v>385.99</v>
      </c>
      <c r="J334">
        <v>654.72</v>
      </c>
      <c r="K334">
        <v>510.55</v>
      </c>
      <c r="L334">
        <v>569.65</v>
      </c>
      <c r="M334">
        <v>20.58</v>
      </c>
      <c r="N334" t="s">
        <v>15</v>
      </c>
      <c r="O334">
        <v>32.31</v>
      </c>
    </row>
    <row r="335" spans="1:15" x14ac:dyDescent="0.3">
      <c r="A335" s="1">
        <v>44198.666666666664</v>
      </c>
      <c r="B335">
        <v>0</v>
      </c>
      <c r="C335">
        <v>0</v>
      </c>
      <c r="D335">
        <v>473.36</v>
      </c>
      <c r="E335">
        <v>5219.66</v>
      </c>
      <c r="F335">
        <v>-0.03</v>
      </c>
      <c r="G335">
        <v>0.12</v>
      </c>
      <c r="H335">
        <v>0</v>
      </c>
      <c r="I335">
        <v>385.49</v>
      </c>
      <c r="J335">
        <v>610.24</v>
      </c>
      <c r="K335">
        <v>486.82</v>
      </c>
      <c r="L335">
        <v>451.46</v>
      </c>
      <c r="M335">
        <v>19.98</v>
      </c>
      <c r="N335" t="s">
        <v>15</v>
      </c>
      <c r="O335">
        <v>33.24</v>
      </c>
    </row>
    <row r="336" spans="1:15" x14ac:dyDescent="0.3">
      <c r="A336" s="1">
        <v>44198.6875</v>
      </c>
      <c r="B336">
        <v>0</v>
      </c>
      <c r="C336">
        <v>0</v>
      </c>
      <c r="D336">
        <v>450.5</v>
      </c>
      <c r="E336">
        <v>5330.45</v>
      </c>
      <c r="F336">
        <v>-0.03</v>
      </c>
      <c r="G336">
        <v>0.12</v>
      </c>
      <c r="H336">
        <v>0</v>
      </c>
      <c r="I336">
        <v>398</v>
      </c>
      <c r="J336">
        <v>669.78</v>
      </c>
      <c r="K336">
        <v>429.71</v>
      </c>
      <c r="L336">
        <v>369.03</v>
      </c>
      <c r="M336" t="s">
        <v>15</v>
      </c>
      <c r="N336" t="s">
        <v>15</v>
      </c>
      <c r="O336">
        <v>32.020000000000003</v>
      </c>
    </row>
    <row r="337" spans="1:15" x14ac:dyDescent="0.3">
      <c r="A337" s="1">
        <v>44198.708333333336</v>
      </c>
      <c r="B337">
        <v>0</v>
      </c>
      <c r="C337">
        <v>0</v>
      </c>
      <c r="D337">
        <v>382.36</v>
      </c>
      <c r="E337">
        <v>5558.38</v>
      </c>
      <c r="F337">
        <v>-0.03</v>
      </c>
      <c r="G337">
        <v>0.12</v>
      </c>
      <c r="H337">
        <v>0</v>
      </c>
      <c r="I337">
        <v>495.23</v>
      </c>
      <c r="J337">
        <v>661.16</v>
      </c>
      <c r="K337">
        <v>324.64</v>
      </c>
      <c r="L337">
        <v>272.17</v>
      </c>
      <c r="M337" t="s">
        <v>15</v>
      </c>
      <c r="N337" t="s">
        <v>15</v>
      </c>
      <c r="O337">
        <v>37.29</v>
      </c>
    </row>
    <row r="338" spans="1:15" x14ac:dyDescent="0.3">
      <c r="A338" s="1">
        <v>44198.729166666664</v>
      </c>
      <c r="B338">
        <v>0</v>
      </c>
      <c r="C338">
        <v>0</v>
      </c>
      <c r="D338">
        <v>426.22</v>
      </c>
      <c r="E338">
        <v>5551.13</v>
      </c>
      <c r="F338">
        <v>-0.03</v>
      </c>
      <c r="G338">
        <v>0.12</v>
      </c>
      <c r="H338">
        <v>0</v>
      </c>
      <c r="I338">
        <v>470.22</v>
      </c>
      <c r="J338">
        <v>704.39</v>
      </c>
      <c r="K338">
        <v>255.1</v>
      </c>
      <c r="L338">
        <v>212.01</v>
      </c>
      <c r="M338" t="s">
        <v>15</v>
      </c>
      <c r="N338" t="s">
        <v>15</v>
      </c>
      <c r="O338">
        <v>37.29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C18"/>
  <sheetViews>
    <sheetView workbookViewId="0">
      <selection activeCell="F17" sqref="F17"/>
    </sheetView>
  </sheetViews>
  <sheetFormatPr defaultRowHeight="14.4" x14ac:dyDescent="0.3"/>
  <cols>
    <col min="1" max="1" width="6.77734375" bestFit="1" customWidth="1"/>
    <col min="2" max="2" width="27.109375" bestFit="1" customWidth="1"/>
    <col min="3" max="3" width="30.109375" bestFit="1" customWidth="1"/>
    <col min="4" max="4" width="13.109375" bestFit="1" customWidth="1"/>
    <col min="6" max="6" width="24.6640625" bestFit="1" customWidth="1"/>
  </cols>
  <sheetData>
    <row r="1" spans="1:3" x14ac:dyDescent="0.3">
      <c r="A1" s="3" t="s">
        <v>24</v>
      </c>
      <c r="B1" s="3" t="s">
        <v>25</v>
      </c>
      <c r="C1" s="3" t="s">
        <v>41</v>
      </c>
    </row>
    <row r="2" spans="1:3" x14ac:dyDescent="0.3">
      <c r="A2" s="4" t="s">
        <v>26</v>
      </c>
      <c r="B2" s="4" t="s">
        <v>27</v>
      </c>
      <c r="C2" s="5">
        <v>10210</v>
      </c>
    </row>
    <row r="3" spans="1:3" x14ac:dyDescent="0.3">
      <c r="A3" s="4" t="s">
        <v>26</v>
      </c>
      <c r="B3" s="4" t="s">
        <v>28</v>
      </c>
      <c r="C3" s="5">
        <v>0</v>
      </c>
    </row>
    <row r="4" spans="1:3" x14ac:dyDescent="0.3">
      <c r="A4" s="4" t="s">
        <v>26</v>
      </c>
      <c r="B4" s="4" t="s">
        <v>20</v>
      </c>
      <c r="C4" s="5">
        <v>440</v>
      </c>
    </row>
    <row r="5" spans="1:3" x14ac:dyDescent="0.3">
      <c r="A5" s="4" t="s">
        <v>26</v>
      </c>
      <c r="B5" s="4" t="s">
        <v>29</v>
      </c>
      <c r="C5" s="5">
        <v>1561.2330000100001</v>
      </c>
    </row>
    <row r="6" spans="1:3" x14ac:dyDescent="0.3">
      <c r="A6" s="4" t="s">
        <v>26</v>
      </c>
      <c r="B6" s="4" t="s">
        <v>30</v>
      </c>
      <c r="C6" s="5">
        <v>2285</v>
      </c>
    </row>
    <row r="7" spans="1:3" x14ac:dyDescent="0.3">
      <c r="A7" s="4" t="s">
        <v>26</v>
      </c>
      <c r="B7" s="4" t="s">
        <v>31</v>
      </c>
      <c r="C7" s="5">
        <v>0</v>
      </c>
    </row>
    <row r="8" spans="1:3" x14ac:dyDescent="0.3">
      <c r="A8" s="4" t="s">
        <v>26</v>
      </c>
      <c r="B8" s="4" t="s">
        <v>32</v>
      </c>
      <c r="C8" s="5">
        <v>33.357493974630088</v>
      </c>
    </row>
    <row r="9" spans="1:3" x14ac:dyDescent="0.3">
      <c r="A9" s="4" t="s">
        <v>26</v>
      </c>
      <c r="B9" s="4" t="s">
        <v>33</v>
      </c>
      <c r="C9" s="5">
        <v>240</v>
      </c>
    </row>
    <row r="10" spans="1:3" x14ac:dyDescent="0.3">
      <c r="A10" s="4" t="s">
        <v>26</v>
      </c>
      <c r="B10" s="4" t="s">
        <v>19</v>
      </c>
      <c r="C10" s="5">
        <v>1501.45</v>
      </c>
    </row>
    <row r="11" spans="1:3" x14ac:dyDescent="0.3">
      <c r="A11" s="4" t="s">
        <v>26</v>
      </c>
      <c r="B11" s="4" t="s">
        <v>34</v>
      </c>
      <c r="C11" s="5">
        <v>1744.2860000000001</v>
      </c>
    </row>
    <row r="12" spans="1:3" x14ac:dyDescent="0.3">
      <c r="A12" s="72" t="s">
        <v>35</v>
      </c>
      <c r="B12" s="72"/>
      <c r="C12" s="6">
        <v>17741.969000010002</v>
      </c>
    </row>
    <row r="13" spans="1:3" x14ac:dyDescent="0.3">
      <c r="A13" s="4" t="s">
        <v>26</v>
      </c>
      <c r="B13" s="4" t="s">
        <v>36</v>
      </c>
      <c r="C13" s="5">
        <v>93.24</v>
      </c>
    </row>
    <row r="14" spans="1:3" x14ac:dyDescent="0.3">
      <c r="A14" s="4" t="s">
        <v>26</v>
      </c>
      <c r="B14" s="4" t="s">
        <v>37</v>
      </c>
      <c r="C14" s="5">
        <v>2774.067330555109</v>
      </c>
    </row>
    <row r="15" spans="1:3" x14ac:dyDescent="0.3">
      <c r="A15" s="4" t="s">
        <v>26</v>
      </c>
      <c r="B15" s="4" t="s">
        <v>38</v>
      </c>
      <c r="C15" s="5">
        <v>133.42997589852035</v>
      </c>
    </row>
    <row r="16" spans="1:3" x14ac:dyDescent="0.3">
      <c r="A16" s="72" t="s">
        <v>39</v>
      </c>
      <c r="B16" s="72"/>
      <c r="C16" s="6">
        <v>20516.036330565112</v>
      </c>
    </row>
    <row r="18" spans="1:3" x14ac:dyDescent="0.3">
      <c r="A18" s="73" t="s">
        <v>40</v>
      </c>
      <c r="B18" s="73"/>
      <c r="C18" s="73"/>
    </row>
  </sheetData>
  <mergeCells count="3">
    <mergeCell ref="A12:B12"/>
    <mergeCell ref="A16:B16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F4F3-F333-4F6F-81FC-8437B6014C60}">
  <sheetPr>
    <tabColor theme="5"/>
  </sheetPr>
  <dimension ref="A1:AC622"/>
  <sheetViews>
    <sheetView zoomScale="78" zoomScaleNormal="78" workbookViewId="0">
      <pane xSplit="8" ySplit="4" topLeftCell="Y46" activePane="bottomRight" state="frozen"/>
      <selection pane="topRight" activeCell="I1" sqref="I1"/>
      <selection pane="bottomLeft" activeCell="A5" sqref="A5"/>
      <selection pane="bottomRight" activeCell="AC26" sqref="AC26"/>
    </sheetView>
  </sheetViews>
  <sheetFormatPr defaultColWidth="8.88671875" defaultRowHeight="17.399999999999999" x14ac:dyDescent="0.3"/>
  <cols>
    <col min="1" max="1" width="1.6640625" style="7" customWidth="1"/>
    <col min="2" max="2" width="1.6640625" style="7" hidden="1" customWidth="1"/>
    <col min="3" max="3" width="34.5546875" style="7" customWidth="1"/>
    <col min="4" max="4" width="23.88671875" style="7" bestFit="1" customWidth="1"/>
    <col min="5" max="6" width="13.6640625" style="7" customWidth="1"/>
    <col min="7" max="7" width="19.5546875" style="7" customWidth="1"/>
    <col min="8" max="8" width="15.33203125" style="7" customWidth="1"/>
    <col min="9" max="9" width="23.33203125" style="7" customWidth="1"/>
    <col min="10" max="10" width="25.88671875" style="7" customWidth="1"/>
    <col min="11" max="11" width="49.109375" style="10" customWidth="1"/>
    <col min="12" max="12" width="40" style="7" customWidth="1"/>
    <col min="13" max="13" width="45.44140625" style="7" customWidth="1"/>
    <col min="14" max="14" width="48.33203125" style="7" customWidth="1"/>
    <col min="15" max="15" width="44.88671875" style="9" customWidth="1"/>
    <col min="16" max="16" width="38.88671875" style="8" customWidth="1"/>
    <col min="17" max="17" width="64.109375" style="8" customWidth="1"/>
    <col min="18" max="18" width="50.6640625" style="7" customWidth="1"/>
    <col min="19" max="19" width="73.21875" style="7" customWidth="1"/>
    <col min="20" max="20" width="22.44140625" style="7" customWidth="1"/>
    <col min="21" max="21" width="35.77734375" style="7" customWidth="1"/>
    <col min="22" max="22" width="37.33203125" style="7" customWidth="1"/>
    <col min="23" max="23" width="37.5546875" style="8" customWidth="1"/>
    <col min="24" max="24" width="38.5546875" style="8" customWidth="1"/>
    <col min="25" max="25" width="36.44140625" style="8" customWidth="1"/>
    <col min="26" max="26" width="29.77734375" style="8" customWidth="1"/>
    <col min="27" max="27" width="30.77734375" style="8" customWidth="1"/>
    <col min="28" max="28" width="28.6640625" style="8" customWidth="1"/>
    <col min="29" max="29" width="13.6640625" style="7" bestFit="1" customWidth="1"/>
    <col min="30" max="16384" width="8.88671875" style="7"/>
  </cols>
  <sheetData>
    <row r="1" spans="1:29" s="11" customFormat="1" ht="13.8" x14ac:dyDescent="0.25">
      <c r="C1" s="78" t="s">
        <v>730</v>
      </c>
      <c r="D1" s="78"/>
      <c r="E1" s="78"/>
      <c r="J1" s="69"/>
      <c r="K1" s="14"/>
      <c r="O1" s="13"/>
      <c r="P1" s="12"/>
      <c r="Q1" s="12"/>
      <c r="W1" s="12"/>
      <c r="X1" s="12"/>
      <c r="Y1" s="12"/>
      <c r="Z1" s="12"/>
      <c r="AA1" s="12"/>
      <c r="AB1" s="12"/>
    </row>
    <row r="2" spans="1:29" s="11" customFormat="1" ht="58.5" customHeight="1" x14ac:dyDescent="0.4">
      <c r="C2" s="68" t="s">
        <v>729</v>
      </c>
      <c r="K2" s="14"/>
      <c r="O2" s="13"/>
      <c r="W2" s="12"/>
      <c r="X2" s="12"/>
      <c r="Y2" s="12"/>
      <c r="Z2" s="12"/>
      <c r="AA2" s="12"/>
      <c r="AB2" s="12"/>
    </row>
    <row r="3" spans="1:29" s="11" customFormat="1" ht="21" x14ac:dyDescent="0.4">
      <c r="C3" s="74" t="s">
        <v>728</v>
      </c>
      <c r="D3" s="74"/>
      <c r="E3" s="74"/>
      <c r="F3" s="74"/>
      <c r="G3" s="74"/>
      <c r="H3" s="74"/>
      <c r="I3" s="74"/>
      <c r="J3" s="75" t="s">
        <v>727</v>
      </c>
      <c r="K3" s="75"/>
      <c r="L3" s="75"/>
      <c r="M3" s="75"/>
      <c r="N3" s="75"/>
      <c r="O3" s="75"/>
      <c r="P3" s="75"/>
      <c r="Q3" s="75"/>
      <c r="R3" s="75"/>
      <c r="S3" s="76" t="s">
        <v>726</v>
      </c>
      <c r="T3" s="77"/>
      <c r="U3" s="75" t="s">
        <v>725</v>
      </c>
      <c r="V3" s="75"/>
      <c r="W3" s="75"/>
      <c r="X3" s="75"/>
      <c r="Y3" s="75"/>
      <c r="Z3" s="75"/>
      <c r="AA3" s="75"/>
      <c r="AB3" s="75"/>
    </row>
    <row r="4" spans="1:29" s="59" customFormat="1" ht="106.5" customHeight="1" x14ac:dyDescent="0.25">
      <c r="A4" s="67"/>
      <c r="B4" s="66"/>
      <c r="C4" s="65" t="s">
        <v>724</v>
      </c>
      <c r="D4" s="60" t="s">
        <v>723</v>
      </c>
      <c r="E4" s="60" t="s">
        <v>24</v>
      </c>
      <c r="F4" s="60" t="s">
        <v>722</v>
      </c>
      <c r="G4" s="60" t="s">
        <v>721</v>
      </c>
      <c r="H4" s="60" t="s">
        <v>720</v>
      </c>
      <c r="I4" s="60" t="s">
        <v>719</v>
      </c>
      <c r="J4" s="60" t="s">
        <v>718</v>
      </c>
      <c r="K4" s="64" t="s">
        <v>717</v>
      </c>
      <c r="L4" s="60" t="s">
        <v>716</v>
      </c>
      <c r="M4" s="60" t="s">
        <v>715</v>
      </c>
      <c r="N4" s="60" t="s">
        <v>714</v>
      </c>
      <c r="O4" s="63" t="s">
        <v>713</v>
      </c>
      <c r="P4" s="62" t="s">
        <v>712</v>
      </c>
      <c r="Q4" s="62" t="s">
        <v>711</v>
      </c>
      <c r="R4" s="60" t="s">
        <v>710</v>
      </c>
      <c r="S4" s="60" t="s">
        <v>709</v>
      </c>
      <c r="T4" s="60" t="s">
        <v>708</v>
      </c>
      <c r="U4" s="60" t="s">
        <v>707</v>
      </c>
      <c r="V4" s="60" t="s">
        <v>706</v>
      </c>
      <c r="W4" s="60" t="s">
        <v>705</v>
      </c>
      <c r="X4" s="60" t="s">
        <v>704</v>
      </c>
      <c r="Y4" s="60" t="s">
        <v>703</v>
      </c>
      <c r="Z4" s="60" t="s">
        <v>702</v>
      </c>
      <c r="AA4" s="60" t="s">
        <v>701</v>
      </c>
      <c r="AB4" s="61" t="s">
        <v>700</v>
      </c>
      <c r="AC4" s="60" t="s">
        <v>699</v>
      </c>
    </row>
    <row r="5" spans="1:29" s="41" customFormat="1" ht="13.8" x14ac:dyDescent="0.25">
      <c r="C5" s="58" t="s">
        <v>418</v>
      </c>
      <c r="D5" s="57" t="s">
        <v>418</v>
      </c>
      <c r="E5" s="57" t="s">
        <v>26</v>
      </c>
      <c r="F5" s="57"/>
      <c r="G5" s="57" t="s">
        <v>34</v>
      </c>
      <c r="H5" s="57" t="s">
        <v>34</v>
      </c>
      <c r="I5" s="70">
        <v>2015</v>
      </c>
      <c r="J5" s="47">
        <v>53</v>
      </c>
      <c r="K5" s="49">
        <v>0</v>
      </c>
      <c r="L5" s="47">
        <v>1</v>
      </c>
      <c r="M5" s="47"/>
      <c r="N5" s="47"/>
      <c r="O5" s="48"/>
      <c r="P5" s="45"/>
      <c r="Q5" s="45"/>
      <c r="R5" s="47"/>
      <c r="S5" s="47"/>
      <c r="T5" s="47"/>
      <c r="U5" s="51">
        <v>25.7</v>
      </c>
      <c r="V5" s="51">
        <v>0</v>
      </c>
      <c r="W5" s="45"/>
      <c r="X5" s="45"/>
      <c r="Y5" s="45"/>
      <c r="Z5" s="44"/>
      <c r="AA5" s="44"/>
      <c r="AB5" s="43"/>
      <c r="AC5" s="53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6" spans="1:29" s="41" customFormat="1" ht="13.8" hidden="1" x14ac:dyDescent="0.25">
      <c r="C6" s="50" t="s">
        <v>696</v>
      </c>
      <c r="D6" s="47" t="s">
        <v>695</v>
      </c>
      <c r="E6" s="47" t="s">
        <v>365</v>
      </c>
      <c r="F6" s="47" t="s">
        <v>364</v>
      </c>
      <c r="G6" s="47" t="s">
        <v>20</v>
      </c>
      <c r="H6" s="47" t="s">
        <v>199</v>
      </c>
      <c r="I6" s="47">
        <v>2009</v>
      </c>
      <c r="J6" s="47">
        <v>144</v>
      </c>
      <c r="K6" s="49">
        <v>0</v>
      </c>
      <c r="L6" s="47">
        <v>3</v>
      </c>
      <c r="M6" s="47">
        <v>180</v>
      </c>
      <c r="N6" s="47">
        <v>180</v>
      </c>
      <c r="O6" s="55">
        <v>7.2874493927125501</v>
      </c>
      <c r="P6" s="47">
        <v>49.4</v>
      </c>
      <c r="Q6" s="47">
        <v>5</v>
      </c>
      <c r="R6" s="47">
        <v>20</v>
      </c>
      <c r="S6" s="47"/>
      <c r="T6" s="47"/>
      <c r="U6" s="29">
        <v>10.5</v>
      </c>
      <c r="V6" s="29">
        <v>7.37</v>
      </c>
      <c r="W6" s="47">
        <v>15</v>
      </c>
      <c r="X6" s="47">
        <v>3</v>
      </c>
      <c r="Y6" s="47">
        <v>1</v>
      </c>
      <c r="Z6" s="46">
        <v>25</v>
      </c>
      <c r="AA6" s="46">
        <v>15</v>
      </c>
      <c r="AB6" s="56">
        <v>5</v>
      </c>
      <c r="AC6" s="42">
        <f>MAX(Table1[[#This Row],[Ramp Up Rate (MW/h) - standard operation]]/Table1[[#This Row],[Installed capacity (MW)]],Table1[[#This Row],[Ramp Down Rate (MW/h) - standard operation]]/Table1[[#This Row],[Installed capacity (MW)]])/60</f>
        <v>2.0833333333333332E-2</v>
      </c>
    </row>
    <row r="7" spans="1:29" s="41" customFormat="1" ht="13.8" hidden="1" x14ac:dyDescent="0.25">
      <c r="C7" s="50" t="s">
        <v>691</v>
      </c>
      <c r="D7" s="47" t="s">
        <v>694</v>
      </c>
      <c r="E7" s="47" t="s">
        <v>365</v>
      </c>
      <c r="F7" s="47" t="s">
        <v>364</v>
      </c>
      <c r="G7" s="47" t="s">
        <v>20</v>
      </c>
      <c r="H7" s="47" t="s">
        <v>199</v>
      </c>
      <c r="I7" s="47">
        <v>2010</v>
      </c>
      <c r="J7" s="47">
        <v>121.5</v>
      </c>
      <c r="K7" s="49">
        <v>0</v>
      </c>
      <c r="L7" s="47">
        <v>6</v>
      </c>
      <c r="M7" s="47">
        <v>380</v>
      </c>
      <c r="N7" s="47">
        <v>380</v>
      </c>
      <c r="O7" s="55">
        <v>7.3770491803278695</v>
      </c>
      <c r="P7" s="47">
        <v>48.8</v>
      </c>
      <c r="Q7" s="47">
        <v>5</v>
      </c>
      <c r="R7" s="47">
        <v>20</v>
      </c>
      <c r="S7" s="47"/>
      <c r="T7" s="47"/>
      <c r="U7" s="29">
        <v>10.5</v>
      </c>
      <c r="V7" s="29">
        <v>7.37</v>
      </c>
      <c r="W7" s="47">
        <v>15</v>
      </c>
      <c r="X7" s="47">
        <v>3</v>
      </c>
      <c r="Y7" s="47">
        <v>1</v>
      </c>
      <c r="Z7" s="46">
        <v>25</v>
      </c>
      <c r="AA7" s="46">
        <v>15</v>
      </c>
      <c r="AB7" s="56">
        <v>5</v>
      </c>
      <c r="AC7" s="42">
        <f>MAX(Table1[[#This Row],[Ramp Up Rate (MW/h) - standard operation]]/Table1[[#This Row],[Installed capacity (MW)]],Table1[[#This Row],[Ramp Down Rate (MW/h) - standard operation]]/Table1[[#This Row],[Installed capacity (MW)]])/60</f>
        <v>5.2126200274348423E-2</v>
      </c>
    </row>
    <row r="8" spans="1:29" s="41" customFormat="1" ht="13.8" hidden="1" x14ac:dyDescent="0.25">
      <c r="C8" s="50" t="s">
        <v>691</v>
      </c>
      <c r="D8" s="47" t="s">
        <v>693</v>
      </c>
      <c r="E8" s="47" t="s">
        <v>365</v>
      </c>
      <c r="F8" s="47" t="s">
        <v>364</v>
      </c>
      <c r="G8" s="47" t="s">
        <v>20</v>
      </c>
      <c r="H8" s="47" t="s">
        <v>199</v>
      </c>
      <c r="I8" s="47">
        <v>2010</v>
      </c>
      <c r="J8" s="47">
        <v>121.5</v>
      </c>
      <c r="K8" s="49">
        <v>0</v>
      </c>
      <c r="L8" s="47">
        <v>6</v>
      </c>
      <c r="M8" s="47">
        <v>380</v>
      </c>
      <c r="N8" s="47">
        <v>380</v>
      </c>
      <c r="O8" s="55">
        <v>7.3770491803278695</v>
      </c>
      <c r="P8" s="47">
        <v>48.8</v>
      </c>
      <c r="Q8" s="47">
        <v>5</v>
      </c>
      <c r="R8" s="47">
        <v>20</v>
      </c>
      <c r="S8" s="47"/>
      <c r="T8" s="47"/>
      <c r="U8" s="29">
        <v>10.5</v>
      </c>
      <c r="V8" s="29">
        <v>7.37</v>
      </c>
      <c r="W8" s="47">
        <v>15</v>
      </c>
      <c r="X8" s="47">
        <v>3</v>
      </c>
      <c r="Y8" s="47">
        <v>1</v>
      </c>
      <c r="Z8" s="46">
        <v>25</v>
      </c>
      <c r="AA8" s="46">
        <v>15</v>
      </c>
      <c r="AB8" s="56">
        <v>5</v>
      </c>
      <c r="AC8" s="42">
        <f>MAX(Table1[[#This Row],[Ramp Up Rate (MW/h) - standard operation]]/Table1[[#This Row],[Installed capacity (MW)]],Table1[[#This Row],[Ramp Down Rate (MW/h) - standard operation]]/Table1[[#This Row],[Installed capacity (MW)]])/60</f>
        <v>5.2126200274348423E-2</v>
      </c>
    </row>
    <row r="9" spans="1:29" s="41" customFormat="1" ht="13.8" hidden="1" x14ac:dyDescent="0.25">
      <c r="C9" s="50" t="s">
        <v>691</v>
      </c>
      <c r="D9" s="47" t="s">
        <v>692</v>
      </c>
      <c r="E9" s="47" t="s">
        <v>365</v>
      </c>
      <c r="F9" s="47" t="s">
        <v>364</v>
      </c>
      <c r="G9" s="47" t="s">
        <v>20</v>
      </c>
      <c r="H9" s="47" t="s">
        <v>199</v>
      </c>
      <c r="I9" s="47">
        <v>2010</v>
      </c>
      <c r="J9" s="47">
        <v>121.5</v>
      </c>
      <c r="K9" s="49">
        <v>0</v>
      </c>
      <c r="L9" s="47">
        <v>6</v>
      </c>
      <c r="M9" s="47">
        <v>380</v>
      </c>
      <c r="N9" s="47">
        <v>380</v>
      </c>
      <c r="O9" s="55">
        <v>7.3770491803278695</v>
      </c>
      <c r="P9" s="47">
        <v>48.8</v>
      </c>
      <c r="Q9" s="47">
        <v>5</v>
      </c>
      <c r="R9" s="47">
        <v>20</v>
      </c>
      <c r="S9" s="47"/>
      <c r="T9" s="47"/>
      <c r="U9" s="29">
        <v>10.5</v>
      </c>
      <c r="V9" s="29">
        <v>7.37</v>
      </c>
      <c r="W9" s="47">
        <v>15</v>
      </c>
      <c r="X9" s="47">
        <v>3</v>
      </c>
      <c r="Y9" s="47">
        <v>1</v>
      </c>
      <c r="Z9" s="46">
        <v>25</v>
      </c>
      <c r="AA9" s="46">
        <v>15</v>
      </c>
      <c r="AB9" s="56">
        <v>5</v>
      </c>
      <c r="AC9" s="42">
        <f>MAX(Table1[[#This Row],[Ramp Up Rate (MW/h) - standard operation]]/Table1[[#This Row],[Installed capacity (MW)]],Table1[[#This Row],[Ramp Down Rate (MW/h) - standard operation]]/Table1[[#This Row],[Installed capacity (MW)]])/60</f>
        <v>5.2126200274348423E-2</v>
      </c>
    </row>
    <row r="10" spans="1:29" s="41" customFormat="1" ht="13.8" hidden="1" x14ac:dyDescent="0.25">
      <c r="C10" s="50" t="s">
        <v>691</v>
      </c>
      <c r="D10" s="47" t="s">
        <v>690</v>
      </c>
      <c r="E10" s="47" t="s">
        <v>365</v>
      </c>
      <c r="F10" s="47" t="s">
        <v>364</v>
      </c>
      <c r="G10" s="47" t="s">
        <v>20</v>
      </c>
      <c r="H10" s="47" t="s">
        <v>199</v>
      </c>
      <c r="I10" s="47">
        <v>2010</v>
      </c>
      <c r="J10" s="47">
        <v>280</v>
      </c>
      <c r="K10" s="49">
        <v>0</v>
      </c>
      <c r="L10" s="47">
        <v>6</v>
      </c>
      <c r="M10" s="47">
        <v>380</v>
      </c>
      <c r="N10" s="47">
        <v>380</v>
      </c>
      <c r="O10" s="55">
        <v>7.3770491803278695</v>
      </c>
      <c r="P10" s="47">
        <v>48.8</v>
      </c>
      <c r="Q10" s="47">
        <v>5</v>
      </c>
      <c r="R10" s="47">
        <v>20</v>
      </c>
      <c r="S10" s="47"/>
      <c r="T10" s="47"/>
      <c r="U10" s="29">
        <v>10.5</v>
      </c>
      <c r="V10" s="29">
        <v>7.37</v>
      </c>
      <c r="W10" s="47">
        <v>15</v>
      </c>
      <c r="X10" s="47">
        <v>3</v>
      </c>
      <c r="Y10" s="47">
        <v>1</v>
      </c>
      <c r="Z10" s="46">
        <v>25</v>
      </c>
      <c r="AA10" s="46">
        <v>15</v>
      </c>
      <c r="AB10" s="56">
        <v>5</v>
      </c>
      <c r="AC10" s="42">
        <f>MAX(Table1[[#This Row],[Ramp Up Rate (MW/h) - standard operation]]/Table1[[#This Row],[Installed capacity (MW)]],Table1[[#This Row],[Ramp Down Rate (MW/h) - standard operation]]/Table1[[#This Row],[Installed capacity (MW)]])/60</f>
        <v>2.2619047619047618E-2</v>
      </c>
    </row>
    <row r="11" spans="1:29" s="41" customFormat="1" ht="13.8" hidden="1" x14ac:dyDescent="0.25">
      <c r="C11" s="50" t="s">
        <v>689</v>
      </c>
      <c r="D11" s="47" t="s">
        <v>688</v>
      </c>
      <c r="E11" s="47" t="s">
        <v>365</v>
      </c>
      <c r="F11" s="47" t="s">
        <v>626</v>
      </c>
      <c r="G11" s="47" t="s">
        <v>20</v>
      </c>
      <c r="H11" s="47" t="s">
        <v>199</v>
      </c>
      <c r="I11" s="47">
        <v>2002</v>
      </c>
      <c r="J11" s="47">
        <v>385</v>
      </c>
      <c r="K11" s="49">
        <v>0</v>
      </c>
      <c r="L11" s="47">
        <v>3</v>
      </c>
      <c r="M11" s="47">
        <v>640</v>
      </c>
      <c r="N11" s="47">
        <v>640</v>
      </c>
      <c r="O11" s="55">
        <v>7.4380165289256199</v>
      </c>
      <c r="P11" s="47">
        <v>48.4</v>
      </c>
      <c r="Q11" s="47">
        <v>5</v>
      </c>
      <c r="R11" s="47">
        <v>20</v>
      </c>
      <c r="S11" s="47"/>
      <c r="T11" s="47"/>
      <c r="U11" s="29">
        <v>10.5</v>
      </c>
      <c r="V11" s="29">
        <v>7.37</v>
      </c>
      <c r="W11" s="47">
        <v>15</v>
      </c>
      <c r="X11" s="47">
        <v>3</v>
      </c>
      <c r="Y11" s="47">
        <v>1</v>
      </c>
      <c r="Z11" s="46">
        <v>25</v>
      </c>
      <c r="AA11" s="46">
        <v>15</v>
      </c>
      <c r="AB11" s="56">
        <v>5</v>
      </c>
      <c r="AC11" s="42">
        <f>MAX(Table1[[#This Row],[Ramp Up Rate (MW/h) - standard operation]]/Table1[[#This Row],[Installed capacity (MW)]],Table1[[#This Row],[Ramp Down Rate (MW/h) - standard operation]]/Table1[[#This Row],[Installed capacity (MW)]])/60</f>
        <v>2.7705627705627709E-2</v>
      </c>
    </row>
    <row r="12" spans="1:29" s="41" customFormat="1" ht="13.8" hidden="1" x14ac:dyDescent="0.25">
      <c r="C12" s="50" t="s">
        <v>686</v>
      </c>
      <c r="D12" s="47" t="s">
        <v>687</v>
      </c>
      <c r="E12" s="47" t="s">
        <v>365</v>
      </c>
      <c r="F12" s="47" t="s">
        <v>518</v>
      </c>
      <c r="G12" s="47" t="s">
        <v>20</v>
      </c>
      <c r="H12" s="47" t="s">
        <v>199</v>
      </c>
      <c r="I12" s="47">
        <v>2005</v>
      </c>
      <c r="J12" s="47">
        <v>160</v>
      </c>
      <c r="K12" s="49">
        <v>0</v>
      </c>
      <c r="L12" s="47">
        <v>3</v>
      </c>
      <c r="M12" s="47">
        <v>340</v>
      </c>
      <c r="N12" s="47">
        <v>340</v>
      </c>
      <c r="O12" s="55">
        <v>7.59493670886076</v>
      </c>
      <c r="P12" s="47">
        <v>47.4</v>
      </c>
      <c r="Q12" s="47">
        <v>5</v>
      </c>
      <c r="R12" s="47">
        <v>20</v>
      </c>
      <c r="S12" s="47"/>
      <c r="T12" s="47"/>
      <c r="U12" s="29">
        <v>10.5</v>
      </c>
      <c r="V12" s="29">
        <v>7.37</v>
      </c>
      <c r="W12" s="47">
        <v>15</v>
      </c>
      <c r="X12" s="47">
        <v>3</v>
      </c>
      <c r="Y12" s="47">
        <v>1</v>
      </c>
      <c r="Z12" s="46">
        <v>25</v>
      </c>
      <c r="AA12" s="46">
        <v>15</v>
      </c>
      <c r="AB12" s="56">
        <v>5</v>
      </c>
      <c r="AC12" s="42">
        <f>MAX(Table1[[#This Row],[Ramp Up Rate (MW/h) - standard operation]]/Table1[[#This Row],[Installed capacity (MW)]],Table1[[#This Row],[Ramp Down Rate (MW/h) - standard operation]]/Table1[[#This Row],[Installed capacity (MW)]])/60</f>
        <v>3.5416666666666666E-2</v>
      </c>
    </row>
    <row r="13" spans="1:29" s="41" customFormat="1" ht="13.8" hidden="1" x14ac:dyDescent="0.25">
      <c r="C13" s="50" t="s">
        <v>686</v>
      </c>
      <c r="D13" s="47" t="s">
        <v>685</v>
      </c>
      <c r="E13" s="47" t="s">
        <v>365</v>
      </c>
      <c r="F13" s="47" t="s">
        <v>518</v>
      </c>
      <c r="G13" s="47" t="s">
        <v>20</v>
      </c>
      <c r="H13" s="47" t="s">
        <v>199</v>
      </c>
      <c r="I13" s="47">
        <v>2005</v>
      </c>
      <c r="J13" s="47">
        <v>84</v>
      </c>
      <c r="K13" s="49">
        <v>0</v>
      </c>
      <c r="L13" s="47">
        <v>3</v>
      </c>
      <c r="M13" s="47">
        <v>340</v>
      </c>
      <c r="N13" s="47">
        <v>340</v>
      </c>
      <c r="O13" s="55">
        <v>7.59493670886076</v>
      </c>
      <c r="P13" s="47">
        <v>47.4</v>
      </c>
      <c r="Q13" s="47">
        <v>5</v>
      </c>
      <c r="R13" s="47">
        <v>20</v>
      </c>
      <c r="S13" s="47"/>
      <c r="T13" s="47"/>
      <c r="U13" s="29">
        <v>10.5</v>
      </c>
      <c r="V13" s="29">
        <v>7.37</v>
      </c>
      <c r="W13" s="47">
        <v>15</v>
      </c>
      <c r="X13" s="47">
        <v>3</v>
      </c>
      <c r="Y13" s="47">
        <v>1</v>
      </c>
      <c r="Z13" s="46">
        <v>25</v>
      </c>
      <c r="AA13" s="46">
        <v>15</v>
      </c>
      <c r="AB13" s="56">
        <v>5</v>
      </c>
      <c r="AC13" s="42">
        <f>MAX(Table1[[#This Row],[Ramp Up Rate (MW/h) - standard operation]]/Table1[[#This Row],[Installed capacity (MW)]],Table1[[#This Row],[Ramp Down Rate (MW/h) - standard operation]]/Table1[[#This Row],[Installed capacity (MW)]])/60</f>
        <v>6.7460317460317457E-2</v>
      </c>
    </row>
    <row r="14" spans="1:29" s="41" customFormat="1" ht="13.8" hidden="1" x14ac:dyDescent="0.25">
      <c r="C14" s="50" t="s">
        <v>683</v>
      </c>
      <c r="D14" s="47" t="s">
        <v>684</v>
      </c>
      <c r="E14" s="47" t="s">
        <v>221</v>
      </c>
      <c r="F14" s="47" t="s">
        <v>307</v>
      </c>
      <c r="G14" s="47" t="s">
        <v>20</v>
      </c>
      <c r="H14" s="47" t="s">
        <v>199</v>
      </c>
      <c r="I14" s="47">
        <v>1998</v>
      </c>
      <c r="J14" s="47">
        <v>118</v>
      </c>
      <c r="K14" s="49">
        <v>0</v>
      </c>
      <c r="L14" s="47">
        <v>5</v>
      </c>
      <c r="M14" s="47">
        <v>160</v>
      </c>
      <c r="N14" s="47">
        <v>160</v>
      </c>
      <c r="O14" s="55">
        <v>8.1632653061224492</v>
      </c>
      <c r="P14" s="47">
        <v>44.1</v>
      </c>
      <c r="Q14" s="47">
        <v>5</v>
      </c>
      <c r="R14" s="47">
        <v>20</v>
      </c>
      <c r="S14" s="47"/>
      <c r="T14" s="47"/>
      <c r="U14" s="29">
        <v>10.5</v>
      </c>
      <c r="V14" s="29">
        <v>7.37</v>
      </c>
      <c r="W14" s="47">
        <v>15</v>
      </c>
      <c r="X14" s="47">
        <v>3</v>
      </c>
      <c r="Y14" s="47">
        <v>1</v>
      </c>
      <c r="Z14" s="46">
        <v>25</v>
      </c>
      <c r="AA14" s="46">
        <v>15</v>
      </c>
      <c r="AB14" s="56">
        <v>5</v>
      </c>
      <c r="AC14" s="42">
        <f>MAX(Table1[[#This Row],[Ramp Up Rate (MW/h) - standard operation]]/Table1[[#This Row],[Installed capacity (MW)]],Table1[[#This Row],[Ramp Down Rate (MW/h) - standard operation]]/Table1[[#This Row],[Installed capacity (MW)]])/60</f>
        <v>2.2598870056497175E-2</v>
      </c>
    </row>
    <row r="15" spans="1:29" s="41" customFormat="1" ht="13.8" hidden="1" x14ac:dyDescent="0.25">
      <c r="C15" s="50" t="s">
        <v>683</v>
      </c>
      <c r="D15" s="47" t="s">
        <v>682</v>
      </c>
      <c r="E15" s="47" t="s">
        <v>221</v>
      </c>
      <c r="F15" s="47" t="s">
        <v>307</v>
      </c>
      <c r="G15" s="47" t="s">
        <v>20</v>
      </c>
      <c r="H15" s="47" t="s">
        <v>199</v>
      </c>
      <c r="I15" s="47">
        <v>1998</v>
      </c>
      <c r="J15" s="47">
        <v>62</v>
      </c>
      <c r="K15" s="49">
        <v>0</v>
      </c>
      <c r="L15" s="47">
        <v>5</v>
      </c>
      <c r="M15" s="47">
        <v>160</v>
      </c>
      <c r="N15" s="47">
        <v>160</v>
      </c>
      <c r="O15" s="55">
        <v>8.1632653061224492</v>
      </c>
      <c r="P15" s="47">
        <v>44.1</v>
      </c>
      <c r="Q15" s="47">
        <v>5</v>
      </c>
      <c r="R15" s="47">
        <v>20</v>
      </c>
      <c r="S15" s="47"/>
      <c r="T15" s="47"/>
      <c r="U15" s="29">
        <v>10.5</v>
      </c>
      <c r="V15" s="29">
        <v>7.37</v>
      </c>
      <c r="W15" s="47">
        <v>15</v>
      </c>
      <c r="X15" s="47">
        <v>3</v>
      </c>
      <c r="Y15" s="47">
        <v>1</v>
      </c>
      <c r="Z15" s="46">
        <v>25</v>
      </c>
      <c r="AA15" s="46">
        <v>15</v>
      </c>
      <c r="AB15" s="56">
        <v>5</v>
      </c>
      <c r="AC15" s="42">
        <f>MAX(Table1[[#This Row],[Ramp Up Rate (MW/h) - standard operation]]/Table1[[#This Row],[Installed capacity (MW)]],Table1[[#This Row],[Ramp Down Rate (MW/h) - standard operation]]/Table1[[#This Row],[Installed capacity (MW)]])/60</f>
        <v>4.301075268817204E-2</v>
      </c>
    </row>
    <row r="16" spans="1:29" s="41" customFormat="1" ht="13.8" hidden="1" x14ac:dyDescent="0.25">
      <c r="C16" s="50" t="s">
        <v>679</v>
      </c>
      <c r="D16" s="47" t="s">
        <v>681</v>
      </c>
      <c r="E16" s="47" t="s">
        <v>221</v>
      </c>
      <c r="F16" s="47" t="s">
        <v>307</v>
      </c>
      <c r="G16" s="47" t="s">
        <v>20</v>
      </c>
      <c r="H16" s="47" t="s">
        <v>199</v>
      </c>
      <c r="I16" s="47">
        <v>2000</v>
      </c>
      <c r="J16" s="47">
        <v>160</v>
      </c>
      <c r="K16" s="49">
        <v>0</v>
      </c>
      <c r="L16" s="47">
        <v>2</v>
      </c>
      <c r="M16" s="47">
        <v>600</v>
      </c>
      <c r="N16" s="47">
        <v>600</v>
      </c>
      <c r="O16" s="55">
        <v>7.3469387755102042</v>
      </c>
      <c r="P16" s="47">
        <v>49</v>
      </c>
      <c r="Q16" s="47">
        <v>5</v>
      </c>
      <c r="R16" s="47">
        <v>20</v>
      </c>
      <c r="S16" s="47"/>
      <c r="T16" s="47"/>
      <c r="U16" s="29">
        <v>10.5</v>
      </c>
      <c r="V16" s="29">
        <v>7.37</v>
      </c>
      <c r="W16" s="47">
        <v>15</v>
      </c>
      <c r="X16" s="47">
        <v>3</v>
      </c>
      <c r="Y16" s="47">
        <v>1</v>
      </c>
      <c r="Z16" s="46">
        <v>25</v>
      </c>
      <c r="AA16" s="46">
        <v>15</v>
      </c>
      <c r="AB16" s="56">
        <v>5</v>
      </c>
      <c r="AC16" s="42">
        <f>MAX(Table1[[#This Row],[Ramp Up Rate (MW/h) - standard operation]]/Table1[[#This Row],[Installed capacity (MW)]],Table1[[#This Row],[Ramp Down Rate (MW/h) - standard operation]]/Table1[[#This Row],[Installed capacity (MW)]])/60</f>
        <v>6.25E-2</v>
      </c>
    </row>
    <row r="17" spans="3:29" s="41" customFormat="1" ht="13.8" hidden="1" x14ac:dyDescent="0.25">
      <c r="C17" s="50" t="s">
        <v>679</v>
      </c>
      <c r="D17" s="47" t="s">
        <v>680</v>
      </c>
      <c r="E17" s="47" t="s">
        <v>221</v>
      </c>
      <c r="F17" s="47" t="s">
        <v>307</v>
      </c>
      <c r="G17" s="47" t="s">
        <v>20</v>
      </c>
      <c r="H17" s="47" t="s">
        <v>199</v>
      </c>
      <c r="I17" s="47">
        <v>2000</v>
      </c>
      <c r="J17" s="47">
        <v>160</v>
      </c>
      <c r="K17" s="49">
        <v>0</v>
      </c>
      <c r="L17" s="47">
        <v>2</v>
      </c>
      <c r="M17" s="47">
        <v>600</v>
      </c>
      <c r="N17" s="47">
        <v>600</v>
      </c>
      <c r="O17" s="55">
        <v>7.3469387755102042</v>
      </c>
      <c r="P17" s="47">
        <v>49</v>
      </c>
      <c r="Q17" s="47">
        <v>5</v>
      </c>
      <c r="R17" s="47">
        <v>20</v>
      </c>
      <c r="S17" s="47"/>
      <c r="T17" s="47"/>
      <c r="U17" s="29">
        <v>10.5</v>
      </c>
      <c r="V17" s="29">
        <v>7.37</v>
      </c>
      <c r="W17" s="47">
        <v>15</v>
      </c>
      <c r="X17" s="47">
        <v>3</v>
      </c>
      <c r="Y17" s="47">
        <v>1</v>
      </c>
      <c r="Z17" s="46">
        <v>25</v>
      </c>
      <c r="AA17" s="46">
        <v>15</v>
      </c>
      <c r="AB17" s="56">
        <v>5</v>
      </c>
      <c r="AC17" s="42">
        <f>MAX(Table1[[#This Row],[Ramp Up Rate (MW/h) - standard operation]]/Table1[[#This Row],[Installed capacity (MW)]],Table1[[#This Row],[Ramp Down Rate (MW/h) - standard operation]]/Table1[[#This Row],[Installed capacity (MW)]])/60</f>
        <v>6.25E-2</v>
      </c>
    </row>
    <row r="18" spans="3:29" s="41" customFormat="1" ht="13.8" hidden="1" x14ac:dyDescent="0.25">
      <c r="C18" s="50" t="s">
        <v>679</v>
      </c>
      <c r="D18" s="47" t="s">
        <v>678</v>
      </c>
      <c r="E18" s="47" t="s">
        <v>221</v>
      </c>
      <c r="F18" s="47" t="s">
        <v>307</v>
      </c>
      <c r="G18" s="47" t="s">
        <v>20</v>
      </c>
      <c r="H18" s="47" t="s">
        <v>199</v>
      </c>
      <c r="I18" s="47">
        <v>2000</v>
      </c>
      <c r="J18" s="47">
        <v>154</v>
      </c>
      <c r="K18" s="49">
        <v>0</v>
      </c>
      <c r="L18" s="47">
        <v>2</v>
      </c>
      <c r="M18" s="47">
        <v>600</v>
      </c>
      <c r="N18" s="47">
        <v>600</v>
      </c>
      <c r="O18" s="55">
        <v>7.3469387755102042</v>
      </c>
      <c r="P18" s="47">
        <v>49</v>
      </c>
      <c r="Q18" s="47">
        <v>5</v>
      </c>
      <c r="R18" s="47">
        <v>20</v>
      </c>
      <c r="S18" s="47"/>
      <c r="T18" s="47"/>
      <c r="U18" s="29">
        <v>10.5</v>
      </c>
      <c r="V18" s="29">
        <v>7.37</v>
      </c>
      <c r="W18" s="47">
        <v>15</v>
      </c>
      <c r="X18" s="47">
        <v>3</v>
      </c>
      <c r="Y18" s="47">
        <v>1</v>
      </c>
      <c r="Z18" s="46">
        <v>25</v>
      </c>
      <c r="AA18" s="46">
        <v>15</v>
      </c>
      <c r="AB18" s="56">
        <v>5</v>
      </c>
      <c r="AC18" s="42">
        <f>MAX(Table1[[#This Row],[Ramp Up Rate (MW/h) - standard operation]]/Table1[[#This Row],[Installed capacity (MW)]],Table1[[#This Row],[Ramp Down Rate (MW/h) - standard operation]]/Table1[[#This Row],[Installed capacity (MW)]])/60</f>
        <v>6.4935064935064929E-2</v>
      </c>
    </row>
    <row r="19" spans="3:29" s="41" customFormat="1" ht="13.8" hidden="1" x14ac:dyDescent="0.25">
      <c r="C19" s="50" t="s">
        <v>677</v>
      </c>
      <c r="D19" s="47" t="s">
        <v>676</v>
      </c>
      <c r="E19" s="47" t="s">
        <v>225</v>
      </c>
      <c r="F19" s="47" t="s">
        <v>225</v>
      </c>
      <c r="G19" s="47" t="s">
        <v>20</v>
      </c>
      <c r="H19" s="47" t="s">
        <v>199</v>
      </c>
      <c r="I19" s="47">
        <v>2010</v>
      </c>
      <c r="J19" s="47">
        <v>208</v>
      </c>
      <c r="K19" s="49">
        <v>0</v>
      </c>
      <c r="L19" s="47">
        <v>3</v>
      </c>
      <c r="M19" s="47">
        <v>110</v>
      </c>
      <c r="N19" s="47">
        <v>540</v>
      </c>
      <c r="O19" s="55">
        <v>7.2874493927125501</v>
      </c>
      <c r="P19" s="47">
        <v>49.4</v>
      </c>
      <c r="Q19" s="47">
        <v>5</v>
      </c>
      <c r="R19" s="47">
        <v>20</v>
      </c>
      <c r="S19" s="47"/>
      <c r="T19" s="47"/>
      <c r="U19" s="29">
        <v>10.5</v>
      </c>
      <c r="V19" s="29">
        <v>7.37</v>
      </c>
      <c r="W19" s="47">
        <v>15</v>
      </c>
      <c r="X19" s="47">
        <v>3</v>
      </c>
      <c r="Y19" s="47">
        <v>1</v>
      </c>
      <c r="Z19" s="46">
        <v>25</v>
      </c>
      <c r="AA19" s="46">
        <v>15</v>
      </c>
      <c r="AB19" s="56">
        <v>5</v>
      </c>
      <c r="AC19" s="42">
        <f>MAX(Table1[[#This Row],[Ramp Up Rate (MW/h) - standard operation]]/Table1[[#This Row],[Installed capacity (MW)]],Table1[[#This Row],[Ramp Down Rate (MW/h) - standard operation]]/Table1[[#This Row],[Installed capacity (MW)]])/60</f>
        <v>4.3269230769230768E-2</v>
      </c>
    </row>
    <row r="20" spans="3:29" s="41" customFormat="1" ht="13.8" x14ac:dyDescent="0.25">
      <c r="C20" s="50" t="s">
        <v>417</v>
      </c>
      <c r="D20" s="47" t="s">
        <v>416</v>
      </c>
      <c r="E20" s="47" t="s">
        <v>26</v>
      </c>
      <c r="F20" s="47"/>
      <c r="G20" s="47" t="s">
        <v>34</v>
      </c>
      <c r="H20" s="47" t="s">
        <v>34</v>
      </c>
      <c r="I20" s="30">
        <v>2018</v>
      </c>
      <c r="J20" s="47">
        <v>10</v>
      </c>
      <c r="K20" s="49">
        <v>0</v>
      </c>
      <c r="L20" s="47">
        <v>1</v>
      </c>
      <c r="M20" s="47"/>
      <c r="N20" s="47"/>
      <c r="O20" s="48"/>
      <c r="P20" s="45"/>
      <c r="Q20" s="45"/>
      <c r="R20" s="47"/>
      <c r="S20" s="47"/>
      <c r="T20" s="47"/>
      <c r="U20" s="51">
        <v>25.7</v>
      </c>
      <c r="V20" s="51">
        <v>0</v>
      </c>
      <c r="W20" s="45"/>
      <c r="X20" s="45"/>
      <c r="Y20" s="45"/>
      <c r="Z20" s="44"/>
      <c r="AA20" s="44"/>
      <c r="AB20" s="43"/>
      <c r="AC20" s="53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1" spans="3:29" s="41" customFormat="1" ht="13.8" x14ac:dyDescent="0.25">
      <c r="C21" s="50" t="s">
        <v>415</v>
      </c>
      <c r="D21" s="47" t="s">
        <v>414</v>
      </c>
      <c r="E21" s="47" t="s">
        <v>26</v>
      </c>
      <c r="F21" s="47"/>
      <c r="G21" s="47" t="s">
        <v>34</v>
      </c>
      <c r="H21" s="47" t="s">
        <v>34</v>
      </c>
      <c r="I21" s="30">
        <v>2016</v>
      </c>
      <c r="J21" s="47">
        <v>56</v>
      </c>
      <c r="K21" s="49">
        <v>0</v>
      </c>
      <c r="L21" s="47">
        <v>1</v>
      </c>
      <c r="M21" s="47"/>
      <c r="N21" s="47"/>
      <c r="O21" s="48"/>
      <c r="P21" s="45"/>
      <c r="Q21" s="45"/>
      <c r="R21" s="47"/>
      <c r="S21" s="47"/>
      <c r="T21" s="47"/>
      <c r="U21" s="51">
        <v>25.7</v>
      </c>
      <c r="V21" s="51">
        <v>0</v>
      </c>
      <c r="W21" s="45"/>
      <c r="X21" s="45"/>
      <c r="Y21" s="45"/>
      <c r="Z21" s="44"/>
      <c r="AA21" s="44"/>
      <c r="AB21" s="43"/>
      <c r="AC21" s="53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2" spans="3:29" s="41" customFormat="1" ht="13.8" x14ac:dyDescent="0.25">
      <c r="C22" s="50" t="s">
        <v>413</v>
      </c>
      <c r="D22" s="47" t="s">
        <v>412</v>
      </c>
      <c r="E22" s="47" t="s">
        <v>26</v>
      </c>
      <c r="F22" s="47"/>
      <c r="G22" s="47" t="s">
        <v>34</v>
      </c>
      <c r="H22" s="47" t="s">
        <v>34</v>
      </c>
      <c r="I22" s="30">
        <v>2015</v>
      </c>
      <c r="J22" s="47">
        <v>102</v>
      </c>
      <c r="K22" s="49">
        <v>0</v>
      </c>
      <c r="L22" s="47">
        <v>1</v>
      </c>
      <c r="M22" s="47"/>
      <c r="N22" s="47"/>
      <c r="O22" s="48"/>
      <c r="P22" s="45"/>
      <c r="Q22" s="45"/>
      <c r="R22" s="47"/>
      <c r="S22" s="47"/>
      <c r="T22" s="47"/>
      <c r="U22" s="51">
        <v>25.7</v>
      </c>
      <c r="V22" s="51">
        <v>0</v>
      </c>
      <c r="W22" s="45"/>
      <c r="X22" s="45"/>
      <c r="Y22" s="45"/>
      <c r="Z22" s="44"/>
      <c r="AA22" s="44"/>
      <c r="AB22" s="43"/>
      <c r="AC22" s="53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3" spans="3:29" s="41" customFormat="1" ht="13.8" x14ac:dyDescent="0.25">
      <c r="C23" s="50" t="s">
        <v>285</v>
      </c>
      <c r="D23" s="47" t="s">
        <v>284</v>
      </c>
      <c r="E23" s="47" t="s">
        <v>26</v>
      </c>
      <c r="F23" s="47"/>
      <c r="G23" s="47" t="s">
        <v>19</v>
      </c>
      <c r="H23" s="47" t="s">
        <v>19</v>
      </c>
      <c r="I23" s="52">
        <v>2019</v>
      </c>
      <c r="J23" s="47">
        <v>172.5</v>
      </c>
      <c r="K23" s="49">
        <v>0</v>
      </c>
      <c r="L23" s="47">
        <v>1</v>
      </c>
      <c r="M23" s="47"/>
      <c r="N23" s="47"/>
      <c r="O23" s="48"/>
      <c r="P23" s="45"/>
      <c r="Q23" s="45"/>
      <c r="R23" s="47"/>
      <c r="S23" s="47"/>
      <c r="T23" s="47"/>
      <c r="U23" s="51">
        <v>45.1</v>
      </c>
      <c r="V23" s="51">
        <v>10.39</v>
      </c>
      <c r="W23" s="45"/>
      <c r="X23" s="45"/>
      <c r="Y23" s="45"/>
      <c r="Z23" s="44"/>
      <c r="AA23" s="44"/>
      <c r="AB23" s="43"/>
      <c r="AC23" s="53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4" spans="3:29" s="41" customFormat="1" ht="13.8" hidden="1" x14ac:dyDescent="0.25">
      <c r="C24" s="50" t="s">
        <v>669</v>
      </c>
      <c r="D24" s="47" t="s">
        <v>668</v>
      </c>
      <c r="E24" s="47" t="s">
        <v>365</v>
      </c>
      <c r="F24" s="47" t="s">
        <v>373</v>
      </c>
      <c r="G24" s="47" t="s">
        <v>667</v>
      </c>
      <c r="H24" s="47" t="s">
        <v>199</v>
      </c>
      <c r="I24" s="47">
        <v>2010</v>
      </c>
      <c r="J24" s="47">
        <v>180</v>
      </c>
      <c r="K24" s="49">
        <v>0</v>
      </c>
      <c r="L24" s="47">
        <v>2</v>
      </c>
      <c r="M24" s="47">
        <v>600</v>
      </c>
      <c r="N24" s="47">
        <v>600</v>
      </c>
      <c r="O24" s="55">
        <v>10.374639769452449</v>
      </c>
      <c r="P24" s="47">
        <v>34.700000000000003</v>
      </c>
      <c r="Q24" s="47">
        <v>5</v>
      </c>
      <c r="R24" s="47">
        <v>20</v>
      </c>
      <c r="S24" s="47"/>
      <c r="T24" s="47"/>
      <c r="U24" s="29">
        <v>10.5</v>
      </c>
      <c r="V24" s="29">
        <v>7.37</v>
      </c>
      <c r="W24" s="45">
        <v>15</v>
      </c>
      <c r="X24" s="45">
        <v>3</v>
      </c>
      <c r="Y24" s="45">
        <v>1</v>
      </c>
      <c r="Z24" s="44">
        <v>25</v>
      </c>
      <c r="AA24" s="44">
        <v>15</v>
      </c>
      <c r="AB24" s="43">
        <v>5</v>
      </c>
      <c r="AC24" s="42">
        <f>MAX(Table1[[#This Row],[Ramp Up Rate (MW/h) - standard operation]]/Table1[[#This Row],[Installed capacity (MW)]],Table1[[#This Row],[Ramp Down Rate (MW/h) - standard operation]]/Table1[[#This Row],[Installed capacity (MW)]])/60</f>
        <v>5.5555555555555559E-2</v>
      </c>
    </row>
    <row r="25" spans="3:29" s="41" customFormat="1" ht="13.8" x14ac:dyDescent="0.25">
      <c r="C25" s="50" t="s">
        <v>283</v>
      </c>
      <c r="D25" s="47" t="s">
        <v>282</v>
      </c>
      <c r="E25" s="47" t="s">
        <v>26</v>
      </c>
      <c r="F25" s="47"/>
      <c r="G25" s="47" t="s">
        <v>19</v>
      </c>
      <c r="H25" s="47" t="s">
        <v>19</v>
      </c>
      <c r="I25" s="30">
        <v>2010</v>
      </c>
      <c r="J25" s="47">
        <v>140.69999999999999</v>
      </c>
      <c r="K25" s="49">
        <v>0</v>
      </c>
      <c r="L25" s="47">
        <v>1</v>
      </c>
      <c r="M25" s="47"/>
      <c r="N25" s="47"/>
      <c r="O25" s="48"/>
      <c r="P25" s="45"/>
      <c r="Q25" s="45"/>
      <c r="R25" s="47"/>
      <c r="S25" s="47"/>
      <c r="T25" s="47"/>
      <c r="U25" s="51">
        <v>45.1</v>
      </c>
      <c r="V25" s="51">
        <v>10.39</v>
      </c>
      <c r="W25" s="45"/>
      <c r="X25" s="45"/>
      <c r="Y25" s="45"/>
      <c r="Z25" s="44"/>
      <c r="AA25" s="44"/>
      <c r="AB25" s="43"/>
      <c r="AC25" s="53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6" spans="3:29" s="41" customFormat="1" ht="13.8" x14ac:dyDescent="0.25">
      <c r="C26" s="50" t="s">
        <v>281</v>
      </c>
      <c r="D26" s="47" t="s">
        <v>280</v>
      </c>
      <c r="E26" s="47" t="s">
        <v>26</v>
      </c>
      <c r="F26" s="47"/>
      <c r="G26" s="47" t="s">
        <v>19</v>
      </c>
      <c r="H26" s="47" t="s">
        <v>19</v>
      </c>
      <c r="I26" s="30">
        <v>2009</v>
      </c>
      <c r="J26" s="47">
        <v>30</v>
      </c>
      <c r="K26" s="49">
        <v>0</v>
      </c>
      <c r="L26" s="47">
        <v>1</v>
      </c>
      <c r="M26" s="47"/>
      <c r="N26" s="47"/>
      <c r="O26" s="48"/>
      <c r="P26" s="45"/>
      <c r="Q26" s="45"/>
      <c r="R26" s="47"/>
      <c r="S26" s="47"/>
      <c r="T26" s="47"/>
      <c r="U26" s="51">
        <v>45.1</v>
      </c>
      <c r="V26" s="51">
        <v>10.39</v>
      </c>
      <c r="W26" s="45"/>
      <c r="X26" s="45"/>
      <c r="Y26" s="45"/>
      <c r="Z26" s="44"/>
      <c r="AA26" s="44"/>
      <c r="AB26" s="43"/>
      <c r="AC26" s="53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7" spans="3:29" s="41" customFormat="1" ht="13.8" x14ac:dyDescent="0.25">
      <c r="C27" s="50" t="s">
        <v>403</v>
      </c>
      <c r="D27" s="47" t="s">
        <v>406</v>
      </c>
      <c r="E27" s="47" t="s">
        <v>26</v>
      </c>
      <c r="F27" s="47" t="s">
        <v>289</v>
      </c>
      <c r="G27" s="47" t="s">
        <v>118</v>
      </c>
      <c r="H27" s="47" t="s">
        <v>27</v>
      </c>
      <c r="I27" s="47">
        <v>1983</v>
      </c>
      <c r="J27" s="47">
        <v>720</v>
      </c>
      <c r="K27" s="49">
        <v>32</v>
      </c>
      <c r="L27" s="47">
        <v>6</v>
      </c>
      <c r="M27" s="47">
        <v>300</v>
      </c>
      <c r="N27" s="47">
        <v>300</v>
      </c>
      <c r="O27" s="55">
        <v>9.549071618037134</v>
      </c>
      <c r="P27" s="45">
        <v>37.700000000000003</v>
      </c>
      <c r="Q27" s="47">
        <v>5</v>
      </c>
      <c r="R27" s="47">
        <v>20</v>
      </c>
      <c r="S27" s="47"/>
      <c r="T27" s="47"/>
      <c r="U27" s="29">
        <v>53.2</v>
      </c>
      <c r="V27" s="54">
        <v>4.21</v>
      </c>
      <c r="W27" s="45">
        <v>24</v>
      </c>
      <c r="X27" s="45">
        <v>4</v>
      </c>
      <c r="Y27" s="45">
        <v>2</v>
      </c>
      <c r="Z27" s="44">
        <v>350</v>
      </c>
      <c r="AA27" s="44">
        <v>120</v>
      </c>
      <c r="AB27" s="43">
        <v>40</v>
      </c>
      <c r="AC27" s="53">
        <f>MAX(Table1[[#This Row],[Ramp Up Rate (MW/h) - standard operation]]/Table1[[#This Row],[Installed capacity (MW)]],Table1[[#This Row],[Ramp Down Rate (MW/h) - standard operation]]/Table1[[#This Row],[Installed capacity (MW)]])/60</f>
        <v>6.9444444444444449E-3</v>
      </c>
    </row>
    <row r="28" spans="3:29" s="41" customFormat="1" ht="13.8" x14ac:dyDescent="0.25">
      <c r="C28" s="50" t="s">
        <v>403</v>
      </c>
      <c r="D28" s="47" t="s">
        <v>405</v>
      </c>
      <c r="E28" s="47" t="s">
        <v>26</v>
      </c>
      <c r="F28" s="47" t="s">
        <v>289</v>
      </c>
      <c r="G28" s="47" t="s">
        <v>118</v>
      </c>
      <c r="H28" s="47" t="s">
        <v>27</v>
      </c>
      <c r="I28" s="47">
        <v>1983</v>
      </c>
      <c r="J28" s="47">
        <v>720</v>
      </c>
      <c r="K28" s="49">
        <v>32</v>
      </c>
      <c r="L28" s="47">
        <v>6</v>
      </c>
      <c r="M28" s="47">
        <v>300</v>
      </c>
      <c r="N28" s="47">
        <v>300</v>
      </c>
      <c r="O28" s="55">
        <v>9.549071618037134</v>
      </c>
      <c r="P28" s="45">
        <v>37.700000000000003</v>
      </c>
      <c r="Q28" s="47">
        <v>5</v>
      </c>
      <c r="R28" s="47">
        <v>20</v>
      </c>
      <c r="S28" s="47"/>
      <c r="T28" s="47"/>
      <c r="U28" s="29">
        <v>53.2</v>
      </c>
      <c r="V28" s="54">
        <v>4.21</v>
      </c>
      <c r="W28" s="45">
        <v>24</v>
      </c>
      <c r="X28" s="45">
        <v>4</v>
      </c>
      <c r="Y28" s="45">
        <v>2</v>
      </c>
      <c r="Z28" s="44">
        <v>350</v>
      </c>
      <c r="AA28" s="44">
        <v>120</v>
      </c>
      <c r="AB28" s="43">
        <v>40</v>
      </c>
      <c r="AC28" s="53">
        <f>MAX(Table1[[#This Row],[Ramp Up Rate (MW/h) - standard operation]]/Table1[[#This Row],[Installed capacity (MW)]],Table1[[#This Row],[Ramp Down Rate (MW/h) - standard operation]]/Table1[[#This Row],[Installed capacity (MW)]])/60</f>
        <v>6.9444444444444449E-3</v>
      </c>
    </row>
    <row r="29" spans="3:29" s="41" customFormat="1" ht="13.8" x14ac:dyDescent="0.25">
      <c r="C29" s="50" t="s">
        <v>403</v>
      </c>
      <c r="D29" s="47" t="s">
        <v>404</v>
      </c>
      <c r="E29" s="47" t="s">
        <v>26</v>
      </c>
      <c r="F29" s="47" t="s">
        <v>289</v>
      </c>
      <c r="G29" s="47" t="s">
        <v>118</v>
      </c>
      <c r="H29" s="47" t="s">
        <v>27</v>
      </c>
      <c r="I29" s="47">
        <v>1983</v>
      </c>
      <c r="J29" s="47">
        <v>720</v>
      </c>
      <c r="K29" s="49">
        <v>32</v>
      </c>
      <c r="L29" s="47">
        <v>6</v>
      </c>
      <c r="M29" s="47">
        <v>300</v>
      </c>
      <c r="N29" s="47">
        <v>300</v>
      </c>
      <c r="O29" s="55">
        <v>9.549071618037134</v>
      </c>
      <c r="P29" s="45">
        <v>37.700000000000003</v>
      </c>
      <c r="Q29" s="47">
        <v>5</v>
      </c>
      <c r="R29" s="47">
        <v>20</v>
      </c>
      <c r="S29" s="47"/>
      <c r="T29" s="47"/>
      <c r="U29" s="29">
        <v>53.2</v>
      </c>
      <c r="V29" s="54">
        <v>4.21</v>
      </c>
      <c r="W29" s="45">
        <v>24</v>
      </c>
      <c r="X29" s="45">
        <v>4</v>
      </c>
      <c r="Y29" s="45">
        <v>2</v>
      </c>
      <c r="Z29" s="44">
        <v>350</v>
      </c>
      <c r="AA29" s="44">
        <v>120</v>
      </c>
      <c r="AB29" s="43">
        <v>40</v>
      </c>
      <c r="AC29" s="53">
        <f>MAX(Table1[[#This Row],[Ramp Up Rate (MW/h) - standard operation]]/Table1[[#This Row],[Installed capacity (MW)]],Table1[[#This Row],[Ramp Down Rate (MW/h) - standard operation]]/Table1[[#This Row],[Installed capacity (MW)]])/60</f>
        <v>6.9444444444444449E-3</v>
      </c>
    </row>
    <row r="30" spans="3:29" s="41" customFormat="1" ht="13.8" x14ac:dyDescent="0.25">
      <c r="C30" s="50" t="s">
        <v>403</v>
      </c>
      <c r="D30" s="47" t="s">
        <v>402</v>
      </c>
      <c r="E30" s="47" t="s">
        <v>26</v>
      </c>
      <c r="F30" s="47" t="s">
        <v>289</v>
      </c>
      <c r="G30" s="47" t="s">
        <v>118</v>
      </c>
      <c r="H30" s="47" t="s">
        <v>27</v>
      </c>
      <c r="I30" s="47">
        <v>1983</v>
      </c>
      <c r="J30" s="47">
        <v>720</v>
      </c>
      <c r="K30" s="49">
        <v>32</v>
      </c>
      <c r="L30" s="47">
        <v>6</v>
      </c>
      <c r="M30" s="47">
        <v>300</v>
      </c>
      <c r="N30" s="47">
        <v>300</v>
      </c>
      <c r="O30" s="55">
        <v>9.549071618037134</v>
      </c>
      <c r="P30" s="45">
        <v>37.700000000000003</v>
      </c>
      <c r="Q30" s="47">
        <v>5</v>
      </c>
      <c r="R30" s="47">
        <v>20</v>
      </c>
      <c r="S30" s="47"/>
      <c r="T30" s="47"/>
      <c r="U30" s="29">
        <v>53.2</v>
      </c>
      <c r="V30" s="54">
        <v>4.21</v>
      </c>
      <c r="W30" s="45">
        <v>24</v>
      </c>
      <c r="X30" s="45">
        <v>4</v>
      </c>
      <c r="Y30" s="45">
        <v>2</v>
      </c>
      <c r="Z30" s="44">
        <v>350</v>
      </c>
      <c r="AA30" s="44">
        <v>120</v>
      </c>
      <c r="AB30" s="43">
        <v>40</v>
      </c>
      <c r="AC30" s="53">
        <f>MAX(Table1[[#This Row],[Ramp Up Rate (MW/h) - standard operation]]/Table1[[#This Row],[Installed capacity (MW)]],Table1[[#This Row],[Ramp Down Rate (MW/h) - standard operation]]/Table1[[#This Row],[Installed capacity (MW)]])/60</f>
        <v>6.9444444444444449E-3</v>
      </c>
    </row>
    <row r="31" spans="3:29" s="41" customFormat="1" ht="13.8" x14ac:dyDescent="0.25">
      <c r="C31" s="50" t="s">
        <v>332</v>
      </c>
      <c r="D31" s="47" t="s">
        <v>333</v>
      </c>
      <c r="E31" s="47" t="s">
        <v>26</v>
      </c>
      <c r="F31" s="47" t="s">
        <v>289</v>
      </c>
      <c r="G31" s="47" t="s">
        <v>118</v>
      </c>
      <c r="H31" s="47" t="s">
        <v>27</v>
      </c>
      <c r="I31" s="47">
        <v>1978</v>
      </c>
      <c r="J31" s="47">
        <v>660</v>
      </c>
      <c r="K31" s="49">
        <v>38</v>
      </c>
      <c r="L31" s="47">
        <v>5</v>
      </c>
      <c r="M31" s="47">
        <v>290</v>
      </c>
      <c r="N31" s="47">
        <v>220</v>
      </c>
      <c r="O31" s="55">
        <v>9.6774193548387082</v>
      </c>
      <c r="P31" s="45">
        <v>37.200000000000003</v>
      </c>
      <c r="Q31" s="47">
        <v>5</v>
      </c>
      <c r="R31" s="47">
        <v>20</v>
      </c>
      <c r="S31" s="47"/>
      <c r="T31" s="47"/>
      <c r="U31" s="29">
        <v>53.2</v>
      </c>
      <c r="V31" s="54">
        <v>4.21</v>
      </c>
      <c r="W31" s="45">
        <v>24</v>
      </c>
      <c r="X31" s="45">
        <v>4</v>
      </c>
      <c r="Y31" s="45">
        <v>2</v>
      </c>
      <c r="Z31" s="44">
        <v>350</v>
      </c>
      <c r="AA31" s="44">
        <v>120</v>
      </c>
      <c r="AB31" s="43">
        <v>40</v>
      </c>
      <c r="AC31" s="53">
        <f>MAX(Table1[[#This Row],[Ramp Up Rate (MW/h) - standard operation]]/Table1[[#This Row],[Installed capacity (MW)]],Table1[[#This Row],[Ramp Down Rate (MW/h) - standard operation]]/Table1[[#This Row],[Installed capacity (MW)]])/60</f>
        <v>7.3232323232323236E-3</v>
      </c>
    </row>
    <row r="32" spans="3:29" s="41" customFormat="1" ht="13.8" x14ac:dyDescent="0.25">
      <c r="C32" s="50" t="s">
        <v>332</v>
      </c>
      <c r="D32" s="47" t="s">
        <v>331</v>
      </c>
      <c r="E32" s="47" t="s">
        <v>26</v>
      </c>
      <c r="F32" s="47" t="s">
        <v>289</v>
      </c>
      <c r="G32" s="47" t="s">
        <v>118</v>
      </c>
      <c r="H32" s="47" t="s">
        <v>27</v>
      </c>
      <c r="I32" s="47">
        <v>1978</v>
      </c>
      <c r="J32" s="47">
        <v>660</v>
      </c>
      <c r="K32" s="49">
        <v>38</v>
      </c>
      <c r="L32" s="47">
        <v>5</v>
      </c>
      <c r="M32" s="47">
        <v>290</v>
      </c>
      <c r="N32" s="47">
        <v>220</v>
      </c>
      <c r="O32" s="55">
        <v>9.6774193548387082</v>
      </c>
      <c r="P32" s="45">
        <v>37.200000000000003</v>
      </c>
      <c r="Q32" s="47">
        <v>5</v>
      </c>
      <c r="R32" s="47">
        <v>20</v>
      </c>
      <c r="S32" s="47"/>
      <c r="T32" s="47"/>
      <c r="U32" s="29">
        <v>53.2</v>
      </c>
      <c r="V32" s="54">
        <v>4.21</v>
      </c>
      <c r="W32" s="45">
        <v>24</v>
      </c>
      <c r="X32" s="45">
        <v>4</v>
      </c>
      <c r="Y32" s="45">
        <v>2</v>
      </c>
      <c r="Z32" s="44">
        <v>350</v>
      </c>
      <c r="AA32" s="44">
        <v>120</v>
      </c>
      <c r="AB32" s="43">
        <v>40</v>
      </c>
      <c r="AC32" s="53">
        <f>MAX(Table1[[#This Row],[Ramp Up Rate (MW/h) - standard operation]]/Table1[[#This Row],[Installed capacity (MW)]],Table1[[#This Row],[Ramp Down Rate (MW/h) - standard operation]]/Table1[[#This Row],[Installed capacity (MW)]])/60</f>
        <v>7.3232323232323236E-3</v>
      </c>
    </row>
    <row r="33" spans="3:29" s="41" customFormat="1" ht="13.8" x14ac:dyDescent="0.25">
      <c r="C33" s="50" t="s">
        <v>335</v>
      </c>
      <c r="D33" s="47" t="s">
        <v>336</v>
      </c>
      <c r="E33" s="47" t="s">
        <v>26</v>
      </c>
      <c r="F33" s="47" t="s">
        <v>289</v>
      </c>
      <c r="G33" s="47" t="s">
        <v>118</v>
      </c>
      <c r="H33" s="47" t="s">
        <v>27</v>
      </c>
      <c r="I33" s="47">
        <v>1993</v>
      </c>
      <c r="J33" s="47">
        <v>700</v>
      </c>
      <c r="K33" s="49">
        <v>42</v>
      </c>
      <c r="L33" s="47">
        <v>5</v>
      </c>
      <c r="M33" s="47">
        <v>310</v>
      </c>
      <c r="N33" s="47">
        <v>310</v>
      </c>
      <c r="O33" s="55">
        <v>9.2544987146529571</v>
      </c>
      <c r="P33" s="45">
        <v>38.9</v>
      </c>
      <c r="Q33" s="47">
        <v>5</v>
      </c>
      <c r="R33" s="47">
        <v>20</v>
      </c>
      <c r="S33" s="47"/>
      <c r="T33" s="47"/>
      <c r="U33" s="29">
        <v>53.2</v>
      </c>
      <c r="V33" s="54">
        <v>4.21</v>
      </c>
      <c r="W33" s="45">
        <v>24</v>
      </c>
      <c r="X33" s="45">
        <v>4</v>
      </c>
      <c r="Y33" s="45">
        <v>2</v>
      </c>
      <c r="Z33" s="44">
        <v>350</v>
      </c>
      <c r="AA33" s="44">
        <v>120</v>
      </c>
      <c r="AB33" s="43">
        <v>40</v>
      </c>
      <c r="AC33" s="53">
        <f>MAX(Table1[[#This Row],[Ramp Up Rate (MW/h) - standard operation]]/Table1[[#This Row],[Installed capacity (MW)]],Table1[[#This Row],[Ramp Down Rate (MW/h) - standard operation]]/Table1[[#This Row],[Installed capacity (MW)]])/60</f>
        <v>7.3809523809523804E-3</v>
      </c>
    </row>
    <row r="34" spans="3:29" s="41" customFormat="1" ht="13.8" x14ac:dyDescent="0.25">
      <c r="C34" s="50" t="s">
        <v>335</v>
      </c>
      <c r="D34" s="47" t="s">
        <v>334</v>
      </c>
      <c r="E34" s="47" t="s">
        <v>26</v>
      </c>
      <c r="F34" s="47" t="s">
        <v>289</v>
      </c>
      <c r="G34" s="47" t="s">
        <v>118</v>
      </c>
      <c r="H34" s="47" t="s">
        <v>27</v>
      </c>
      <c r="I34" s="47">
        <v>1993</v>
      </c>
      <c r="J34" s="47">
        <v>700</v>
      </c>
      <c r="K34" s="49">
        <v>42</v>
      </c>
      <c r="L34" s="47">
        <v>5</v>
      </c>
      <c r="M34" s="47">
        <v>310</v>
      </c>
      <c r="N34" s="47">
        <v>310</v>
      </c>
      <c r="O34" s="55">
        <v>9.2544987146529571</v>
      </c>
      <c r="P34" s="45">
        <v>38.9</v>
      </c>
      <c r="Q34" s="47">
        <v>5</v>
      </c>
      <c r="R34" s="47">
        <v>20</v>
      </c>
      <c r="S34" s="47"/>
      <c r="T34" s="47"/>
      <c r="U34" s="29">
        <v>53.2</v>
      </c>
      <c r="V34" s="54">
        <v>4.21</v>
      </c>
      <c r="W34" s="45">
        <v>24</v>
      </c>
      <c r="X34" s="45">
        <v>4</v>
      </c>
      <c r="Y34" s="45">
        <v>2</v>
      </c>
      <c r="Z34" s="44">
        <v>350</v>
      </c>
      <c r="AA34" s="44">
        <v>120</v>
      </c>
      <c r="AB34" s="43">
        <v>40</v>
      </c>
      <c r="AC34" s="53">
        <f>MAX(Table1[[#This Row],[Ramp Up Rate (MW/h) - standard operation]]/Table1[[#This Row],[Installed capacity (MW)]],Table1[[#This Row],[Ramp Down Rate (MW/h) - standard operation]]/Table1[[#This Row],[Installed capacity (MW)]])/60</f>
        <v>7.3809523809523804E-3</v>
      </c>
    </row>
    <row r="35" spans="3:29" s="41" customFormat="1" ht="13.8" x14ac:dyDescent="0.25">
      <c r="C35" s="50" t="s">
        <v>408</v>
      </c>
      <c r="D35" s="47" t="s">
        <v>411</v>
      </c>
      <c r="E35" s="47" t="s">
        <v>26</v>
      </c>
      <c r="F35" s="47" t="s">
        <v>289</v>
      </c>
      <c r="G35" s="47" t="s">
        <v>118</v>
      </c>
      <c r="H35" s="47" t="s">
        <v>27</v>
      </c>
      <c r="I35" s="47">
        <v>1983</v>
      </c>
      <c r="J35" s="47">
        <v>660</v>
      </c>
      <c r="K35" s="49">
        <v>44.117647058823529</v>
      </c>
      <c r="L35" s="47">
        <v>6</v>
      </c>
      <c r="M35" s="47">
        <v>310</v>
      </c>
      <c r="N35" s="47">
        <v>230</v>
      </c>
      <c r="O35" s="55">
        <v>9.4488188976377945</v>
      </c>
      <c r="P35" s="45">
        <v>38.1</v>
      </c>
      <c r="Q35" s="47">
        <v>5</v>
      </c>
      <c r="R35" s="47">
        <v>20</v>
      </c>
      <c r="S35" s="47"/>
      <c r="T35" s="47"/>
      <c r="U35" s="29">
        <v>53.2</v>
      </c>
      <c r="V35" s="54">
        <v>4.21</v>
      </c>
      <c r="W35" s="45">
        <v>24</v>
      </c>
      <c r="X35" s="45">
        <v>4</v>
      </c>
      <c r="Y35" s="45">
        <v>2</v>
      </c>
      <c r="Z35" s="44">
        <v>350</v>
      </c>
      <c r="AA35" s="44">
        <v>120</v>
      </c>
      <c r="AB35" s="43">
        <v>40</v>
      </c>
      <c r="AC35" s="53">
        <f>MAX(Table1[[#This Row],[Ramp Up Rate (MW/h) - standard operation]]/Table1[[#This Row],[Installed capacity (MW)]],Table1[[#This Row],[Ramp Down Rate (MW/h) - standard operation]]/Table1[[#This Row],[Installed capacity (MW)]])/60</f>
        <v>7.8282828282828284E-3</v>
      </c>
    </row>
    <row r="36" spans="3:29" s="41" customFormat="1" ht="13.8" x14ac:dyDescent="0.25">
      <c r="C36" s="50" t="s">
        <v>408</v>
      </c>
      <c r="D36" s="47" t="s">
        <v>410</v>
      </c>
      <c r="E36" s="47" t="s">
        <v>26</v>
      </c>
      <c r="F36" s="47" t="s">
        <v>289</v>
      </c>
      <c r="G36" s="47" t="s">
        <v>118</v>
      </c>
      <c r="H36" s="47" t="s">
        <v>27</v>
      </c>
      <c r="I36" s="47">
        <v>1983</v>
      </c>
      <c r="J36" s="47">
        <v>660</v>
      </c>
      <c r="K36" s="49">
        <v>44.117647058823529</v>
      </c>
      <c r="L36" s="47">
        <v>6</v>
      </c>
      <c r="M36" s="47">
        <v>310</v>
      </c>
      <c r="N36" s="47">
        <v>230</v>
      </c>
      <c r="O36" s="55">
        <v>9.4488188976377945</v>
      </c>
      <c r="P36" s="45">
        <v>38.1</v>
      </c>
      <c r="Q36" s="47">
        <v>5</v>
      </c>
      <c r="R36" s="47">
        <v>20</v>
      </c>
      <c r="S36" s="47"/>
      <c r="T36" s="47"/>
      <c r="U36" s="29">
        <v>53.2</v>
      </c>
      <c r="V36" s="54">
        <v>4.21</v>
      </c>
      <c r="W36" s="45">
        <v>24</v>
      </c>
      <c r="X36" s="45">
        <v>4</v>
      </c>
      <c r="Y36" s="45">
        <v>2</v>
      </c>
      <c r="Z36" s="44">
        <v>350</v>
      </c>
      <c r="AA36" s="44">
        <v>120</v>
      </c>
      <c r="AB36" s="43">
        <v>40</v>
      </c>
      <c r="AC36" s="53">
        <f>MAX(Table1[[#This Row],[Ramp Up Rate (MW/h) - standard operation]]/Table1[[#This Row],[Installed capacity (MW)]],Table1[[#This Row],[Ramp Down Rate (MW/h) - standard operation]]/Table1[[#This Row],[Installed capacity (MW)]])/60</f>
        <v>7.8282828282828284E-3</v>
      </c>
    </row>
    <row r="37" spans="3:29" s="41" customFormat="1" ht="13.8" x14ac:dyDescent="0.25">
      <c r="C37" s="50" t="s">
        <v>408</v>
      </c>
      <c r="D37" s="47" t="s">
        <v>409</v>
      </c>
      <c r="E37" s="47" t="s">
        <v>26</v>
      </c>
      <c r="F37" s="47" t="s">
        <v>289</v>
      </c>
      <c r="G37" s="47" t="s">
        <v>118</v>
      </c>
      <c r="H37" s="47" t="s">
        <v>27</v>
      </c>
      <c r="I37" s="47">
        <v>1983</v>
      </c>
      <c r="J37" s="47">
        <v>660</v>
      </c>
      <c r="K37" s="49">
        <v>44.117647058823529</v>
      </c>
      <c r="L37" s="47">
        <v>6</v>
      </c>
      <c r="M37" s="47">
        <v>310</v>
      </c>
      <c r="N37" s="47">
        <v>230</v>
      </c>
      <c r="O37" s="55">
        <v>9.4488188976377945</v>
      </c>
      <c r="P37" s="45">
        <v>38.1</v>
      </c>
      <c r="Q37" s="47">
        <v>5</v>
      </c>
      <c r="R37" s="47">
        <v>20</v>
      </c>
      <c r="S37" s="47"/>
      <c r="T37" s="47"/>
      <c r="U37" s="29">
        <v>53.2</v>
      </c>
      <c r="V37" s="54">
        <v>4.21</v>
      </c>
      <c r="W37" s="45">
        <v>24</v>
      </c>
      <c r="X37" s="45">
        <v>4</v>
      </c>
      <c r="Y37" s="45">
        <v>2</v>
      </c>
      <c r="Z37" s="44">
        <v>350</v>
      </c>
      <c r="AA37" s="44">
        <v>120</v>
      </c>
      <c r="AB37" s="43">
        <v>40</v>
      </c>
      <c r="AC37" s="53">
        <f>MAX(Table1[[#This Row],[Ramp Up Rate (MW/h) - standard operation]]/Table1[[#This Row],[Installed capacity (MW)]],Table1[[#This Row],[Ramp Down Rate (MW/h) - standard operation]]/Table1[[#This Row],[Installed capacity (MW)]])/60</f>
        <v>7.8282828282828284E-3</v>
      </c>
    </row>
    <row r="38" spans="3:29" s="41" customFormat="1" ht="13.8" x14ac:dyDescent="0.25">
      <c r="C38" s="50" t="s">
        <v>408</v>
      </c>
      <c r="D38" s="47" t="s">
        <v>407</v>
      </c>
      <c r="E38" s="47" t="s">
        <v>26</v>
      </c>
      <c r="F38" s="47" t="s">
        <v>289</v>
      </c>
      <c r="G38" s="47" t="s">
        <v>118</v>
      </c>
      <c r="H38" s="47" t="s">
        <v>27</v>
      </c>
      <c r="I38" s="47">
        <v>1983</v>
      </c>
      <c r="J38" s="47">
        <v>660</v>
      </c>
      <c r="K38" s="49">
        <v>44.117647058823529</v>
      </c>
      <c r="L38" s="47">
        <v>6</v>
      </c>
      <c r="M38" s="47">
        <v>310</v>
      </c>
      <c r="N38" s="47">
        <v>230</v>
      </c>
      <c r="O38" s="55">
        <v>9.4488188976377945</v>
      </c>
      <c r="P38" s="45">
        <v>38.1</v>
      </c>
      <c r="Q38" s="47">
        <v>5</v>
      </c>
      <c r="R38" s="47">
        <v>20</v>
      </c>
      <c r="S38" s="47"/>
      <c r="T38" s="47"/>
      <c r="U38" s="29">
        <v>53.2</v>
      </c>
      <c r="V38" s="54">
        <v>4.21</v>
      </c>
      <c r="W38" s="45">
        <v>24</v>
      </c>
      <c r="X38" s="45">
        <v>4</v>
      </c>
      <c r="Y38" s="45">
        <v>2</v>
      </c>
      <c r="Z38" s="44">
        <v>350</v>
      </c>
      <c r="AA38" s="44">
        <v>120</v>
      </c>
      <c r="AB38" s="43">
        <v>40</v>
      </c>
      <c r="AC38" s="53">
        <f>MAX(Table1[[#This Row],[Ramp Up Rate (MW/h) - standard operation]]/Table1[[#This Row],[Installed capacity (MW)]],Table1[[#This Row],[Ramp Down Rate (MW/h) - standard operation]]/Table1[[#This Row],[Installed capacity (MW)]])/60</f>
        <v>7.8282828282828284E-3</v>
      </c>
    </row>
    <row r="39" spans="3:29" s="41" customFormat="1" ht="13.8" x14ac:dyDescent="0.25">
      <c r="C39" s="50" t="s">
        <v>398</v>
      </c>
      <c r="D39" s="47" t="s">
        <v>401</v>
      </c>
      <c r="E39" s="47" t="s">
        <v>26</v>
      </c>
      <c r="F39" s="47" t="s">
        <v>289</v>
      </c>
      <c r="G39" s="47" t="s">
        <v>118</v>
      </c>
      <c r="H39" s="47" t="s">
        <v>27</v>
      </c>
      <c r="I39" s="47">
        <v>1972</v>
      </c>
      <c r="J39" s="47">
        <v>500</v>
      </c>
      <c r="K39" s="49">
        <v>43.80952380952381</v>
      </c>
      <c r="L39" s="47">
        <v>5</v>
      </c>
      <c r="M39" s="47">
        <v>240</v>
      </c>
      <c r="N39" s="47">
        <v>180</v>
      </c>
      <c r="O39" s="55">
        <v>10.140845070422536</v>
      </c>
      <c r="P39" s="45">
        <v>35.5</v>
      </c>
      <c r="Q39" s="47">
        <v>5</v>
      </c>
      <c r="R39" s="47">
        <v>20</v>
      </c>
      <c r="S39" s="47"/>
      <c r="T39" s="47"/>
      <c r="U39" s="29">
        <v>53.2</v>
      </c>
      <c r="V39" s="54">
        <v>4.21</v>
      </c>
      <c r="W39" s="45">
        <v>24</v>
      </c>
      <c r="X39" s="45">
        <v>4</v>
      </c>
      <c r="Y39" s="45">
        <v>2</v>
      </c>
      <c r="Z39" s="44">
        <v>350</v>
      </c>
      <c r="AA39" s="44">
        <v>120</v>
      </c>
      <c r="AB39" s="43">
        <v>40</v>
      </c>
      <c r="AC39" s="53">
        <f>MAX(Table1[[#This Row],[Ramp Up Rate (MW/h) - standard operation]]/Table1[[#This Row],[Installed capacity (MW)]],Table1[[#This Row],[Ramp Down Rate (MW/h) - standard operation]]/Table1[[#This Row],[Installed capacity (MW)]])/60</f>
        <v>8.0000000000000002E-3</v>
      </c>
    </row>
    <row r="40" spans="3:29" s="41" customFormat="1" ht="13.8" x14ac:dyDescent="0.25">
      <c r="C40" s="50" t="s">
        <v>398</v>
      </c>
      <c r="D40" s="47" t="s">
        <v>400</v>
      </c>
      <c r="E40" s="47" t="s">
        <v>26</v>
      </c>
      <c r="F40" s="47" t="s">
        <v>289</v>
      </c>
      <c r="G40" s="47" t="s">
        <v>118</v>
      </c>
      <c r="H40" s="47" t="s">
        <v>27</v>
      </c>
      <c r="I40" s="47">
        <v>1972</v>
      </c>
      <c r="J40" s="47">
        <v>500</v>
      </c>
      <c r="K40" s="49">
        <v>43.80952380952381</v>
      </c>
      <c r="L40" s="47">
        <v>5</v>
      </c>
      <c r="M40" s="47">
        <v>240</v>
      </c>
      <c r="N40" s="47">
        <v>180</v>
      </c>
      <c r="O40" s="55">
        <v>10.140845070422536</v>
      </c>
      <c r="P40" s="45">
        <v>35.5</v>
      </c>
      <c r="Q40" s="47">
        <v>5</v>
      </c>
      <c r="R40" s="47">
        <v>20</v>
      </c>
      <c r="S40" s="47"/>
      <c r="T40" s="47"/>
      <c r="U40" s="29">
        <v>53.2</v>
      </c>
      <c r="V40" s="54">
        <v>4.21</v>
      </c>
      <c r="W40" s="45">
        <v>24</v>
      </c>
      <c r="X40" s="45">
        <v>4</v>
      </c>
      <c r="Y40" s="45">
        <v>2</v>
      </c>
      <c r="Z40" s="44">
        <v>350</v>
      </c>
      <c r="AA40" s="44">
        <v>120</v>
      </c>
      <c r="AB40" s="43">
        <v>40</v>
      </c>
      <c r="AC40" s="53">
        <f>MAX(Table1[[#This Row],[Ramp Up Rate (MW/h) - standard operation]]/Table1[[#This Row],[Installed capacity (MW)]],Table1[[#This Row],[Ramp Down Rate (MW/h) - standard operation]]/Table1[[#This Row],[Installed capacity (MW)]])/60</f>
        <v>8.0000000000000002E-3</v>
      </c>
    </row>
    <row r="41" spans="3:29" s="41" customFormat="1" ht="13.8" x14ac:dyDescent="0.25">
      <c r="C41" s="50" t="s">
        <v>398</v>
      </c>
      <c r="D41" s="47" t="s">
        <v>399</v>
      </c>
      <c r="E41" s="47" t="s">
        <v>26</v>
      </c>
      <c r="F41" s="47" t="s">
        <v>289</v>
      </c>
      <c r="G41" s="47" t="s">
        <v>118</v>
      </c>
      <c r="H41" s="47" t="s">
        <v>27</v>
      </c>
      <c r="I41" s="47">
        <v>1972</v>
      </c>
      <c r="J41" s="47">
        <v>500</v>
      </c>
      <c r="K41" s="49">
        <v>43.80952380952381</v>
      </c>
      <c r="L41" s="47">
        <v>5</v>
      </c>
      <c r="M41" s="47">
        <v>240</v>
      </c>
      <c r="N41" s="47">
        <v>180</v>
      </c>
      <c r="O41" s="55">
        <v>10.140845070422536</v>
      </c>
      <c r="P41" s="45">
        <v>35.5</v>
      </c>
      <c r="Q41" s="47">
        <v>5</v>
      </c>
      <c r="R41" s="47">
        <v>20</v>
      </c>
      <c r="S41" s="47"/>
      <c r="T41" s="47"/>
      <c r="U41" s="29">
        <v>53.2</v>
      </c>
      <c r="V41" s="54">
        <v>4.21</v>
      </c>
      <c r="W41" s="45">
        <v>24</v>
      </c>
      <c r="X41" s="45">
        <v>4</v>
      </c>
      <c r="Y41" s="45">
        <v>2</v>
      </c>
      <c r="Z41" s="44">
        <v>350</v>
      </c>
      <c r="AA41" s="44">
        <v>120</v>
      </c>
      <c r="AB41" s="43">
        <v>40</v>
      </c>
      <c r="AC41" s="53">
        <f>MAX(Table1[[#This Row],[Ramp Up Rate (MW/h) - standard operation]]/Table1[[#This Row],[Installed capacity (MW)]],Table1[[#This Row],[Ramp Down Rate (MW/h) - standard operation]]/Table1[[#This Row],[Installed capacity (MW)]])/60</f>
        <v>8.0000000000000002E-3</v>
      </c>
    </row>
    <row r="42" spans="3:29" s="41" customFormat="1" ht="13.8" x14ac:dyDescent="0.25">
      <c r="C42" s="50" t="s">
        <v>398</v>
      </c>
      <c r="D42" s="47" t="s">
        <v>397</v>
      </c>
      <c r="E42" s="47" t="s">
        <v>26</v>
      </c>
      <c r="F42" s="47" t="s">
        <v>289</v>
      </c>
      <c r="G42" s="47" t="s">
        <v>118</v>
      </c>
      <c r="H42" s="47" t="s">
        <v>27</v>
      </c>
      <c r="I42" s="47">
        <v>1972</v>
      </c>
      <c r="J42" s="47">
        <v>500</v>
      </c>
      <c r="K42" s="49">
        <v>43.80952380952381</v>
      </c>
      <c r="L42" s="47">
        <v>5</v>
      </c>
      <c r="M42" s="47">
        <v>240</v>
      </c>
      <c r="N42" s="47">
        <v>180</v>
      </c>
      <c r="O42" s="55">
        <v>10.140845070422536</v>
      </c>
      <c r="P42" s="45">
        <v>35.5</v>
      </c>
      <c r="Q42" s="47">
        <v>5</v>
      </c>
      <c r="R42" s="47">
        <v>20</v>
      </c>
      <c r="S42" s="47"/>
      <c r="T42" s="47"/>
      <c r="U42" s="29">
        <v>53.2</v>
      </c>
      <c r="V42" s="54">
        <v>4.21</v>
      </c>
      <c r="W42" s="45">
        <v>24</v>
      </c>
      <c r="X42" s="45">
        <v>4</v>
      </c>
      <c r="Y42" s="45">
        <v>2</v>
      </c>
      <c r="Z42" s="44">
        <v>350</v>
      </c>
      <c r="AA42" s="44">
        <v>120</v>
      </c>
      <c r="AB42" s="43">
        <v>40</v>
      </c>
      <c r="AC42" s="53">
        <f>MAX(Table1[[#This Row],[Ramp Up Rate (MW/h) - standard operation]]/Table1[[#This Row],[Installed capacity (MW)]],Table1[[#This Row],[Ramp Down Rate (MW/h) - standard operation]]/Table1[[#This Row],[Installed capacity (MW)]])/60</f>
        <v>8.0000000000000002E-3</v>
      </c>
    </row>
    <row r="43" spans="3:29" s="41" customFormat="1" ht="13.8" x14ac:dyDescent="0.25">
      <c r="C43" s="50" t="s">
        <v>698</v>
      </c>
      <c r="D43" s="47" t="s">
        <v>697</v>
      </c>
      <c r="E43" s="47" t="s">
        <v>26</v>
      </c>
      <c r="F43" s="47" t="s">
        <v>289</v>
      </c>
      <c r="G43" s="47" t="s">
        <v>20</v>
      </c>
      <c r="H43" s="47" t="s">
        <v>199</v>
      </c>
      <c r="I43" s="47">
        <v>2009</v>
      </c>
      <c r="J43" s="47">
        <v>420</v>
      </c>
      <c r="K43" s="49">
        <v>0</v>
      </c>
      <c r="L43" s="47">
        <v>3</v>
      </c>
      <c r="M43" s="47">
        <v>360</v>
      </c>
      <c r="N43" s="47">
        <v>360</v>
      </c>
      <c r="O43" s="55">
        <v>6.9902912621359219</v>
      </c>
      <c r="P43" s="47">
        <v>51.5</v>
      </c>
      <c r="Q43" s="47">
        <v>5</v>
      </c>
      <c r="R43" s="47">
        <v>20</v>
      </c>
      <c r="S43" s="47"/>
      <c r="T43" s="47"/>
      <c r="U43" s="29">
        <v>10.5</v>
      </c>
      <c r="V43" s="29">
        <v>7.37</v>
      </c>
      <c r="W43" s="47">
        <v>15</v>
      </c>
      <c r="X43" s="47">
        <v>3</v>
      </c>
      <c r="Y43" s="47">
        <v>1</v>
      </c>
      <c r="Z43" s="46">
        <v>25</v>
      </c>
      <c r="AA43" s="46">
        <v>15</v>
      </c>
      <c r="AB43" s="56">
        <v>5</v>
      </c>
      <c r="AC43" s="53">
        <f>MAX(Table1[[#This Row],[Ramp Up Rate (MW/h) - standard operation]]/Table1[[#This Row],[Installed capacity (MW)]],Table1[[#This Row],[Ramp Down Rate (MW/h) - standard operation]]/Table1[[#This Row],[Installed capacity (MW)]])/60</f>
        <v>1.4285714285714285E-2</v>
      </c>
    </row>
    <row r="44" spans="3:29" s="41" customFormat="1" ht="13.8" x14ac:dyDescent="0.25">
      <c r="C44" s="50" t="s">
        <v>666</v>
      </c>
      <c r="D44" s="47" t="s">
        <v>665</v>
      </c>
      <c r="E44" s="47" t="s">
        <v>26</v>
      </c>
      <c r="F44" s="47" t="s">
        <v>499</v>
      </c>
      <c r="G44" s="47" t="s">
        <v>30</v>
      </c>
      <c r="H44" s="47" t="s">
        <v>30</v>
      </c>
      <c r="I44" s="47">
        <v>1969</v>
      </c>
      <c r="J44" s="47">
        <v>80</v>
      </c>
      <c r="K44" s="49">
        <v>6</v>
      </c>
      <c r="L44" s="47">
        <v>1</v>
      </c>
      <c r="M44" s="47">
        <v>120</v>
      </c>
      <c r="N44" s="47">
        <v>120</v>
      </c>
      <c r="O44" s="55">
        <v>3.6</v>
      </c>
      <c r="P44" s="47">
        <v>100</v>
      </c>
      <c r="Q44" s="47"/>
      <c r="R44" s="47"/>
      <c r="S44" s="47"/>
      <c r="T44" s="47"/>
      <c r="U44" s="51">
        <v>58.25</v>
      </c>
      <c r="V44" s="51">
        <v>7.19</v>
      </c>
      <c r="W44" s="45">
        <v>12</v>
      </c>
      <c r="X44" s="45">
        <v>2</v>
      </c>
      <c r="Y44" s="45">
        <v>1</v>
      </c>
      <c r="Z44" s="44">
        <v>5</v>
      </c>
      <c r="AA44" s="44">
        <v>3</v>
      </c>
      <c r="AB44" s="43">
        <v>2</v>
      </c>
      <c r="AC44" s="53">
        <f>MAX(Table1[[#This Row],[Ramp Up Rate (MW/h) - standard operation]]/Table1[[#This Row],[Installed capacity (MW)]],Table1[[#This Row],[Ramp Down Rate (MW/h) - standard operation]]/Table1[[#This Row],[Installed capacity (MW)]])/60</f>
        <v>2.5000000000000001E-2</v>
      </c>
    </row>
    <row r="45" spans="3:29" s="41" customFormat="1" ht="13.8" x14ac:dyDescent="0.25">
      <c r="C45" s="50" t="s">
        <v>526</v>
      </c>
      <c r="D45" s="47" t="s">
        <v>527</v>
      </c>
      <c r="E45" s="47" t="s">
        <v>26</v>
      </c>
      <c r="F45" s="47" t="s">
        <v>289</v>
      </c>
      <c r="G45" s="47" t="s">
        <v>47</v>
      </c>
      <c r="H45" s="47" t="s">
        <v>42</v>
      </c>
      <c r="I45" s="47">
        <v>1988</v>
      </c>
      <c r="J45" s="47">
        <v>25</v>
      </c>
      <c r="K45" s="49">
        <v>0</v>
      </c>
      <c r="L45" s="47">
        <v>1</v>
      </c>
      <c r="M45" s="47">
        <v>60</v>
      </c>
      <c r="N45" s="47">
        <v>60</v>
      </c>
      <c r="O45" s="55">
        <v>12.7208480565371</v>
      </c>
      <c r="P45" s="45">
        <v>28.3</v>
      </c>
      <c r="Q45" s="47">
        <v>5</v>
      </c>
      <c r="R45" s="47">
        <v>5</v>
      </c>
      <c r="S45" s="47"/>
      <c r="T45" s="47"/>
      <c r="U45" s="29">
        <v>4.2</v>
      </c>
      <c r="V45" s="54">
        <v>10.53</v>
      </c>
      <c r="W45" s="45">
        <v>6</v>
      </c>
      <c r="X45" s="45">
        <v>1</v>
      </c>
      <c r="Y45" s="45">
        <v>1</v>
      </c>
      <c r="Z45" s="44">
        <v>100</v>
      </c>
      <c r="AA45" s="44">
        <v>100</v>
      </c>
      <c r="AB45" s="43">
        <v>100</v>
      </c>
      <c r="AC45" s="53">
        <f>MAX(Table1[[#This Row],[Ramp Up Rate (MW/h) - standard operation]]/Table1[[#This Row],[Installed capacity (MW)]],Table1[[#This Row],[Ramp Down Rate (MW/h) - standard operation]]/Table1[[#This Row],[Installed capacity (MW)]])/60</f>
        <v>0.04</v>
      </c>
    </row>
    <row r="46" spans="3:29" s="41" customFormat="1" ht="13.8" x14ac:dyDescent="0.25">
      <c r="C46" s="50" t="s">
        <v>526</v>
      </c>
      <c r="D46" s="47" t="s">
        <v>525</v>
      </c>
      <c r="E46" s="47" t="s">
        <v>26</v>
      </c>
      <c r="F46" s="47" t="s">
        <v>289</v>
      </c>
      <c r="G46" s="47" t="s">
        <v>47</v>
      </c>
      <c r="H46" s="47" t="s">
        <v>42</v>
      </c>
      <c r="I46" s="47">
        <v>1988</v>
      </c>
      <c r="J46" s="47">
        <v>25</v>
      </c>
      <c r="K46" s="49">
        <v>0</v>
      </c>
      <c r="L46" s="47">
        <v>1</v>
      </c>
      <c r="M46" s="47">
        <v>60</v>
      </c>
      <c r="N46" s="47">
        <v>60</v>
      </c>
      <c r="O46" s="55">
        <v>12.7208480565371</v>
      </c>
      <c r="P46" s="45">
        <v>28.3</v>
      </c>
      <c r="Q46" s="47">
        <v>5</v>
      </c>
      <c r="R46" s="47">
        <v>5</v>
      </c>
      <c r="S46" s="47"/>
      <c r="T46" s="47"/>
      <c r="U46" s="29">
        <v>4.2</v>
      </c>
      <c r="V46" s="54">
        <v>10.53</v>
      </c>
      <c r="W46" s="45">
        <v>6</v>
      </c>
      <c r="X46" s="45">
        <v>1</v>
      </c>
      <c r="Y46" s="45">
        <v>1</v>
      </c>
      <c r="Z46" s="44">
        <v>100</v>
      </c>
      <c r="AA46" s="44">
        <v>100</v>
      </c>
      <c r="AB46" s="43">
        <v>100</v>
      </c>
      <c r="AC46" s="53">
        <f>MAX(Table1[[#This Row],[Ramp Up Rate (MW/h) - standard operation]]/Table1[[#This Row],[Installed capacity (MW)]],Table1[[#This Row],[Ramp Down Rate (MW/h) - standard operation]]/Table1[[#This Row],[Installed capacity (MW)]])/60</f>
        <v>0.04</v>
      </c>
    </row>
    <row r="47" spans="3:29" s="41" customFormat="1" ht="13.8" hidden="1" x14ac:dyDescent="0.25">
      <c r="C47" s="50" t="s">
        <v>636</v>
      </c>
      <c r="D47" s="47" t="s">
        <v>637</v>
      </c>
      <c r="E47" s="47" t="s">
        <v>365</v>
      </c>
      <c r="F47" s="47" t="s">
        <v>518</v>
      </c>
      <c r="G47" s="47" t="s">
        <v>30</v>
      </c>
      <c r="H47" s="47" t="s">
        <v>30</v>
      </c>
      <c r="I47" s="47">
        <v>1963</v>
      </c>
      <c r="J47" s="47">
        <v>33</v>
      </c>
      <c r="K47" s="49">
        <v>0</v>
      </c>
      <c r="L47" s="47">
        <v>1</v>
      </c>
      <c r="M47" s="47">
        <v>180</v>
      </c>
      <c r="N47" s="47">
        <v>180</v>
      </c>
      <c r="O47" s="55">
        <v>3.6</v>
      </c>
      <c r="P47" s="45">
        <v>100</v>
      </c>
      <c r="Q47" s="45"/>
      <c r="R47" s="47"/>
      <c r="S47" s="47"/>
      <c r="T47" s="47"/>
      <c r="U47" s="51">
        <v>58.25</v>
      </c>
      <c r="V47" s="51">
        <v>7.19</v>
      </c>
      <c r="W47" s="45">
        <v>0</v>
      </c>
      <c r="X47" s="45">
        <v>0</v>
      </c>
      <c r="Y47" s="45">
        <v>0</v>
      </c>
      <c r="Z47" s="44">
        <v>5</v>
      </c>
      <c r="AA47" s="44">
        <v>3</v>
      </c>
      <c r="AB47" s="43">
        <v>2</v>
      </c>
      <c r="AC47" s="42">
        <f>MAX(Table1[[#This Row],[Ramp Up Rate (MW/h) - standard operation]]/Table1[[#This Row],[Installed capacity (MW)]],Table1[[#This Row],[Ramp Down Rate (MW/h) - standard operation]]/Table1[[#This Row],[Installed capacity (MW)]])/60</f>
        <v>9.0909090909090898E-2</v>
      </c>
    </row>
    <row r="48" spans="3:29" s="41" customFormat="1" ht="13.8" hidden="1" x14ac:dyDescent="0.25">
      <c r="C48" s="50" t="s">
        <v>636</v>
      </c>
      <c r="D48" s="47" t="s">
        <v>635</v>
      </c>
      <c r="E48" s="47" t="s">
        <v>365</v>
      </c>
      <c r="F48" s="47" t="s">
        <v>518</v>
      </c>
      <c r="G48" s="47" t="s">
        <v>30</v>
      </c>
      <c r="H48" s="47" t="s">
        <v>30</v>
      </c>
      <c r="I48" s="47">
        <v>1963</v>
      </c>
      <c r="J48" s="47">
        <v>33</v>
      </c>
      <c r="K48" s="49">
        <v>0</v>
      </c>
      <c r="L48" s="47">
        <v>1</v>
      </c>
      <c r="M48" s="47">
        <v>180</v>
      </c>
      <c r="N48" s="47">
        <v>180</v>
      </c>
      <c r="O48" s="55">
        <v>3.6</v>
      </c>
      <c r="P48" s="45">
        <v>100</v>
      </c>
      <c r="Q48" s="45"/>
      <c r="R48" s="47"/>
      <c r="S48" s="47"/>
      <c r="T48" s="47"/>
      <c r="U48" s="51">
        <v>58.25</v>
      </c>
      <c r="V48" s="51">
        <v>7.19</v>
      </c>
      <c r="W48" s="45">
        <v>0</v>
      </c>
      <c r="X48" s="45">
        <v>0</v>
      </c>
      <c r="Y48" s="45">
        <v>0</v>
      </c>
      <c r="Z48" s="44">
        <v>5</v>
      </c>
      <c r="AA48" s="44">
        <v>3</v>
      </c>
      <c r="AB48" s="43">
        <v>2</v>
      </c>
      <c r="AC48" s="42">
        <f>MAX(Table1[[#This Row],[Ramp Up Rate (MW/h) - standard operation]]/Table1[[#This Row],[Installed capacity (MW)]],Table1[[#This Row],[Ramp Down Rate (MW/h) - standard operation]]/Table1[[#This Row],[Installed capacity (MW)]])/60</f>
        <v>9.0909090909090898E-2</v>
      </c>
    </row>
    <row r="49" spans="3:29" s="41" customFormat="1" ht="13.8" hidden="1" x14ac:dyDescent="0.25">
      <c r="C49" s="50" t="s">
        <v>631</v>
      </c>
      <c r="D49" s="47" t="s">
        <v>634</v>
      </c>
      <c r="E49" s="47" t="s">
        <v>365</v>
      </c>
      <c r="F49" s="47" t="s">
        <v>518</v>
      </c>
      <c r="G49" s="47" t="s">
        <v>30</v>
      </c>
      <c r="H49" s="47" t="s">
        <v>30</v>
      </c>
      <c r="I49" s="47">
        <v>1958</v>
      </c>
      <c r="J49" s="47">
        <v>21.6</v>
      </c>
      <c r="K49" s="49">
        <v>25</v>
      </c>
      <c r="L49" s="47">
        <v>1</v>
      </c>
      <c r="M49" s="47">
        <v>300</v>
      </c>
      <c r="N49" s="47">
        <v>120</v>
      </c>
      <c r="O49" s="55">
        <v>3.6</v>
      </c>
      <c r="P49" s="45">
        <v>100</v>
      </c>
      <c r="Q49" s="45"/>
      <c r="R49" s="47"/>
      <c r="S49" s="47"/>
      <c r="T49" s="47"/>
      <c r="U49" s="51">
        <v>58.25</v>
      </c>
      <c r="V49" s="51">
        <v>7.19</v>
      </c>
      <c r="W49" s="45">
        <v>0</v>
      </c>
      <c r="X49" s="45">
        <v>0</v>
      </c>
      <c r="Y49" s="45">
        <v>0</v>
      </c>
      <c r="Z49" s="44">
        <v>5</v>
      </c>
      <c r="AA49" s="44">
        <v>3</v>
      </c>
      <c r="AB49" s="43">
        <v>2</v>
      </c>
      <c r="AC49" s="42">
        <f>MAX(Table1[[#This Row],[Ramp Up Rate (MW/h) - standard operation]]/Table1[[#This Row],[Installed capacity (MW)]],Table1[[#This Row],[Ramp Down Rate (MW/h) - standard operation]]/Table1[[#This Row],[Installed capacity (MW)]])/60</f>
        <v>0.23148148148148145</v>
      </c>
    </row>
    <row r="50" spans="3:29" s="41" customFormat="1" ht="13.8" hidden="1" x14ac:dyDescent="0.25">
      <c r="C50" s="50" t="s">
        <v>631</v>
      </c>
      <c r="D50" s="47" t="s">
        <v>633</v>
      </c>
      <c r="E50" s="47" t="s">
        <v>365</v>
      </c>
      <c r="F50" s="47" t="s">
        <v>518</v>
      </c>
      <c r="G50" s="47" t="s">
        <v>30</v>
      </c>
      <c r="H50" s="47" t="s">
        <v>30</v>
      </c>
      <c r="I50" s="47">
        <v>1958</v>
      </c>
      <c r="J50" s="47">
        <v>21.6</v>
      </c>
      <c r="K50" s="49">
        <v>25</v>
      </c>
      <c r="L50" s="47">
        <v>1</v>
      </c>
      <c r="M50" s="47">
        <v>300</v>
      </c>
      <c r="N50" s="47">
        <v>120</v>
      </c>
      <c r="O50" s="55">
        <v>3.6</v>
      </c>
      <c r="P50" s="45">
        <v>100</v>
      </c>
      <c r="Q50" s="45"/>
      <c r="R50" s="47"/>
      <c r="S50" s="47"/>
      <c r="T50" s="47"/>
      <c r="U50" s="51">
        <v>58.25</v>
      </c>
      <c r="V50" s="51">
        <v>7.19</v>
      </c>
      <c r="W50" s="45">
        <v>0</v>
      </c>
      <c r="X50" s="45">
        <v>0</v>
      </c>
      <c r="Y50" s="45">
        <v>0</v>
      </c>
      <c r="Z50" s="44">
        <v>5</v>
      </c>
      <c r="AA50" s="44">
        <v>3</v>
      </c>
      <c r="AB50" s="43">
        <v>2</v>
      </c>
      <c r="AC50" s="42">
        <f>MAX(Table1[[#This Row],[Ramp Up Rate (MW/h) - standard operation]]/Table1[[#This Row],[Installed capacity (MW)]],Table1[[#This Row],[Ramp Down Rate (MW/h) - standard operation]]/Table1[[#This Row],[Installed capacity (MW)]])/60</f>
        <v>0.23148148148148145</v>
      </c>
    </row>
    <row r="51" spans="3:29" s="41" customFormat="1" ht="13.8" hidden="1" x14ac:dyDescent="0.25">
      <c r="C51" s="50" t="s">
        <v>631</v>
      </c>
      <c r="D51" s="47" t="s">
        <v>632</v>
      </c>
      <c r="E51" s="47" t="s">
        <v>365</v>
      </c>
      <c r="F51" s="47" t="s">
        <v>518</v>
      </c>
      <c r="G51" s="47" t="s">
        <v>30</v>
      </c>
      <c r="H51" s="47" t="s">
        <v>30</v>
      </c>
      <c r="I51" s="47">
        <v>1958</v>
      </c>
      <c r="J51" s="47">
        <v>21.6</v>
      </c>
      <c r="K51" s="49">
        <v>25</v>
      </c>
      <c r="L51" s="47">
        <v>1</v>
      </c>
      <c r="M51" s="47">
        <v>300</v>
      </c>
      <c r="N51" s="47">
        <v>120</v>
      </c>
      <c r="O51" s="55">
        <v>3.6</v>
      </c>
      <c r="P51" s="45">
        <v>100</v>
      </c>
      <c r="Q51" s="45"/>
      <c r="R51" s="47"/>
      <c r="S51" s="47"/>
      <c r="T51" s="47"/>
      <c r="U51" s="51">
        <v>58.25</v>
      </c>
      <c r="V51" s="51">
        <v>7.19</v>
      </c>
      <c r="W51" s="45">
        <v>0</v>
      </c>
      <c r="X51" s="45">
        <v>0</v>
      </c>
      <c r="Y51" s="45">
        <v>0</v>
      </c>
      <c r="Z51" s="44">
        <v>5</v>
      </c>
      <c r="AA51" s="44">
        <v>3</v>
      </c>
      <c r="AB51" s="43">
        <v>2</v>
      </c>
      <c r="AC51" s="42">
        <f>MAX(Table1[[#This Row],[Ramp Up Rate (MW/h) - standard operation]]/Table1[[#This Row],[Installed capacity (MW)]],Table1[[#This Row],[Ramp Down Rate (MW/h) - standard operation]]/Table1[[#This Row],[Installed capacity (MW)]])/60</f>
        <v>0.23148148148148145</v>
      </c>
    </row>
    <row r="52" spans="3:29" s="41" customFormat="1" ht="13.8" hidden="1" x14ac:dyDescent="0.25">
      <c r="C52" s="50" t="s">
        <v>631</v>
      </c>
      <c r="D52" s="47" t="s">
        <v>630</v>
      </c>
      <c r="E52" s="47" t="s">
        <v>365</v>
      </c>
      <c r="F52" s="47" t="s">
        <v>518</v>
      </c>
      <c r="G52" s="47" t="s">
        <v>30</v>
      </c>
      <c r="H52" s="47" t="s">
        <v>30</v>
      </c>
      <c r="I52" s="47">
        <v>1958</v>
      </c>
      <c r="J52" s="47">
        <v>21.6</v>
      </c>
      <c r="K52" s="49">
        <v>25</v>
      </c>
      <c r="L52" s="47">
        <v>1</v>
      </c>
      <c r="M52" s="47">
        <v>300</v>
      </c>
      <c r="N52" s="47">
        <v>120</v>
      </c>
      <c r="O52" s="55">
        <v>3.6</v>
      </c>
      <c r="P52" s="45">
        <v>100</v>
      </c>
      <c r="Q52" s="45"/>
      <c r="R52" s="47"/>
      <c r="S52" s="47"/>
      <c r="T52" s="47"/>
      <c r="U52" s="51">
        <v>58.25</v>
      </c>
      <c r="V52" s="51">
        <v>7.19</v>
      </c>
      <c r="W52" s="45">
        <v>0</v>
      </c>
      <c r="X52" s="45">
        <v>0</v>
      </c>
      <c r="Y52" s="45">
        <v>0</v>
      </c>
      <c r="Z52" s="44">
        <v>5</v>
      </c>
      <c r="AA52" s="44">
        <v>3</v>
      </c>
      <c r="AB52" s="43">
        <v>2</v>
      </c>
      <c r="AC52" s="42">
        <f>MAX(Table1[[#This Row],[Ramp Up Rate (MW/h) - standard operation]]/Table1[[#This Row],[Installed capacity (MW)]],Table1[[#This Row],[Ramp Down Rate (MW/h) - standard operation]]/Table1[[#This Row],[Installed capacity (MW)]])/60</f>
        <v>0.23148148148148145</v>
      </c>
    </row>
    <row r="53" spans="3:29" s="41" customFormat="1" ht="13.8" hidden="1" x14ac:dyDescent="0.25">
      <c r="C53" s="50" t="s">
        <v>628</v>
      </c>
      <c r="D53" s="47" t="s">
        <v>629</v>
      </c>
      <c r="E53" s="47" t="s">
        <v>365</v>
      </c>
      <c r="F53" s="47" t="s">
        <v>626</v>
      </c>
      <c r="G53" s="47" t="s">
        <v>30</v>
      </c>
      <c r="H53" s="47" t="s">
        <v>30</v>
      </c>
      <c r="I53" s="47">
        <v>1984</v>
      </c>
      <c r="J53" s="47">
        <v>250</v>
      </c>
      <c r="K53" s="49">
        <v>25</v>
      </c>
      <c r="L53" s="47">
        <v>1</v>
      </c>
      <c r="M53" s="47">
        <v>7200</v>
      </c>
      <c r="N53" s="47">
        <v>7200</v>
      </c>
      <c r="O53" s="55">
        <v>3.6</v>
      </c>
      <c r="P53" s="45">
        <v>100</v>
      </c>
      <c r="Q53" s="45"/>
      <c r="R53" s="47"/>
      <c r="S53" s="47">
        <v>1.7</v>
      </c>
      <c r="T53" s="47"/>
      <c r="U53" s="51">
        <v>58.25</v>
      </c>
      <c r="V53" s="51">
        <v>7.19</v>
      </c>
      <c r="W53" s="45">
        <v>12</v>
      </c>
      <c r="X53" s="45">
        <v>2</v>
      </c>
      <c r="Y53" s="45">
        <v>1</v>
      </c>
      <c r="Z53" s="44">
        <v>5</v>
      </c>
      <c r="AA53" s="44">
        <v>3</v>
      </c>
      <c r="AB53" s="43">
        <v>2</v>
      </c>
      <c r="AC53" s="42">
        <f>MAX(Table1[[#This Row],[Ramp Up Rate (MW/h) - standard operation]]/Table1[[#This Row],[Installed capacity (MW)]],Table1[[#This Row],[Ramp Down Rate (MW/h) - standard operation]]/Table1[[#This Row],[Installed capacity (MW)]])/60</f>
        <v>0.48000000000000004</v>
      </c>
    </row>
    <row r="54" spans="3:29" s="41" customFormat="1" ht="13.8" hidden="1" x14ac:dyDescent="0.25">
      <c r="C54" s="50" t="s">
        <v>628</v>
      </c>
      <c r="D54" s="47" t="s">
        <v>627</v>
      </c>
      <c r="E54" s="47" t="s">
        <v>365</v>
      </c>
      <c r="F54" s="47" t="s">
        <v>626</v>
      </c>
      <c r="G54" s="47" t="s">
        <v>30</v>
      </c>
      <c r="H54" s="47" t="s">
        <v>30</v>
      </c>
      <c r="I54" s="47">
        <v>1984</v>
      </c>
      <c r="J54" s="47">
        <v>250</v>
      </c>
      <c r="K54" s="49">
        <v>25</v>
      </c>
      <c r="L54" s="47">
        <v>1</v>
      </c>
      <c r="M54" s="47">
        <v>7200</v>
      </c>
      <c r="N54" s="47">
        <v>7200</v>
      </c>
      <c r="O54" s="55">
        <v>3.6</v>
      </c>
      <c r="P54" s="45">
        <v>100</v>
      </c>
      <c r="Q54" s="45"/>
      <c r="R54" s="47"/>
      <c r="S54" s="47">
        <v>1.7</v>
      </c>
      <c r="T54" s="47"/>
      <c r="U54" s="51">
        <v>58.25</v>
      </c>
      <c r="V54" s="51">
        <v>7.19</v>
      </c>
      <c r="W54" s="45">
        <v>12</v>
      </c>
      <c r="X54" s="45">
        <v>2</v>
      </c>
      <c r="Y54" s="45">
        <v>1</v>
      </c>
      <c r="Z54" s="44">
        <v>5</v>
      </c>
      <c r="AA54" s="44">
        <v>3</v>
      </c>
      <c r="AB54" s="43">
        <v>2</v>
      </c>
      <c r="AC54" s="42">
        <f>MAX(Table1[[#This Row],[Ramp Up Rate (MW/h) - standard operation]]/Table1[[#This Row],[Installed capacity (MW)]],Table1[[#This Row],[Ramp Down Rate (MW/h) - standard operation]]/Table1[[#This Row],[Installed capacity (MW)]])/60</f>
        <v>0.48000000000000004</v>
      </c>
    </row>
    <row r="55" spans="3:29" s="41" customFormat="1" ht="13.8" hidden="1" x14ac:dyDescent="0.25">
      <c r="C55" s="50" t="s">
        <v>625</v>
      </c>
      <c r="D55" s="47" t="s">
        <v>624</v>
      </c>
      <c r="E55" s="47" t="s">
        <v>225</v>
      </c>
      <c r="F55" s="47" t="s">
        <v>225</v>
      </c>
      <c r="G55" s="47" t="s">
        <v>30</v>
      </c>
      <c r="H55" s="47" t="s">
        <v>30</v>
      </c>
      <c r="I55" s="47">
        <v>1983</v>
      </c>
      <c r="J55" s="47">
        <v>79.900000000000006</v>
      </c>
      <c r="K55" s="49">
        <v>7.0000000000000007E-2</v>
      </c>
      <c r="L55" s="47">
        <v>1</v>
      </c>
      <c r="M55" s="47">
        <v>1790</v>
      </c>
      <c r="N55" s="47">
        <v>1790</v>
      </c>
      <c r="O55" s="55">
        <v>3.6</v>
      </c>
      <c r="P55" s="45">
        <v>100</v>
      </c>
      <c r="Q55" s="45"/>
      <c r="R55" s="47"/>
      <c r="S55" s="47"/>
      <c r="T55" s="47"/>
      <c r="U55" s="51">
        <v>58.25</v>
      </c>
      <c r="V55" s="51">
        <v>7.19</v>
      </c>
      <c r="W55" s="45">
        <v>12</v>
      </c>
      <c r="X55" s="45">
        <v>2</v>
      </c>
      <c r="Y55" s="45">
        <v>1</v>
      </c>
      <c r="Z55" s="44">
        <v>5</v>
      </c>
      <c r="AA55" s="44">
        <v>3</v>
      </c>
      <c r="AB55" s="43">
        <v>2</v>
      </c>
      <c r="AC55" s="42">
        <f>MAX(Table1[[#This Row],[Ramp Up Rate (MW/h) - standard operation]]/Table1[[#This Row],[Installed capacity (MW)]],Table1[[#This Row],[Ramp Down Rate (MW/h) - standard operation]]/Table1[[#This Row],[Installed capacity (MW)]])/60</f>
        <v>0.37338339591155612</v>
      </c>
    </row>
    <row r="56" spans="3:29" s="41" customFormat="1" ht="13.8" hidden="1" x14ac:dyDescent="0.25">
      <c r="C56" s="50" t="s">
        <v>623</v>
      </c>
      <c r="D56" s="47" t="s">
        <v>622</v>
      </c>
      <c r="E56" s="47" t="s">
        <v>225</v>
      </c>
      <c r="F56" s="47" t="s">
        <v>225</v>
      </c>
      <c r="G56" s="47" t="s">
        <v>30</v>
      </c>
      <c r="H56" s="47" t="s">
        <v>30</v>
      </c>
      <c r="I56" s="47">
        <v>1971</v>
      </c>
      <c r="J56" s="47">
        <v>85</v>
      </c>
      <c r="K56" s="49">
        <v>0</v>
      </c>
      <c r="L56" s="47">
        <v>1</v>
      </c>
      <c r="M56" s="47">
        <v>1790</v>
      </c>
      <c r="N56" s="47">
        <v>1790</v>
      </c>
      <c r="O56" s="55">
        <v>3.6</v>
      </c>
      <c r="P56" s="45">
        <v>100</v>
      </c>
      <c r="Q56" s="45"/>
      <c r="R56" s="47"/>
      <c r="S56" s="47"/>
      <c r="T56" s="47"/>
      <c r="U56" s="51">
        <v>58.25</v>
      </c>
      <c r="V56" s="51">
        <v>7.19</v>
      </c>
      <c r="W56" s="45">
        <v>12</v>
      </c>
      <c r="X56" s="45">
        <v>2</v>
      </c>
      <c r="Y56" s="45">
        <v>1</v>
      </c>
      <c r="Z56" s="44">
        <v>5</v>
      </c>
      <c r="AA56" s="44">
        <v>3</v>
      </c>
      <c r="AB56" s="43">
        <v>2</v>
      </c>
      <c r="AC56" s="42">
        <f>MAX(Table1[[#This Row],[Ramp Up Rate (MW/h) - standard operation]]/Table1[[#This Row],[Installed capacity (MW)]],Table1[[#This Row],[Ramp Down Rate (MW/h) - standard operation]]/Table1[[#This Row],[Installed capacity (MW)]])/60</f>
        <v>0.35098039215686272</v>
      </c>
    </row>
    <row r="57" spans="3:29" s="41" customFormat="1" ht="13.8" hidden="1" x14ac:dyDescent="0.25">
      <c r="C57" s="50" t="s">
        <v>621</v>
      </c>
      <c r="D57" s="47" t="s">
        <v>620</v>
      </c>
      <c r="E57" s="47" t="s">
        <v>225</v>
      </c>
      <c r="F57" s="47" t="s">
        <v>225</v>
      </c>
      <c r="G57" s="47" t="s">
        <v>30</v>
      </c>
      <c r="H57" s="47" t="s">
        <v>30</v>
      </c>
      <c r="I57" s="47">
        <v>1969</v>
      </c>
      <c r="J57" s="47">
        <v>60</v>
      </c>
      <c r="K57" s="49">
        <v>8</v>
      </c>
      <c r="L57" s="47">
        <v>1</v>
      </c>
      <c r="M57" s="47">
        <v>1790</v>
      </c>
      <c r="N57" s="47">
        <v>1790</v>
      </c>
      <c r="O57" s="55">
        <v>3.6</v>
      </c>
      <c r="P57" s="45">
        <v>100</v>
      </c>
      <c r="Q57" s="45"/>
      <c r="R57" s="47"/>
      <c r="S57" s="47"/>
      <c r="T57" s="47"/>
      <c r="U57" s="51">
        <v>58.25</v>
      </c>
      <c r="V57" s="51">
        <v>7.19</v>
      </c>
      <c r="W57" s="45">
        <v>12</v>
      </c>
      <c r="X57" s="45">
        <v>2</v>
      </c>
      <c r="Y57" s="45">
        <v>1</v>
      </c>
      <c r="Z57" s="44">
        <v>5</v>
      </c>
      <c r="AA57" s="44">
        <v>3</v>
      </c>
      <c r="AB57" s="43">
        <v>2</v>
      </c>
      <c r="AC57" s="42">
        <f>MAX(Table1[[#This Row],[Ramp Up Rate (MW/h) - standard operation]]/Table1[[#This Row],[Installed capacity (MW)]],Table1[[#This Row],[Ramp Down Rate (MW/h) - standard operation]]/Table1[[#This Row],[Installed capacity (MW)]])/60</f>
        <v>0.49722222222222218</v>
      </c>
    </row>
    <row r="58" spans="3:29" s="41" customFormat="1" ht="13.8" hidden="1" x14ac:dyDescent="0.25">
      <c r="C58" s="50" t="s">
        <v>619</v>
      </c>
      <c r="D58" s="47" t="s">
        <v>618</v>
      </c>
      <c r="E58" s="47" t="s">
        <v>225</v>
      </c>
      <c r="F58" s="47" t="s">
        <v>225</v>
      </c>
      <c r="G58" s="47" t="s">
        <v>30</v>
      </c>
      <c r="H58" s="47" t="s">
        <v>30</v>
      </c>
      <c r="I58" s="47">
        <v>1973</v>
      </c>
      <c r="J58" s="47">
        <v>43.2</v>
      </c>
      <c r="K58" s="49">
        <v>0</v>
      </c>
      <c r="L58" s="47">
        <v>1</v>
      </c>
      <c r="M58" s="47">
        <v>890</v>
      </c>
      <c r="N58" s="47">
        <v>890</v>
      </c>
      <c r="O58" s="55">
        <v>3.6</v>
      </c>
      <c r="P58" s="45">
        <v>100</v>
      </c>
      <c r="Q58" s="45"/>
      <c r="R58" s="47"/>
      <c r="S58" s="47"/>
      <c r="T58" s="47"/>
      <c r="U58" s="51">
        <v>58.25</v>
      </c>
      <c r="V58" s="51">
        <v>7.19</v>
      </c>
      <c r="W58" s="45">
        <v>12</v>
      </c>
      <c r="X58" s="45">
        <v>2</v>
      </c>
      <c r="Y58" s="45">
        <v>1</v>
      </c>
      <c r="Z58" s="44">
        <v>5</v>
      </c>
      <c r="AA58" s="44">
        <v>3</v>
      </c>
      <c r="AB58" s="43">
        <v>2</v>
      </c>
      <c r="AC58" s="42">
        <f>MAX(Table1[[#This Row],[Ramp Up Rate (MW/h) - standard operation]]/Table1[[#This Row],[Installed capacity (MW)]],Table1[[#This Row],[Ramp Down Rate (MW/h) - standard operation]]/Table1[[#This Row],[Installed capacity (MW)]])/60</f>
        <v>0.34336419753086417</v>
      </c>
    </row>
    <row r="59" spans="3:29" s="41" customFormat="1" ht="13.8" hidden="1" x14ac:dyDescent="0.25">
      <c r="C59" s="50" t="s">
        <v>615</v>
      </c>
      <c r="D59" s="47" t="s">
        <v>617</v>
      </c>
      <c r="E59" s="47" t="s">
        <v>225</v>
      </c>
      <c r="F59" s="47" t="s">
        <v>225</v>
      </c>
      <c r="G59" s="47" t="s">
        <v>30</v>
      </c>
      <c r="H59" s="47" t="s">
        <v>30</v>
      </c>
      <c r="I59" s="47">
        <v>1978</v>
      </c>
      <c r="J59" s="47">
        <v>144</v>
      </c>
      <c r="K59" s="49">
        <v>0</v>
      </c>
      <c r="L59" s="47">
        <v>1</v>
      </c>
      <c r="M59" s="47">
        <v>5250</v>
      </c>
      <c r="N59" s="47">
        <v>140</v>
      </c>
      <c r="O59" s="55">
        <v>3.6</v>
      </c>
      <c r="P59" s="45">
        <v>100</v>
      </c>
      <c r="Q59" s="45"/>
      <c r="R59" s="47"/>
      <c r="S59" s="47"/>
      <c r="T59" s="47"/>
      <c r="U59" s="51">
        <v>58.25</v>
      </c>
      <c r="V59" s="51">
        <v>7.19</v>
      </c>
      <c r="W59" s="45">
        <v>12</v>
      </c>
      <c r="X59" s="45">
        <v>2</v>
      </c>
      <c r="Y59" s="45">
        <v>1</v>
      </c>
      <c r="Z59" s="44">
        <v>5</v>
      </c>
      <c r="AA59" s="44">
        <v>3</v>
      </c>
      <c r="AB59" s="43">
        <v>2</v>
      </c>
      <c r="AC59" s="42">
        <f>MAX(Table1[[#This Row],[Ramp Up Rate (MW/h) - standard operation]]/Table1[[#This Row],[Installed capacity (MW)]],Table1[[#This Row],[Ramp Down Rate (MW/h) - standard operation]]/Table1[[#This Row],[Installed capacity (MW)]])/60</f>
        <v>0.60763888888888895</v>
      </c>
    </row>
    <row r="60" spans="3:29" s="41" customFormat="1" ht="13.8" hidden="1" x14ac:dyDescent="0.25">
      <c r="C60" s="50" t="s">
        <v>615</v>
      </c>
      <c r="D60" s="47" t="s">
        <v>616</v>
      </c>
      <c r="E60" s="47" t="s">
        <v>225</v>
      </c>
      <c r="F60" s="47" t="s">
        <v>225</v>
      </c>
      <c r="G60" s="47" t="s">
        <v>30</v>
      </c>
      <c r="H60" s="47" t="s">
        <v>30</v>
      </c>
      <c r="I60" s="47">
        <v>1978</v>
      </c>
      <c r="J60" s="47">
        <v>144</v>
      </c>
      <c r="K60" s="49">
        <v>0</v>
      </c>
      <c r="L60" s="47">
        <v>1</v>
      </c>
      <c r="M60" s="47">
        <v>5250</v>
      </c>
      <c r="N60" s="47">
        <v>140</v>
      </c>
      <c r="O60" s="55">
        <v>3.6</v>
      </c>
      <c r="P60" s="45">
        <v>100</v>
      </c>
      <c r="Q60" s="45"/>
      <c r="R60" s="47"/>
      <c r="S60" s="47"/>
      <c r="T60" s="47"/>
      <c r="U60" s="51">
        <v>58.25</v>
      </c>
      <c r="V60" s="51">
        <v>7.19</v>
      </c>
      <c r="W60" s="45">
        <v>12</v>
      </c>
      <c r="X60" s="45">
        <v>2</v>
      </c>
      <c r="Y60" s="45">
        <v>1</v>
      </c>
      <c r="Z60" s="44">
        <v>5</v>
      </c>
      <c r="AA60" s="44">
        <v>3</v>
      </c>
      <c r="AB60" s="43">
        <v>2</v>
      </c>
      <c r="AC60" s="42">
        <f>MAX(Table1[[#This Row],[Ramp Up Rate (MW/h) - standard operation]]/Table1[[#This Row],[Installed capacity (MW)]],Table1[[#This Row],[Ramp Down Rate (MW/h) - standard operation]]/Table1[[#This Row],[Installed capacity (MW)]])/60</f>
        <v>0.60763888888888895</v>
      </c>
    </row>
    <row r="61" spans="3:29" s="41" customFormat="1" ht="13.8" hidden="1" x14ac:dyDescent="0.25">
      <c r="C61" s="50" t="s">
        <v>615</v>
      </c>
      <c r="D61" s="47" t="s">
        <v>614</v>
      </c>
      <c r="E61" s="47" t="s">
        <v>225</v>
      </c>
      <c r="F61" s="47" t="s">
        <v>225</v>
      </c>
      <c r="G61" s="47" t="s">
        <v>30</v>
      </c>
      <c r="H61" s="47" t="s">
        <v>30</v>
      </c>
      <c r="I61" s="47">
        <v>1978</v>
      </c>
      <c r="J61" s="47">
        <v>144</v>
      </c>
      <c r="K61" s="49">
        <v>0</v>
      </c>
      <c r="L61" s="47">
        <v>1</v>
      </c>
      <c r="M61" s="47">
        <v>5250</v>
      </c>
      <c r="N61" s="47">
        <v>140</v>
      </c>
      <c r="O61" s="55">
        <v>3.6</v>
      </c>
      <c r="P61" s="45">
        <v>100</v>
      </c>
      <c r="Q61" s="45"/>
      <c r="R61" s="47"/>
      <c r="S61" s="47"/>
      <c r="T61" s="47"/>
      <c r="U61" s="51">
        <v>58.25</v>
      </c>
      <c r="V61" s="51">
        <v>7.19</v>
      </c>
      <c r="W61" s="45">
        <v>12</v>
      </c>
      <c r="X61" s="45">
        <v>2</v>
      </c>
      <c r="Y61" s="45">
        <v>1</v>
      </c>
      <c r="Z61" s="44">
        <v>5</v>
      </c>
      <c r="AA61" s="44">
        <v>3</v>
      </c>
      <c r="AB61" s="43">
        <v>2</v>
      </c>
      <c r="AC61" s="42">
        <f>MAX(Table1[[#This Row],[Ramp Up Rate (MW/h) - standard operation]]/Table1[[#This Row],[Installed capacity (MW)]],Table1[[#This Row],[Ramp Down Rate (MW/h) - standard operation]]/Table1[[#This Row],[Installed capacity (MW)]])/60</f>
        <v>0.60763888888888895</v>
      </c>
    </row>
    <row r="62" spans="3:29" s="41" customFormat="1" ht="13.8" hidden="1" x14ac:dyDescent="0.25">
      <c r="C62" s="50" t="s">
        <v>613</v>
      </c>
      <c r="D62" s="47" t="s">
        <v>612</v>
      </c>
      <c r="E62" s="47" t="s">
        <v>225</v>
      </c>
      <c r="F62" s="47" t="s">
        <v>225</v>
      </c>
      <c r="G62" s="47" t="s">
        <v>30</v>
      </c>
      <c r="H62" s="47" t="s">
        <v>30</v>
      </c>
      <c r="I62" s="47">
        <v>1992</v>
      </c>
      <c r="J62" s="47">
        <v>144</v>
      </c>
      <c r="K62" s="49">
        <v>0</v>
      </c>
      <c r="L62" s="47">
        <v>1</v>
      </c>
      <c r="M62" s="47">
        <v>1730</v>
      </c>
      <c r="N62" s="47">
        <v>1730</v>
      </c>
      <c r="O62" s="55">
        <v>3.6</v>
      </c>
      <c r="P62" s="45">
        <v>100</v>
      </c>
      <c r="Q62" s="45"/>
      <c r="R62" s="47"/>
      <c r="S62" s="47"/>
      <c r="T62" s="47"/>
      <c r="U62" s="51">
        <v>58.25</v>
      </c>
      <c r="V62" s="51">
        <v>7.19</v>
      </c>
      <c r="W62" s="45">
        <v>12</v>
      </c>
      <c r="X62" s="45">
        <v>2</v>
      </c>
      <c r="Y62" s="45">
        <v>1</v>
      </c>
      <c r="Z62" s="44">
        <v>5</v>
      </c>
      <c r="AA62" s="44">
        <v>3</v>
      </c>
      <c r="AB62" s="43">
        <v>2</v>
      </c>
      <c r="AC62" s="42">
        <f>MAX(Table1[[#This Row],[Ramp Up Rate (MW/h) - standard operation]]/Table1[[#This Row],[Installed capacity (MW)]],Table1[[#This Row],[Ramp Down Rate (MW/h) - standard operation]]/Table1[[#This Row],[Installed capacity (MW)]])/60</f>
        <v>0.20023148148148148</v>
      </c>
    </row>
    <row r="63" spans="3:29" s="41" customFormat="1" ht="13.8" hidden="1" x14ac:dyDescent="0.25">
      <c r="C63" s="50" t="s">
        <v>611</v>
      </c>
      <c r="D63" s="47" t="s">
        <v>610</v>
      </c>
      <c r="E63" s="47" t="s">
        <v>225</v>
      </c>
      <c r="F63" s="47" t="s">
        <v>225</v>
      </c>
      <c r="G63" s="47" t="s">
        <v>30</v>
      </c>
      <c r="H63" s="47" t="s">
        <v>30</v>
      </c>
      <c r="I63" s="47">
        <v>1956</v>
      </c>
      <c r="J63" s="47">
        <v>32.4</v>
      </c>
      <c r="K63" s="49">
        <v>0</v>
      </c>
      <c r="L63" s="47">
        <v>1</v>
      </c>
      <c r="M63" s="47">
        <v>1000</v>
      </c>
      <c r="N63" s="47">
        <v>1000</v>
      </c>
      <c r="O63" s="55">
        <v>3.6</v>
      </c>
      <c r="P63" s="45">
        <v>100</v>
      </c>
      <c r="Q63" s="45"/>
      <c r="R63" s="47"/>
      <c r="S63" s="47"/>
      <c r="T63" s="47"/>
      <c r="U63" s="51">
        <v>58.25</v>
      </c>
      <c r="V63" s="51">
        <v>7.19</v>
      </c>
      <c r="W63" s="45">
        <v>12</v>
      </c>
      <c r="X63" s="45">
        <v>2</v>
      </c>
      <c r="Y63" s="45">
        <v>1</v>
      </c>
      <c r="Z63" s="44">
        <v>5</v>
      </c>
      <c r="AA63" s="44">
        <v>3</v>
      </c>
      <c r="AB63" s="43">
        <v>2</v>
      </c>
      <c r="AC63" s="42">
        <f>MAX(Table1[[#This Row],[Ramp Up Rate (MW/h) - standard operation]]/Table1[[#This Row],[Installed capacity (MW)]],Table1[[#This Row],[Ramp Down Rate (MW/h) - standard operation]]/Table1[[#This Row],[Installed capacity (MW)]])/60</f>
        <v>0.51440329218106995</v>
      </c>
    </row>
    <row r="64" spans="3:29" s="41" customFormat="1" ht="13.8" hidden="1" x14ac:dyDescent="0.25">
      <c r="C64" s="50" t="s">
        <v>608</v>
      </c>
      <c r="D64" s="47" t="s">
        <v>609</v>
      </c>
      <c r="E64" s="47" t="s">
        <v>225</v>
      </c>
      <c r="F64" s="47" t="s">
        <v>225</v>
      </c>
      <c r="G64" s="47" t="s">
        <v>30</v>
      </c>
      <c r="H64" s="47" t="s">
        <v>30</v>
      </c>
      <c r="I64" s="47">
        <v>1970</v>
      </c>
      <c r="J64" s="47">
        <v>51</v>
      </c>
      <c r="K64" s="49">
        <v>0</v>
      </c>
      <c r="L64" s="47">
        <v>1</v>
      </c>
      <c r="M64" s="47">
        <v>1170</v>
      </c>
      <c r="N64" s="47">
        <v>1170</v>
      </c>
      <c r="O64" s="55">
        <v>3.6</v>
      </c>
      <c r="P64" s="45">
        <v>100</v>
      </c>
      <c r="Q64" s="45"/>
      <c r="R64" s="47"/>
      <c r="S64" s="47"/>
      <c r="T64" s="47"/>
      <c r="U64" s="51">
        <v>58.25</v>
      </c>
      <c r="V64" s="51">
        <v>7.19</v>
      </c>
      <c r="W64" s="45">
        <v>12</v>
      </c>
      <c r="X64" s="45">
        <v>2</v>
      </c>
      <c r="Y64" s="45">
        <v>1</v>
      </c>
      <c r="Z64" s="44">
        <v>5</v>
      </c>
      <c r="AA64" s="44">
        <v>3</v>
      </c>
      <c r="AB64" s="43">
        <v>2</v>
      </c>
      <c r="AC64" s="42">
        <f>MAX(Table1[[#This Row],[Ramp Up Rate (MW/h) - standard operation]]/Table1[[#This Row],[Installed capacity (MW)]],Table1[[#This Row],[Ramp Down Rate (MW/h) - standard operation]]/Table1[[#This Row],[Installed capacity (MW)]])/60</f>
        <v>0.38235294117647062</v>
      </c>
    </row>
    <row r="65" spans="3:29" s="41" customFormat="1" ht="13.8" hidden="1" x14ac:dyDescent="0.25">
      <c r="C65" s="50" t="s">
        <v>608</v>
      </c>
      <c r="D65" s="47" t="s">
        <v>607</v>
      </c>
      <c r="E65" s="47" t="s">
        <v>225</v>
      </c>
      <c r="F65" s="47" t="s">
        <v>225</v>
      </c>
      <c r="G65" s="47" t="s">
        <v>30</v>
      </c>
      <c r="H65" s="47" t="s">
        <v>30</v>
      </c>
      <c r="I65" s="47">
        <v>1970</v>
      </c>
      <c r="J65" s="47">
        <v>30.6</v>
      </c>
      <c r="K65" s="49">
        <v>0</v>
      </c>
      <c r="L65" s="47">
        <v>1</v>
      </c>
      <c r="M65" s="47">
        <v>1170</v>
      </c>
      <c r="N65" s="47">
        <v>1170</v>
      </c>
      <c r="O65" s="55">
        <v>3.6</v>
      </c>
      <c r="P65" s="45">
        <v>100</v>
      </c>
      <c r="Q65" s="45"/>
      <c r="R65" s="47"/>
      <c r="S65" s="47"/>
      <c r="T65" s="47"/>
      <c r="U65" s="51">
        <v>58.25</v>
      </c>
      <c r="V65" s="51">
        <v>7.19</v>
      </c>
      <c r="W65" s="45">
        <v>12</v>
      </c>
      <c r="X65" s="45">
        <v>2</v>
      </c>
      <c r="Y65" s="45">
        <v>1</v>
      </c>
      <c r="Z65" s="44">
        <v>5</v>
      </c>
      <c r="AA65" s="44">
        <v>3</v>
      </c>
      <c r="AB65" s="43">
        <v>2</v>
      </c>
      <c r="AC65" s="42">
        <f>MAX(Table1[[#This Row],[Ramp Up Rate (MW/h) - standard operation]]/Table1[[#This Row],[Installed capacity (MW)]],Table1[[#This Row],[Ramp Down Rate (MW/h) - standard operation]]/Table1[[#This Row],[Installed capacity (MW)]])/60</f>
        <v>0.63725490196078427</v>
      </c>
    </row>
    <row r="66" spans="3:29" s="41" customFormat="1" ht="13.8" hidden="1" x14ac:dyDescent="0.25">
      <c r="C66" s="50" t="s">
        <v>599</v>
      </c>
      <c r="D66" s="47" t="s">
        <v>606</v>
      </c>
      <c r="E66" s="47" t="s">
        <v>225</v>
      </c>
      <c r="F66" s="47" t="s">
        <v>225</v>
      </c>
      <c r="G66" s="47" t="s">
        <v>30</v>
      </c>
      <c r="H66" s="47" t="s">
        <v>30</v>
      </c>
      <c r="I66" s="47">
        <v>1960</v>
      </c>
      <c r="J66" s="47">
        <v>24</v>
      </c>
      <c r="K66" s="49">
        <v>0</v>
      </c>
      <c r="L66" s="47">
        <v>1</v>
      </c>
      <c r="M66" s="47">
        <v>2480</v>
      </c>
      <c r="N66" s="47">
        <v>2480</v>
      </c>
      <c r="O66" s="55">
        <v>3.6</v>
      </c>
      <c r="P66" s="45">
        <v>100</v>
      </c>
      <c r="Q66" s="45"/>
      <c r="R66" s="47"/>
      <c r="S66" s="47"/>
      <c r="T66" s="47"/>
      <c r="U66" s="51">
        <v>58.25</v>
      </c>
      <c r="V66" s="51">
        <v>7.19</v>
      </c>
      <c r="W66" s="45">
        <v>12</v>
      </c>
      <c r="X66" s="45">
        <v>2</v>
      </c>
      <c r="Y66" s="45">
        <v>1</v>
      </c>
      <c r="Z66" s="44">
        <v>5</v>
      </c>
      <c r="AA66" s="44">
        <v>3</v>
      </c>
      <c r="AB66" s="43">
        <v>2</v>
      </c>
      <c r="AC66" s="42">
        <f>MAX(Table1[[#This Row],[Ramp Up Rate (MW/h) - standard operation]]/Table1[[#This Row],[Installed capacity (MW)]],Table1[[#This Row],[Ramp Down Rate (MW/h) - standard operation]]/Table1[[#This Row],[Installed capacity (MW)]])/60</f>
        <v>1.7222222222222221</v>
      </c>
    </row>
    <row r="67" spans="3:29" s="41" customFormat="1" ht="13.8" hidden="1" x14ac:dyDescent="0.25">
      <c r="C67" s="50" t="s">
        <v>599</v>
      </c>
      <c r="D67" s="47" t="s">
        <v>605</v>
      </c>
      <c r="E67" s="47" t="s">
        <v>225</v>
      </c>
      <c r="F67" s="47" t="s">
        <v>225</v>
      </c>
      <c r="G67" s="47" t="s">
        <v>30</v>
      </c>
      <c r="H67" s="47" t="s">
        <v>30</v>
      </c>
      <c r="I67" s="47">
        <v>1960</v>
      </c>
      <c r="J67" s="47">
        <v>24</v>
      </c>
      <c r="K67" s="49">
        <v>0</v>
      </c>
      <c r="L67" s="47">
        <v>1</v>
      </c>
      <c r="M67" s="47">
        <v>2480</v>
      </c>
      <c r="N67" s="47">
        <v>2480</v>
      </c>
      <c r="O67" s="55">
        <v>3.6</v>
      </c>
      <c r="P67" s="45">
        <v>100</v>
      </c>
      <c r="Q67" s="45"/>
      <c r="R67" s="47"/>
      <c r="S67" s="47"/>
      <c r="T67" s="47"/>
      <c r="U67" s="51">
        <v>58.25</v>
      </c>
      <c r="V67" s="51">
        <v>7.19</v>
      </c>
      <c r="W67" s="45">
        <v>12</v>
      </c>
      <c r="X67" s="45">
        <v>2</v>
      </c>
      <c r="Y67" s="45">
        <v>1</v>
      </c>
      <c r="Z67" s="44">
        <v>5</v>
      </c>
      <c r="AA67" s="44">
        <v>3</v>
      </c>
      <c r="AB67" s="43">
        <v>2</v>
      </c>
      <c r="AC67" s="42">
        <f>MAX(Table1[[#This Row],[Ramp Up Rate (MW/h) - standard operation]]/Table1[[#This Row],[Installed capacity (MW)]],Table1[[#This Row],[Ramp Down Rate (MW/h) - standard operation]]/Table1[[#This Row],[Installed capacity (MW)]])/60</f>
        <v>1.7222222222222221</v>
      </c>
    </row>
    <row r="68" spans="3:29" s="41" customFormat="1" ht="13.8" hidden="1" x14ac:dyDescent="0.25">
      <c r="C68" s="50" t="s">
        <v>599</v>
      </c>
      <c r="D68" s="47" t="s">
        <v>604</v>
      </c>
      <c r="E68" s="47" t="s">
        <v>225</v>
      </c>
      <c r="F68" s="47" t="s">
        <v>225</v>
      </c>
      <c r="G68" s="47" t="s">
        <v>30</v>
      </c>
      <c r="H68" s="47" t="s">
        <v>30</v>
      </c>
      <c r="I68" s="47">
        <v>1960</v>
      </c>
      <c r="J68" s="47">
        <v>27.9</v>
      </c>
      <c r="K68" s="49">
        <v>0</v>
      </c>
      <c r="L68" s="47">
        <v>1</v>
      </c>
      <c r="M68" s="47">
        <v>2480</v>
      </c>
      <c r="N68" s="47">
        <v>2480</v>
      </c>
      <c r="O68" s="55">
        <v>3.6</v>
      </c>
      <c r="P68" s="45">
        <v>100</v>
      </c>
      <c r="Q68" s="45"/>
      <c r="R68" s="47"/>
      <c r="S68" s="47"/>
      <c r="T68" s="47"/>
      <c r="U68" s="51">
        <v>58.25</v>
      </c>
      <c r="V68" s="51">
        <v>7.19</v>
      </c>
      <c r="W68" s="45">
        <v>12</v>
      </c>
      <c r="X68" s="45">
        <v>2</v>
      </c>
      <c r="Y68" s="45">
        <v>1</v>
      </c>
      <c r="Z68" s="44">
        <v>5</v>
      </c>
      <c r="AA68" s="44">
        <v>3</v>
      </c>
      <c r="AB68" s="43">
        <v>2</v>
      </c>
      <c r="AC68" s="42">
        <f>MAX(Table1[[#This Row],[Ramp Up Rate (MW/h) - standard operation]]/Table1[[#This Row],[Installed capacity (MW)]],Table1[[#This Row],[Ramp Down Rate (MW/h) - standard operation]]/Table1[[#This Row],[Installed capacity (MW)]])/60</f>
        <v>1.4814814814814816</v>
      </c>
    </row>
    <row r="69" spans="3:29" s="41" customFormat="1" ht="13.8" hidden="1" x14ac:dyDescent="0.25">
      <c r="C69" s="50" t="s">
        <v>599</v>
      </c>
      <c r="D69" s="47" t="s">
        <v>603</v>
      </c>
      <c r="E69" s="47" t="s">
        <v>225</v>
      </c>
      <c r="F69" s="47" t="s">
        <v>225</v>
      </c>
      <c r="G69" s="47" t="s">
        <v>30</v>
      </c>
      <c r="H69" s="47" t="s">
        <v>30</v>
      </c>
      <c r="I69" s="47">
        <v>1960</v>
      </c>
      <c r="J69" s="47">
        <v>27.9</v>
      </c>
      <c r="K69" s="49">
        <v>0</v>
      </c>
      <c r="L69" s="47">
        <v>1</v>
      </c>
      <c r="M69" s="47">
        <v>2480</v>
      </c>
      <c r="N69" s="47">
        <v>2480</v>
      </c>
      <c r="O69" s="55">
        <v>3.6</v>
      </c>
      <c r="P69" s="45">
        <v>100</v>
      </c>
      <c r="Q69" s="45"/>
      <c r="R69" s="47"/>
      <c r="S69" s="47"/>
      <c r="T69" s="47"/>
      <c r="U69" s="51">
        <v>58.25</v>
      </c>
      <c r="V69" s="51">
        <v>7.19</v>
      </c>
      <c r="W69" s="45">
        <v>12</v>
      </c>
      <c r="X69" s="45">
        <v>2</v>
      </c>
      <c r="Y69" s="45">
        <v>1</v>
      </c>
      <c r="Z69" s="44">
        <v>5</v>
      </c>
      <c r="AA69" s="44">
        <v>3</v>
      </c>
      <c r="AB69" s="43">
        <v>2</v>
      </c>
      <c r="AC69" s="42">
        <f>MAX(Table1[[#This Row],[Ramp Up Rate (MW/h) - standard operation]]/Table1[[#This Row],[Installed capacity (MW)]],Table1[[#This Row],[Ramp Down Rate (MW/h) - standard operation]]/Table1[[#This Row],[Installed capacity (MW)]])/60</f>
        <v>1.4814814814814816</v>
      </c>
    </row>
    <row r="70" spans="3:29" s="41" customFormat="1" ht="13.8" hidden="1" x14ac:dyDescent="0.25">
      <c r="C70" s="50" t="s">
        <v>599</v>
      </c>
      <c r="D70" s="47" t="s">
        <v>602</v>
      </c>
      <c r="E70" s="47" t="s">
        <v>225</v>
      </c>
      <c r="F70" s="47" t="s">
        <v>225</v>
      </c>
      <c r="G70" s="47" t="s">
        <v>30</v>
      </c>
      <c r="H70" s="47" t="s">
        <v>30</v>
      </c>
      <c r="I70" s="47">
        <v>1960</v>
      </c>
      <c r="J70" s="47">
        <v>27.9</v>
      </c>
      <c r="K70" s="49">
        <v>0</v>
      </c>
      <c r="L70" s="47">
        <v>1</v>
      </c>
      <c r="M70" s="47">
        <v>2480</v>
      </c>
      <c r="N70" s="47">
        <v>2480</v>
      </c>
      <c r="O70" s="55">
        <v>3.6</v>
      </c>
      <c r="P70" s="45">
        <v>100</v>
      </c>
      <c r="Q70" s="45"/>
      <c r="R70" s="47"/>
      <c r="S70" s="47"/>
      <c r="T70" s="47"/>
      <c r="U70" s="51">
        <v>58.25</v>
      </c>
      <c r="V70" s="51">
        <v>7.19</v>
      </c>
      <c r="W70" s="45">
        <v>12</v>
      </c>
      <c r="X70" s="45">
        <v>2</v>
      </c>
      <c r="Y70" s="45">
        <v>1</v>
      </c>
      <c r="Z70" s="44">
        <v>5</v>
      </c>
      <c r="AA70" s="44">
        <v>3</v>
      </c>
      <c r="AB70" s="43">
        <v>2</v>
      </c>
      <c r="AC70" s="42">
        <f>MAX(Table1[[#This Row],[Ramp Up Rate (MW/h) - standard operation]]/Table1[[#This Row],[Installed capacity (MW)]],Table1[[#This Row],[Ramp Down Rate (MW/h) - standard operation]]/Table1[[#This Row],[Installed capacity (MW)]])/60</f>
        <v>1.4814814814814816</v>
      </c>
    </row>
    <row r="71" spans="3:29" s="41" customFormat="1" ht="13.8" hidden="1" x14ac:dyDescent="0.25">
      <c r="C71" s="50" t="s">
        <v>599</v>
      </c>
      <c r="D71" s="47" t="s">
        <v>601</v>
      </c>
      <c r="E71" s="47" t="s">
        <v>225</v>
      </c>
      <c r="F71" s="47" t="s">
        <v>225</v>
      </c>
      <c r="G71" s="47" t="s">
        <v>30</v>
      </c>
      <c r="H71" s="47" t="s">
        <v>30</v>
      </c>
      <c r="I71" s="47">
        <v>1960</v>
      </c>
      <c r="J71" s="47">
        <v>12.8</v>
      </c>
      <c r="K71" s="49">
        <v>0</v>
      </c>
      <c r="L71" s="47">
        <v>1</v>
      </c>
      <c r="M71" s="47">
        <v>2480</v>
      </c>
      <c r="N71" s="47">
        <v>2480</v>
      </c>
      <c r="O71" s="55">
        <v>3.6</v>
      </c>
      <c r="P71" s="45">
        <v>100</v>
      </c>
      <c r="Q71" s="45"/>
      <c r="R71" s="47"/>
      <c r="S71" s="47"/>
      <c r="T71" s="47"/>
      <c r="U71" s="51">
        <v>58.25</v>
      </c>
      <c r="V71" s="51">
        <v>7.19</v>
      </c>
      <c r="W71" s="45">
        <v>12</v>
      </c>
      <c r="X71" s="45">
        <v>2</v>
      </c>
      <c r="Y71" s="45">
        <v>1</v>
      </c>
      <c r="Z71" s="44">
        <v>5</v>
      </c>
      <c r="AA71" s="44">
        <v>3</v>
      </c>
      <c r="AB71" s="43">
        <v>2</v>
      </c>
      <c r="AC71" s="42">
        <f>MAX(Table1[[#This Row],[Ramp Up Rate (MW/h) - standard operation]]/Table1[[#This Row],[Installed capacity (MW)]],Table1[[#This Row],[Ramp Down Rate (MW/h) - standard operation]]/Table1[[#This Row],[Installed capacity (MW)]])/60</f>
        <v>3.2291666666666665</v>
      </c>
    </row>
    <row r="72" spans="3:29" s="41" customFormat="1" ht="13.8" hidden="1" x14ac:dyDescent="0.25">
      <c r="C72" s="50" t="s">
        <v>599</v>
      </c>
      <c r="D72" s="47" t="s">
        <v>600</v>
      </c>
      <c r="E72" s="47" t="s">
        <v>225</v>
      </c>
      <c r="F72" s="47" t="s">
        <v>225</v>
      </c>
      <c r="G72" s="47" t="s">
        <v>30</v>
      </c>
      <c r="H72" s="47" t="s">
        <v>30</v>
      </c>
      <c r="I72" s="47">
        <v>1960</v>
      </c>
      <c r="J72" s="47">
        <v>12.8</v>
      </c>
      <c r="K72" s="49">
        <v>0</v>
      </c>
      <c r="L72" s="47">
        <v>1</v>
      </c>
      <c r="M72" s="47">
        <v>2480</v>
      </c>
      <c r="N72" s="47">
        <v>2480</v>
      </c>
      <c r="O72" s="55">
        <v>3.6</v>
      </c>
      <c r="P72" s="45">
        <v>100</v>
      </c>
      <c r="Q72" s="45"/>
      <c r="R72" s="47"/>
      <c r="S72" s="47"/>
      <c r="T72" s="47"/>
      <c r="U72" s="51">
        <v>58.25</v>
      </c>
      <c r="V72" s="51">
        <v>7.19</v>
      </c>
      <c r="W72" s="45">
        <v>12</v>
      </c>
      <c r="X72" s="45">
        <v>2</v>
      </c>
      <c r="Y72" s="45">
        <v>1</v>
      </c>
      <c r="Z72" s="44">
        <v>5</v>
      </c>
      <c r="AA72" s="44">
        <v>3</v>
      </c>
      <c r="AB72" s="43">
        <v>2</v>
      </c>
      <c r="AC72" s="42">
        <f>MAX(Table1[[#This Row],[Ramp Up Rate (MW/h) - standard operation]]/Table1[[#This Row],[Installed capacity (MW)]],Table1[[#This Row],[Ramp Down Rate (MW/h) - standard operation]]/Table1[[#This Row],[Installed capacity (MW)]])/60</f>
        <v>3.2291666666666665</v>
      </c>
    </row>
    <row r="73" spans="3:29" s="41" customFormat="1" ht="13.8" hidden="1" x14ac:dyDescent="0.25">
      <c r="C73" s="50" t="s">
        <v>599</v>
      </c>
      <c r="D73" s="47" t="s">
        <v>598</v>
      </c>
      <c r="E73" s="47" t="s">
        <v>225</v>
      </c>
      <c r="F73" s="47" t="s">
        <v>225</v>
      </c>
      <c r="G73" s="47" t="s">
        <v>30</v>
      </c>
      <c r="H73" s="47" t="s">
        <v>30</v>
      </c>
      <c r="I73" s="47">
        <v>1960</v>
      </c>
      <c r="J73" s="47">
        <v>12.8</v>
      </c>
      <c r="K73" s="49">
        <v>0</v>
      </c>
      <c r="L73" s="47">
        <v>1</v>
      </c>
      <c r="M73" s="47">
        <v>2480</v>
      </c>
      <c r="N73" s="47">
        <v>2480</v>
      </c>
      <c r="O73" s="55">
        <v>3.6</v>
      </c>
      <c r="P73" s="45">
        <v>100</v>
      </c>
      <c r="Q73" s="45"/>
      <c r="R73" s="47"/>
      <c r="S73" s="47"/>
      <c r="T73" s="47"/>
      <c r="U73" s="51">
        <v>58.25</v>
      </c>
      <c r="V73" s="51">
        <v>7.19</v>
      </c>
      <c r="W73" s="45">
        <v>12</v>
      </c>
      <c r="X73" s="45">
        <v>2</v>
      </c>
      <c r="Y73" s="45">
        <v>1</v>
      </c>
      <c r="Z73" s="44">
        <v>5</v>
      </c>
      <c r="AA73" s="44">
        <v>3</v>
      </c>
      <c r="AB73" s="43">
        <v>2</v>
      </c>
      <c r="AC73" s="42">
        <f>MAX(Table1[[#This Row],[Ramp Up Rate (MW/h) - standard operation]]/Table1[[#This Row],[Installed capacity (MW)]],Table1[[#This Row],[Ramp Down Rate (MW/h) - standard operation]]/Table1[[#This Row],[Installed capacity (MW)]])/60</f>
        <v>3.2291666666666665</v>
      </c>
    </row>
    <row r="74" spans="3:29" s="41" customFormat="1" ht="13.8" hidden="1" x14ac:dyDescent="0.25">
      <c r="C74" s="50" t="s">
        <v>597</v>
      </c>
      <c r="D74" s="47" t="s">
        <v>596</v>
      </c>
      <c r="E74" s="47" t="s">
        <v>225</v>
      </c>
      <c r="F74" s="47" t="s">
        <v>225</v>
      </c>
      <c r="G74" s="47" t="s">
        <v>30</v>
      </c>
      <c r="H74" s="47" t="s">
        <v>30</v>
      </c>
      <c r="I74" s="47">
        <v>1982</v>
      </c>
      <c r="J74" s="47">
        <v>79.900000000000006</v>
      </c>
      <c r="K74" s="49">
        <v>0</v>
      </c>
      <c r="L74" s="47">
        <v>1</v>
      </c>
      <c r="M74" s="47">
        <v>1800</v>
      </c>
      <c r="N74" s="47">
        <v>1800</v>
      </c>
      <c r="O74" s="55">
        <v>3.6</v>
      </c>
      <c r="P74" s="45">
        <v>100</v>
      </c>
      <c r="Q74" s="45"/>
      <c r="R74" s="47"/>
      <c r="S74" s="47"/>
      <c r="T74" s="47"/>
      <c r="U74" s="51">
        <v>58.25</v>
      </c>
      <c r="V74" s="51">
        <v>7.19</v>
      </c>
      <c r="W74" s="45">
        <v>12</v>
      </c>
      <c r="X74" s="45">
        <v>2</v>
      </c>
      <c r="Y74" s="45">
        <v>1</v>
      </c>
      <c r="Z74" s="44">
        <v>5</v>
      </c>
      <c r="AA74" s="44">
        <v>3</v>
      </c>
      <c r="AB74" s="43">
        <v>2</v>
      </c>
      <c r="AC74" s="42">
        <f>MAX(Table1[[#This Row],[Ramp Up Rate (MW/h) - standard operation]]/Table1[[#This Row],[Installed capacity (MW)]],Table1[[#This Row],[Ramp Down Rate (MW/h) - standard operation]]/Table1[[#This Row],[Installed capacity (MW)]])/60</f>
        <v>0.37546933667083854</v>
      </c>
    </row>
    <row r="75" spans="3:29" s="41" customFormat="1" ht="13.8" hidden="1" x14ac:dyDescent="0.25">
      <c r="C75" s="50" t="s">
        <v>595</v>
      </c>
      <c r="D75" s="47" t="s">
        <v>594</v>
      </c>
      <c r="E75" s="47" t="s">
        <v>225</v>
      </c>
      <c r="F75" s="47" t="s">
        <v>225</v>
      </c>
      <c r="G75" s="47" t="s">
        <v>30</v>
      </c>
      <c r="H75" s="47" t="s">
        <v>30</v>
      </c>
      <c r="I75" s="47">
        <v>1967</v>
      </c>
      <c r="J75" s="47">
        <v>40</v>
      </c>
      <c r="K75" s="49">
        <v>0</v>
      </c>
      <c r="L75" s="47">
        <v>1</v>
      </c>
      <c r="M75" s="47">
        <v>480</v>
      </c>
      <c r="N75" s="47">
        <v>480</v>
      </c>
      <c r="O75" s="55">
        <v>3.6</v>
      </c>
      <c r="P75" s="45">
        <v>100</v>
      </c>
      <c r="Q75" s="45"/>
      <c r="R75" s="47"/>
      <c r="S75" s="47"/>
      <c r="T75" s="47"/>
      <c r="U75" s="51">
        <v>58.25</v>
      </c>
      <c r="V75" s="51">
        <v>7.19</v>
      </c>
      <c r="W75" s="45">
        <v>12</v>
      </c>
      <c r="X75" s="45">
        <v>2</v>
      </c>
      <c r="Y75" s="45">
        <v>1</v>
      </c>
      <c r="Z75" s="44">
        <v>5</v>
      </c>
      <c r="AA75" s="44">
        <v>3</v>
      </c>
      <c r="AB75" s="43">
        <v>2</v>
      </c>
      <c r="AC75" s="42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76" spans="3:29" s="41" customFormat="1" ht="13.8" hidden="1" x14ac:dyDescent="0.25">
      <c r="C76" s="50" t="s">
        <v>588</v>
      </c>
      <c r="D76" s="47" t="s">
        <v>593</v>
      </c>
      <c r="E76" s="47" t="s">
        <v>225</v>
      </c>
      <c r="F76" s="47" t="s">
        <v>225</v>
      </c>
      <c r="G76" s="47" t="s">
        <v>30</v>
      </c>
      <c r="H76" s="47" t="s">
        <v>30</v>
      </c>
      <c r="I76" s="47">
        <v>1964</v>
      </c>
      <c r="J76" s="47">
        <v>50</v>
      </c>
      <c r="K76" s="49">
        <v>0</v>
      </c>
      <c r="L76" s="47">
        <v>1</v>
      </c>
      <c r="M76" s="47">
        <v>2250</v>
      </c>
      <c r="N76" s="47">
        <v>2260</v>
      </c>
      <c r="O76" s="55">
        <v>3.6</v>
      </c>
      <c r="P76" s="45">
        <v>100</v>
      </c>
      <c r="Q76" s="45"/>
      <c r="R76" s="47"/>
      <c r="S76" s="47"/>
      <c r="T76" s="47"/>
      <c r="U76" s="51">
        <v>58.25</v>
      </c>
      <c r="V76" s="51">
        <v>7.19</v>
      </c>
      <c r="W76" s="45">
        <v>12</v>
      </c>
      <c r="X76" s="45">
        <v>2</v>
      </c>
      <c r="Y76" s="45">
        <v>1</v>
      </c>
      <c r="Z76" s="44">
        <v>5</v>
      </c>
      <c r="AA76" s="44">
        <v>3</v>
      </c>
      <c r="AB76" s="43">
        <v>2</v>
      </c>
      <c r="AC76" s="42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77" spans="3:29" s="41" customFormat="1" ht="13.8" hidden="1" x14ac:dyDescent="0.25">
      <c r="C77" s="50" t="s">
        <v>588</v>
      </c>
      <c r="D77" s="47" t="s">
        <v>592</v>
      </c>
      <c r="E77" s="47" t="s">
        <v>225</v>
      </c>
      <c r="F77" s="47" t="s">
        <v>225</v>
      </c>
      <c r="G77" s="47" t="s">
        <v>30</v>
      </c>
      <c r="H77" s="47" t="s">
        <v>30</v>
      </c>
      <c r="I77" s="47">
        <v>1964</v>
      </c>
      <c r="J77" s="47">
        <v>50</v>
      </c>
      <c r="K77" s="49">
        <v>0</v>
      </c>
      <c r="L77" s="47">
        <v>1</v>
      </c>
      <c r="M77" s="47">
        <v>2250</v>
      </c>
      <c r="N77" s="47">
        <v>2260</v>
      </c>
      <c r="O77" s="55">
        <v>3.6</v>
      </c>
      <c r="P77" s="45">
        <v>100</v>
      </c>
      <c r="Q77" s="45"/>
      <c r="R77" s="47"/>
      <c r="S77" s="47"/>
      <c r="T77" s="47"/>
      <c r="U77" s="51">
        <v>58.25</v>
      </c>
      <c r="V77" s="51">
        <v>7.19</v>
      </c>
      <c r="W77" s="45">
        <v>12</v>
      </c>
      <c r="X77" s="45">
        <v>2</v>
      </c>
      <c r="Y77" s="45">
        <v>1</v>
      </c>
      <c r="Z77" s="44">
        <v>5</v>
      </c>
      <c r="AA77" s="44">
        <v>3</v>
      </c>
      <c r="AB77" s="43">
        <v>2</v>
      </c>
      <c r="AC77" s="42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78" spans="3:29" s="41" customFormat="1" ht="13.8" hidden="1" x14ac:dyDescent="0.25">
      <c r="C78" s="50" t="s">
        <v>588</v>
      </c>
      <c r="D78" s="47" t="s">
        <v>591</v>
      </c>
      <c r="E78" s="47" t="s">
        <v>225</v>
      </c>
      <c r="F78" s="47" t="s">
        <v>225</v>
      </c>
      <c r="G78" s="47" t="s">
        <v>30</v>
      </c>
      <c r="H78" s="47" t="s">
        <v>30</v>
      </c>
      <c r="I78" s="47">
        <v>1964</v>
      </c>
      <c r="J78" s="47">
        <v>50</v>
      </c>
      <c r="K78" s="49">
        <v>0</v>
      </c>
      <c r="L78" s="47">
        <v>1</v>
      </c>
      <c r="M78" s="47">
        <v>2250</v>
      </c>
      <c r="N78" s="47">
        <v>2260</v>
      </c>
      <c r="O78" s="55">
        <v>3.6</v>
      </c>
      <c r="P78" s="45">
        <v>100</v>
      </c>
      <c r="Q78" s="45"/>
      <c r="R78" s="47"/>
      <c r="S78" s="47"/>
      <c r="T78" s="47"/>
      <c r="U78" s="51">
        <v>58.25</v>
      </c>
      <c r="V78" s="51">
        <v>7.19</v>
      </c>
      <c r="W78" s="45">
        <v>12</v>
      </c>
      <c r="X78" s="45">
        <v>2</v>
      </c>
      <c r="Y78" s="45">
        <v>1</v>
      </c>
      <c r="Z78" s="44">
        <v>5</v>
      </c>
      <c r="AA78" s="44">
        <v>3</v>
      </c>
      <c r="AB78" s="43">
        <v>2</v>
      </c>
      <c r="AC78" s="42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79" spans="3:29" s="41" customFormat="1" ht="13.8" hidden="1" x14ac:dyDescent="0.25">
      <c r="C79" s="50" t="s">
        <v>588</v>
      </c>
      <c r="D79" s="47" t="s">
        <v>590</v>
      </c>
      <c r="E79" s="47" t="s">
        <v>225</v>
      </c>
      <c r="F79" s="47" t="s">
        <v>225</v>
      </c>
      <c r="G79" s="47" t="s">
        <v>30</v>
      </c>
      <c r="H79" s="47" t="s">
        <v>30</v>
      </c>
      <c r="I79" s="47">
        <v>1964</v>
      </c>
      <c r="J79" s="47">
        <v>50</v>
      </c>
      <c r="K79" s="49">
        <v>0</v>
      </c>
      <c r="L79" s="47">
        <v>1</v>
      </c>
      <c r="M79" s="47">
        <v>2250</v>
      </c>
      <c r="N79" s="47">
        <v>2260</v>
      </c>
      <c r="O79" s="55">
        <v>3.6</v>
      </c>
      <c r="P79" s="45">
        <v>100</v>
      </c>
      <c r="Q79" s="45"/>
      <c r="R79" s="47"/>
      <c r="S79" s="47"/>
      <c r="T79" s="47"/>
      <c r="U79" s="51">
        <v>58.25</v>
      </c>
      <c r="V79" s="51">
        <v>7.19</v>
      </c>
      <c r="W79" s="45">
        <v>12</v>
      </c>
      <c r="X79" s="45">
        <v>2</v>
      </c>
      <c r="Y79" s="45">
        <v>1</v>
      </c>
      <c r="Z79" s="44">
        <v>5</v>
      </c>
      <c r="AA79" s="44">
        <v>3</v>
      </c>
      <c r="AB79" s="43">
        <v>2</v>
      </c>
      <c r="AC79" s="42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80" spans="3:29" s="41" customFormat="1" ht="13.8" hidden="1" x14ac:dyDescent="0.25">
      <c r="C80" s="50" t="s">
        <v>588</v>
      </c>
      <c r="D80" s="47" t="s">
        <v>589</v>
      </c>
      <c r="E80" s="47" t="s">
        <v>225</v>
      </c>
      <c r="F80" s="47" t="s">
        <v>225</v>
      </c>
      <c r="G80" s="47" t="s">
        <v>30</v>
      </c>
      <c r="H80" s="47" t="s">
        <v>30</v>
      </c>
      <c r="I80" s="47">
        <v>1964</v>
      </c>
      <c r="J80" s="47">
        <v>50</v>
      </c>
      <c r="K80" s="49">
        <v>0</v>
      </c>
      <c r="L80" s="47">
        <v>1</v>
      </c>
      <c r="M80" s="47">
        <v>2250</v>
      </c>
      <c r="N80" s="47">
        <v>2260</v>
      </c>
      <c r="O80" s="55">
        <v>3.6</v>
      </c>
      <c r="P80" s="45">
        <v>100</v>
      </c>
      <c r="Q80" s="45"/>
      <c r="R80" s="47"/>
      <c r="S80" s="47"/>
      <c r="T80" s="47"/>
      <c r="U80" s="51">
        <v>58.25</v>
      </c>
      <c r="V80" s="51">
        <v>7.19</v>
      </c>
      <c r="W80" s="45">
        <v>12</v>
      </c>
      <c r="X80" s="45">
        <v>2</v>
      </c>
      <c r="Y80" s="45">
        <v>1</v>
      </c>
      <c r="Z80" s="44">
        <v>5</v>
      </c>
      <c r="AA80" s="44">
        <v>3</v>
      </c>
      <c r="AB80" s="43">
        <v>2</v>
      </c>
      <c r="AC80" s="42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81" spans="3:29" s="41" customFormat="1" ht="13.8" hidden="1" x14ac:dyDescent="0.25">
      <c r="C81" s="50" t="s">
        <v>588</v>
      </c>
      <c r="D81" s="47" t="s">
        <v>587</v>
      </c>
      <c r="E81" s="47" t="s">
        <v>225</v>
      </c>
      <c r="F81" s="47" t="s">
        <v>225</v>
      </c>
      <c r="G81" s="47" t="s">
        <v>30</v>
      </c>
      <c r="H81" s="47" t="s">
        <v>30</v>
      </c>
      <c r="I81" s="47">
        <v>1964</v>
      </c>
      <c r="J81" s="47">
        <v>50</v>
      </c>
      <c r="K81" s="49">
        <v>0</v>
      </c>
      <c r="L81" s="47">
        <v>1</v>
      </c>
      <c r="M81" s="47">
        <v>2250</v>
      </c>
      <c r="N81" s="47">
        <v>2260</v>
      </c>
      <c r="O81" s="55">
        <v>3.6</v>
      </c>
      <c r="P81" s="45">
        <v>100</v>
      </c>
      <c r="Q81" s="45"/>
      <c r="R81" s="47"/>
      <c r="S81" s="47"/>
      <c r="T81" s="47"/>
      <c r="U81" s="51">
        <v>58.25</v>
      </c>
      <c r="V81" s="51">
        <v>7.19</v>
      </c>
      <c r="W81" s="45">
        <v>12</v>
      </c>
      <c r="X81" s="45">
        <v>2</v>
      </c>
      <c r="Y81" s="45">
        <v>1</v>
      </c>
      <c r="Z81" s="44">
        <v>5</v>
      </c>
      <c r="AA81" s="44">
        <v>3</v>
      </c>
      <c r="AB81" s="43">
        <v>2</v>
      </c>
      <c r="AC81" s="42">
        <f>MAX(Table1[[#This Row],[Ramp Up Rate (MW/h) - standard operation]]/Table1[[#This Row],[Installed capacity (MW)]],Table1[[#This Row],[Ramp Down Rate (MW/h) - standard operation]]/Table1[[#This Row],[Installed capacity (MW)]])/60</f>
        <v>0.75333333333333341</v>
      </c>
    </row>
    <row r="82" spans="3:29" s="41" customFormat="1" ht="13.8" hidden="1" x14ac:dyDescent="0.25">
      <c r="C82" s="50" t="s">
        <v>585</v>
      </c>
      <c r="D82" s="47" t="s">
        <v>586</v>
      </c>
      <c r="E82" s="47" t="s">
        <v>225</v>
      </c>
      <c r="F82" s="47" t="s">
        <v>225</v>
      </c>
      <c r="G82" s="47" t="s">
        <v>30</v>
      </c>
      <c r="H82" s="47" t="s">
        <v>30</v>
      </c>
      <c r="I82" s="47">
        <v>1986</v>
      </c>
      <c r="J82" s="47">
        <v>115.6</v>
      </c>
      <c r="K82" s="49">
        <v>0</v>
      </c>
      <c r="L82" s="47">
        <v>1</v>
      </c>
      <c r="M82" s="47">
        <v>1800</v>
      </c>
      <c r="N82" s="47">
        <v>1800</v>
      </c>
      <c r="O82" s="55">
        <v>3.6</v>
      </c>
      <c r="P82" s="45">
        <v>100</v>
      </c>
      <c r="Q82" s="45"/>
      <c r="R82" s="47"/>
      <c r="S82" s="47"/>
      <c r="T82" s="47"/>
      <c r="U82" s="51">
        <v>58.25</v>
      </c>
      <c r="V82" s="51">
        <v>7.19</v>
      </c>
      <c r="W82" s="45">
        <v>12</v>
      </c>
      <c r="X82" s="45">
        <v>2</v>
      </c>
      <c r="Y82" s="45">
        <v>1</v>
      </c>
      <c r="Z82" s="44">
        <v>5</v>
      </c>
      <c r="AA82" s="44">
        <v>3</v>
      </c>
      <c r="AB82" s="43">
        <v>2</v>
      </c>
      <c r="AC82" s="42">
        <f>MAX(Table1[[#This Row],[Ramp Up Rate (MW/h) - standard operation]]/Table1[[#This Row],[Installed capacity (MW)]],Table1[[#This Row],[Ramp Down Rate (MW/h) - standard operation]]/Table1[[#This Row],[Installed capacity (MW)]])/60</f>
        <v>0.25951557093425609</v>
      </c>
    </row>
    <row r="83" spans="3:29" s="41" customFormat="1" ht="13.8" hidden="1" x14ac:dyDescent="0.25">
      <c r="C83" s="50" t="s">
        <v>585</v>
      </c>
      <c r="D83" s="47" t="s">
        <v>584</v>
      </c>
      <c r="E83" s="47" t="s">
        <v>225</v>
      </c>
      <c r="F83" s="47" t="s">
        <v>225</v>
      </c>
      <c r="G83" s="47" t="s">
        <v>30</v>
      </c>
      <c r="H83" s="47" t="s">
        <v>30</v>
      </c>
      <c r="I83" s="47">
        <v>1986</v>
      </c>
      <c r="J83" s="47">
        <v>115.6</v>
      </c>
      <c r="K83" s="49">
        <v>0</v>
      </c>
      <c r="L83" s="47">
        <v>1</v>
      </c>
      <c r="M83" s="47">
        <v>1800</v>
      </c>
      <c r="N83" s="47">
        <v>1800</v>
      </c>
      <c r="O83" s="55">
        <v>3.6</v>
      </c>
      <c r="P83" s="45">
        <v>100</v>
      </c>
      <c r="Q83" s="45"/>
      <c r="R83" s="47"/>
      <c r="S83" s="47"/>
      <c r="T83" s="47"/>
      <c r="U83" s="51">
        <v>58.25</v>
      </c>
      <c r="V83" s="51">
        <v>7.19</v>
      </c>
      <c r="W83" s="45">
        <v>12</v>
      </c>
      <c r="X83" s="45">
        <v>2</v>
      </c>
      <c r="Y83" s="45">
        <v>1</v>
      </c>
      <c r="Z83" s="44">
        <v>5</v>
      </c>
      <c r="AA83" s="44">
        <v>3</v>
      </c>
      <c r="AB83" s="43">
        <v>2</v>
      </c>
      <c r="AC83" s="42">
        <f>MAX(Table1[[#This Row],[Ramp Up Rate (MW/h) - standard operation]]/Table1[[#This Row],[Installed capacity (MW)]],Table1[[#This Row],[Ramp Down Rate (MW/h) - standard operation]]/Table1[[#This Row],[Installed capacity (MW)]])/60</f>
        <v>0.25951557093425609</v>
      </c>
    </row>
    <row r="84" spans="3:29" s="41" customFormat="1" ht="13.8" hidden="1" x14ac:dyDescent="0.25">
      <c r="C84" s="50" t="s">
        <v>578</v>
      </c>
      <c r="D84" s="47" t="s">
        <v>583</v>
      </c>
      <c r="E84" s="47" t="s">
        <v>225</v>
      </c>
      <c r="F84" s="47" t="s">
        <v>225</v>
      </c>
      <c r="G84" s="47" t="s">
        <v>30</v>
      </c>
      <c r="H84" s="47" t="s">
        <v>30</v>
      </c>
      <c r="I84" s="47">
        <v>1938</v>
      </c>
      <c r="J84" s="47">
        <v>15</v>
      </c>
      <c r="K84" s="49">
        <v>0</v>
      </c>
      <c r="L84" s="47">
        <v>1</v>
      </c>
      <c r="M84" s="47">
        <v>1000</v>
      </c>
      <c r="N84" s="47">
        <v>1000</v>
      </c>
      <c r="O84" s="55">
        <v>3.6</v>
      </c>
      <c r="P84" s="45">
        <v>100</v>
      </c>
      <c r="Q84" s="45"/>
      <c r="R84" s="47"/>
      <c r="S84" s="47"/>
      <c r="T84" s="47"/>
      <c r="U84" s="51">
        <v>58.25</v>
      </c>
      <c r="V84" s="51">
        <v>7.19</v>
      </c>
      <c r="W84" s="45">
        <v>12</v>
      </c>
      <c r="X84" s="45">
        <v>2</v>
      </c>
      <c r="Y84" s="45">
        <v>1</v>
      </c>
      <c r="Z84" s="44">
        <v>5</v>
      </c>
      <c r="AA84" s="44">
        <v>3</v>
      </c>
      <c r="AB84" s="43">
        <v>2</v>
      </c>
      <c r="AC84" s="42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5" spans="3:29" s="41" customFormat="1" ht="13.8" hidden="1" x14ac:dyDescent="0.25">
      <c r="C85" s="50" t="s">
        <v>578</v>
      </c>
      <c r="D85" s="47" t="s">
        <v>582</v>
      </c>
      <c r="E85" s="47" t="s">
        <v>225</v>
      </c>
      <c r="F85" s="47" t="s">
        <v>225</v>
      </c>
      <c r="G85" s="47" t="s">
        <v>30</v>
      </c>
      <c r="H85" s="47" t="s">
        <v>30</v>
      </c>
      <c r="I85" s="47">
        <v>1938</v>
      </c>
      <c r="J85" s="47">
        <v>15</v>
      </c>
      <c r="K85" s="49">
        <v>0</v>
      </c>
      <c r="L85" s="47">
        <v>1</v>
      </c>
      <c r="M85" s="47">
        <v>1000</v>
      </c>
      <c r="N85" s="47">
        <v>1000</v>
      </c>
      <c r="O85" s="55">
        <v>3.6</v>
      </c>
      <c r="P85" s="45">
        <v>100</v>
      </c>
      <c r="Q85" s="45"/>
      <c r="R85" s="47"/>
      <c r="S85" s="47"/>
      <c r="T85" s="47"/>
      <c r="U85" s="51">
        <v>58.25</v>
      </c>
      <c r="V85" s="51">
        <v>7.19</v>
      </c>
      <c r="W85" s="45">
        <v>12</v>
      </c>
      <c r="X85" s="45">
        <v>2</v>
      </c>
      <c r="Y85" s="45">
        <v>1</v>
      </c>
      <c r="Z85" s="44">
        <v>5</v>
      </c>
      <c r="AA85" s="44">
        <v>3</v>
      </c>
      <c r="AB85" s="43">
        <v>2</v>
      </c>
      <c r="AC85" s="42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6" spans="3:29" s="41" customFormat="1" ht="13.8" hidden="1" x14ac:dyDescent="0.25">
      <c r="C86" s="50" t="s">
        <v>578</v>
      </c>
      <c r="D86" s="47" t="s">
        <v>581</v>
      </c>
      <c r="E86" s="47" t="s">
        <v>225</v>
      </c>
      <c r="F86" s="47" t="s">
        <v>225</v>
      </c>
      <c r="G86" s="47" t="s">
        <v>30</v>
      </c>
      <c r="H86" s="47" t="s">
        <v>30</v>
      </c>
      <c r="I86" s="47">
        <v>1938</v>
      </c>
      <c r="J86" s="47">
        <v>15</v>
      </c>
      <c r="K86" s="49">
        <v>0</v>
      </c>
      <c r="L86" s="47">
        <v>1</v>
      </c>
      <c r="M86" s="47">
        <v>1000</v>
      </c>
      <c r="N86" s="47">
        <v>1000</v>
      </c>
      <c r="O86" s="55">
        <v>3.6</v>
      </c>
      <c r="P86" s="45">
        <v>100</v>
      </c>
      <c r="Q86" s="45"/>
      <c r="R86" s="47"/>
      <c r="S86" s="47"/>
      <c r="T86" s="47"/>
      <c r="U86" s="51">
        <v>58.25</v>
      </c>
      <c r="V86" s="51">
        <v>7.19</v>
      </c>
      <c r="W86" s="45">
        <v>12</v>
      </c>
      <c r="X86" s="45">
        <v>2</v>
      </c>
      <c r="Y86" s="45">
        <v>1</v>
      </c>
      <c r="Z86" s="44">
        <v>5</v>
      </c>
      <c r="AA86" s="44">
        <v>3</v>
      </c>
      <c r="AB86" s="43">
        <v>2</v>
      </c>
      <c r="AC86" s="42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7" spans="3:29" s="41" customFormat="1" ht="13.8" hidden="1" x14ac:dyDescent="0.25">
      <c r="C87" s="50" t="s">
        <v>578</v>
      </c>
      <c r="D87" s="47" t="s">
        <v>580</v>
      </c>
      <c r="E87" s="47" t="s">
        <v>225</v>
      </c>
      <c r="F87" s="47" t="s">
        <v>225</v>
      </c>
      <c r="G87" s="47" t="s">
        <v>30</v>
      </c>
      <c r="H87" s="47" t="s">
        <v>30</v>
      </c>
      <c r="I87" s="47">
        <v>1938</v>
      </c>
      <c r="J87" s="47">
        <v>15</v>
      </c>
      <c r="K87" s="49">
        <v>0</v>
      </c>
      <c r="L87" s="47">
        <v>1</v>
      </c>
      <c r="M87" s="47">
        <v>1000</v>
      </c>
      <c r="N87" s="47">
        <v>1000</v>
      </c>
      <c r="O87" s="55">
        <v>3.6</v>
      </c>
      <c r="P87" s="45">
        <v>100</v>
      </c>
      <c r="Q87" s="45"/>
      <c r="R87" s="47"/>
      <c r="S87" s="47"/>
      <c r="T87" s="47"/>
      <c r="U87" s="51">
        <v>58.25</v>
      </c>
      <c r="V87" s="51">
        <v>7.19</v>
      </c>
      <c r="W87" s="45">
        <v>12</v>
      </c>
      <c r="X87" s="45">
        <v>2</v>
      </c>
      <c r="Y87" s="45">
        <v>1</v>
      </c>
      <c r="Z87" s="44">
        <v>5</v>
      </c>
      <c r="AA87" s="44">
        <v>3</v>
      </c>
      <c r="AB87" s="43">
        <v>2</v>
      </c>
      <c r="AC87" s="42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8" spans="3:29" s="41" customFormat="1" ht="13.8" hidden="1" x14ac:dyDescent="0.25">
      <c r="C88" s="50" t="s">
        <v>578</v>
      </c>
      <c r="D88" s="47" t="s">
        <v>579</v>
      </c>
      <c r="E88" s="47" t="s">
        <v>225</v>
      </c>
      <c r="F88" s="47" t="s">
        <v>225</v>
      </c>
      <c r="G88" s="47" t="s">
        <v>30</v>
      </c>
      <c r="H88" s="47" t="s">
        <v>30</v>
      </c>
      <c r="I88" s="47">
        <v>1938</v>
      </c>
      <c r="J88" s="47">
        <v>15</v>
      </c>
      <c r="K88" s="49">
        <v>0</v>
      </c>
      <c r="L88" s="47">
        <v>1</v>
      </c>
      <c r="M88" s="47">
        <v>1000</v>
      </c>
      <c r="N88" s="47">
        <v>1000</v>
      </c>
      <c r="O88" s="55">
        <v>3.6</v>
      </c>
      <c r="P88" s="45">
        <v>100</v>
      </c>
      <c r="Q88" s="45"/>
      <c r="R88" s="47"/>
      <c r="S88" s="47"/>
      <c r="T88" s="47"/>
      <c r="U88" s="51">
        <v>58.25</v>
      </c>
      <c r="V88" s="51">
        <v>7.19</v>
      </c>
      <c r="W88" s="45">
        <v>12</v>
      </c>
      <c r="X88" s="45">
        <v>2</v>
      </c>
      <c r="Y88" s="45">
        <v>1</v>
      </c>
      <c r="Z88" s="44">
        <v>5</v>
      </c>
      <c r="AA88" s="44">
        <v>3</v>
      </c>
      <c r="AB88" s="43">
        <v>2</v>
      </c>
      <c r="AC88" s="42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89" spans="3:29" s="41" customFormat="1" ht="13.8" hidden="1" x14ac:dyDescent="0.25">
      <c r="C89" s="50" t="s">
        <v>578</v>
      </c>
      <c r="D89" s="47" t="s">
        <v>577</v>
      </c>
      <c r="E89" s="47" t="s">
        <v>225</v>
      </c>
      <c r="F89" s="47" t="s">
        <v>225</v>
      </c>
      <c r="G89" s="47" t="s">
        <v>30</v>
      </c>
      <c r="H89" s="47" t="s">
        <v>30</v>
      </c>
      <c r="I89" s="47">
        <v>1938</v>
      </c>
      <c r="J89" s="47">
        <v>15</v>
      </c>
      <c r="K89" s="49">
        <v>0</v>
      </c>
      <c r="L89" s="47">
        <v>1</v>
      </c>
      <c r="M89" s="47">
        <v>1000</v>
      </c>
      <c r="N89" s="47">
        <v>1000</v>
      </c>
      <c r="O89" s="55">
        <v>3.6</v>
      </c>
      <c r="P89" s="45">
        <v>100</v>
      </c>
      <c r="Q89" s="45"/>
      <c r="R89" s="47"/>
      <c r="S89" s="47"/>
      <c r="T89" s="47"/>
      <c r="U89" s="51">
        <v>58.25</v>
      </c>
      <c r="V89" s="51">
        <v>7.19</v>
      </c>
      <c r="W89" s="45">
        <v>12</v>
      </c>
      <c r="X89" s="45">
        <v>2</v>
      </c>
      <c r="Y89" s="45">
        <v>1</v>
      </c>
      <c r="Z89" s="44">
        <v>5</v>
      </c>
      <c r="AA89" s="44">
        <v>3</v>
      </c>
      <c r="AB89" s="43">
        <v>2</v>
      </c>
      <c r="AC89" s="42">
        <f>MAX(Table1[[#This Row],[Ramp Up Rate (MW/h) - standard operation]]/Table1[[#This Row],[Installed capacity (MW)]],Table1[[#This Row],[Ramp Down Rate (MW/h) - standard operation]]/Table1[[#This Row],[Installed capacity (MW)]])/60</f>
        <v>1.1111111111111112</v>
      </c>
    </row>
    <row r="90" spans="3:29" s="41" customFormat="1" ht="13.8" hidden="1" x14ac:dyDescent="0.25">
      <c r="C90" s="50" t="s">
        <v>573</v>
      </c>
      <c r="D90" s="47" t="s">
        <v>576</v>
      </c>
      <c r="E90" s="47" t="s">
        <v>225</v>
      </c>
      <c r="F90" s="47" t="s">
        <v>225</v>
      </c>
      <c r="G90" s="47" t="s">
        <v>30</v>
      </c>
      <c r="H90" s="47" t="s">
        <v>30</v>
      </c>
      <c r="I90" s="47">
        <v>1955</v>
      </c>
      <c r="J90" s="47">
        <v>20</v>
      </c>
      <c r="K90" s="49">
        <v>0</v>
      </c>
      <c r="L90" s="47">
        <v>1</v>
      </c>
      <c r="M90" s="47">
        <v>1710</v>
      </c>
      <c r="N90" s="47">
        <v>1710</v>
      </c>
      <c r="O90" s="55">
        <v>3.6</v>
      </c>
      <c r="P90" s="45">
        <v>100</v>
      </c>
      <c r="Q90" s="45"/>
      <c r="R90" s="47"/>
      <c r="S90" s="47"/>
      <c r="T90" s="47"/>
      <c r="U90" s="51">
        <v>58.25</v>
      </c>
      <c r="V90" s="51">
        <v>7.19</v>
      </c>
      <c r="W90" s="45">
        <v>12</v>
      </c>
      <c r="X90" s="45">
        <v>2</v>
      </c>
      <c r="Y90" s="45">
        <v>1</v>
      </c>
      <c r="Z90" s="44">
        <v>5</v>
      </c>
      <c r="AA90" s="44">
        <v>3</v>
      </c>
      <c r="AB90" s="43">
        <v>2</v>
      </c>
      <c r="AC90" s="42">
        <f>MAX(Table1[[#This Row],[Ramp Up Rate (MW/h) - standard operation]]/Table1[[#This Row],[Installed capacity (MW)]],Table1[[#This Row],[Ramp Down Rate (MW/h) - standard operation]]/Table1[[#This Row],[Installed capacity (MW)]])/60</f>
        <v>1.425</v>
      </c>
    </row>
    <row r="91" spans="3:29" s="41" customFormat="1" ht="13.8" hidden="1" x14ac:dyDescent="0.25">
      <c r="C91" s="50" t="s">
        <v>573</v>
      </c>
      <c r="D91" s="47" t="s">
        <v>575</v>
      </c>
      <c r="E91" s="47" t="s">
        <v>225</v>
      </c>
      <c r="F91" s="47" t="s">
        <v>225</v>
      </c>
      <c r="G91" s="47" t="s">
        <v>30</v>
      </c>
      <c r="H91" s="47" t="s">
        <v>30</v>
      </c>
      <c r="I91" s="47">
        <v>1955</v>
      </c>
      <c r="J91" s="47">
        <v>20</v>
      </c>
      <c r="K91" s="49">
        <v>0</v>
      </c>
      <c r="L91" s="47">
        <v>1</v>
      </c>
      <c r="M91" s="47">
        <v>1710</v>
      </c>
      <c r="N91" s="47">
        <v>1710</v>
      </c>
      <c r="O91" s="55">
        <v>3.6</v>
      </c>
      <c r="P91" s="45">
        <v>100</v>
      </c>
      <c r="Q91" s="45"/>
      <c r="R91" s="47"/>
      <c r="S91" s="47"/>
      <c r="T91" s="47"/>
      <c r="U91" s="51">
        <v>58.25</v>
      </c>
      <c r="V91" s="51">
        <v>7.19</v>
      </c>
      <c r="W91" s="45">
        <v>12</v>
      </c>
      <c r="X91" s="45">
        <v>2</v>
      </c>
      <c r="Y91" s="45">
        <v>1</v>
      </c>
      <c r="Z91" s="44">
        <v>5</v>
      </c>
      <c r="AA91" s="44">
        <v>3</v>
      </c>
      <c r="AB91" s="43">
        <v>2</v>
      </c>
      <c r="AC91" s="42">
        <f>MAX(Table1[[#This Row],[Ramp Up Rate (MW/h) - standard operation]]/Table1[[#This Row],[Installed capacity (MW)]],Table1[[#This Row],[Ramp Down Rate (MW/h) - standard operation]]/Table1[[#This Row],[Installed capacity (MW)]])/60</f>
        <v>1.425</v>
      </c>
    </row>
    <row r="92" spans="3:29" s="41" customFormat="1" ht="13.8" hidden="1" x14ac:dyDescent="0.25">
      <c r="C92" s="50" t="s">
        <v>573</v>
      </c>
      <c r="D92" s="47" t="s">
        <v>574</v>
      </c>
      <c r="E92" s="47" t="s">
        <v>225</v>
      </c>
      <c r="F92" s="47" t="s">
        <v>225</v>
      </c>
      <c r="G92" s="47" t="s">
        <v>30</v>
      </c>
      <c r="H92" s="47" t="s">
        <v>30</v>
      </c>
      <c r="I92" s="47">
        <v>1955</v>
      </c>
      <c r="J92" s="47">
        <v>26.5</v>
      </c>
      <c r="K92" s="49">
        <v>0</v>
      </c>
      <c r="L92" s="47">
        <v>1</v>
      </c>
      <c r="M92" s="47">
        <v>1710</v>
      </c>
      <c r="N92" s="47">
        <v>1710</v>
      </c>
      <c r="O92" s="55">
        <v>3.6</v>
      </c>
      <c r="P92" s="45">
        <v>100</v>
      </c>
      <c r="Q92" s="45"/>
      <c r="R92" s="47"/>
      <c r="S92" s="47"/>
      <c r="T92" s="47"/>
      <c r="U92" s="51">
        <v>58.25</v>
      </c>
      <c r="V92" s="51">
        <v>7.19</v>
      </c>
      <c r="W92" s="45">
        <v>12</v>
      </c>
      <c r="X92" s="45">
        <v>2</v>
      </c>
      <c r="Y92" s="45">
        <v>1</v>
      </c>
      <c r="Z92" s="44">
        <v>5</v>
      </c>
      <c r="AA92" s="44">
        <v>3</v>
      </c>
      <c r="AB92" s="43">
        <v>2</v>
      </c>
      <c r="AC92" s="42">
        <f>MAX(Table1[[#This Row],[Ramp Up Rate (MW/h) - standard operation]]/Table1[[#This Row],[Installed capacity (MW)]],Table1[[#This Row],[Ramp Down Rate (MW/h) - standard operation]]/Table1[[#This Row],[Installed capacity (MW)]])/60</f>
        <v>1.0754716981132075</v>
      </c>
    </row>
    <row r="93" spans="3:29" s="41" customFormat="1" ht="13.8" hidden="1" x14ac:dyDescent="0.25">
      <c r="C93" s="50" t="s">
        <v>573</v>
      </c>
      <c r="D93" s="47" t="s">
        <v>572</v>
      </c>
      <c r="E93" s="47" t="s">
        <v>225</v>
      </c>
      <c r="F93" s="47" t="s">
        <v>225</v>
      </c>
      <c r="G93" s="47" t="s">
        <v>30</v>
      </c>
      <c r="H93" s="47" t="s">
        <v>30</v>
      </c>
      <c r="I93" s="47">
        <v>1955</v>
      </c>
      <c r="J93" s="47">
        <v>26.5</v>
      </c>
      <c r="K93" s="49">
        <v>0</v>
      </c>
      <c r="L93" s="47">
        <v>1</v>
      </c>
      <c r="M93" s="47">
        <v>1710</v>
      </c>
      <c r="N93" s="47">
        <v>1710</v>
      </c>
      <c r="O93" s="55">
        <v>3.6</v>
      </c>
      <c r="P93" s="45">
        <v>100</v>
      </c>
      <c r="Q93" s="45"/>
      <c r="R93" s="47"/>
      <c r="S93" s="47"/>
      <c r="T93" s="47"/>
      <c r="U93" s="51">
        <v>58.25</v>
      </c>
      <c r="V93" s="51">
        <v>7.19</v>
      </c>
      <c r="W93" s="45">
        <v>12</v>
      </c>
      <c r="X93" s="45">
        <v>2</v>
      </c>
      <c r="Y93" s="45">
        <v>1</v>
      </c>
      <c r="Z93" s="44">
        <v>5</v>
      </c>
      <c r="AA93" s="44">
        <v>3</v>
      </c>
      <c r="AB93" s="43">
        <v>2</v>
      </c>
      <c r="AC93" s="42">
        <f>MAX(Table1[[#This Row],[Ramp Up Rate (MW/h) - standard operation]]/Table1[[#This Row],[Installed capacity (MW)]],Table1[[#This Row],[Ramp Down Rate (MW/h) - standard operation]]/Table1[[#This Row],[Installed capacity (MW)]])/60</f>
        <v>1.0754716981132075</v>
      </c>
    </row>
    <row r="94" spans="3:29" s="41" customFormat="1" ht="13.8" hidden="1" x14ac:dyDescent="0.25">
      <c r="C94" s="50" t="s">
        <v>571</v>
      </c>
      <c r="D94" s="47" t="s">
        <v>570</v>
      </c>
      <c r="E94" s="47" t="s">
        <v>225</v>
      </c>
      <c r="F94" s="47" t="s">
        <v>225</v>
      </c>
      <c r="G94" s="47" t="s">
        <v>30</v>
      </c>
      <c r="H94" s="47" t="s">
        <v>30</v>
      </c>
      <c r="I94" s="47">
        <v>1994</v>
      </c>
      <c r="J94" s="47">
        <v>82.8</v>
      </c>
      <c r="K94" s="49">
        <v>0</v>
      </c>
      <c r="L94" s="47">
        <v>1</v>
      </c>
      <c r="M94" s="47">
        <v>1780</v>
      </c>
      <c r="N94" s="47">
        <v>1780</v>
      </c>
      <c r="O94" s="55">
        <v>3.6</v>
      </c>
      <c r="P94" s="45">
        <v>100</v>
      </c>
      <c r="Q94" s="45"/>
      <c r="R94" s="47"/>
      <c r="S94" s="47"/>
      <c r="T94" s="47"/>
      <c r="U94" s="51">
        <v>58.25</v>
      </c>
      <c r="V94" s="51">
        <v>7.19</v>
      </c>
      <c r="W94" s="45">
        <v>12</v>
      </c>
      <c r="X94" s="45">
        <v>2</v>
      </c>
      <c r="Y94" s="45">
        <v>1</v>
      </c>
      <c r="Z94" s="44">
        <v>5</v>
      </c>
      <c r="AA94" s="44">
        <v>3</v>
      </c>
      <c r="AB94" s="43">
        <v>2</v>
      </c>
      <c r="AC94" s="42">
        <f>MAX(Table1[[#This Row],[Ramp Up Rate (MW/h) - standard operation]]/Table1[[#This Row],[Installed capacity (MW)]],Table1[[#This Row],[Ramp Down Rate (MW/h) - standard operation]]/Table1[[#This Row],[Installed capacity (MW)]])/60</f>
        <v>0.35829307568438007</v>
      </c>
    </row>
    <row r="95" spans="3:29" s="41" customFormat="1" ht="13.8" hidden="1" x14ac:dyDescent="0.25">
      <c r="C95" s="50" t="s">
        <v>565</v>
      </c>
      <c r="D95" s="47" t="s">
        <v>569</v>
      </c>
      <c r="E95" s="47" t="s">
        <v>225</v>
      </c>
      <c r="F95" s="47" t="s">
        <v>225</v>
      </c>
      <c r="G95" s="47" t="s">
        <v>30</v>
      </c>
      <c r="H95" s="47" t="s">
        <v>30</v>
      </c>
      <c r="I95" s="47">
        <v>1953</v>
      </c>
      <c r="J95" s="47">
        <v>25</v>
      </c>
      <c r="K95" s="49">
        <v>0</v>
      </c>
      <c r="L95" s="47">
        <v>1</v>
      </c>
      <c r="M95" s="47">
        <v>1930</v>
      </c>
      <c r="N95" s="47">
        <v>1930</v>
      </c>
      <c r="O95" s="55">
        <v>3.6</v>
      </c>
      <c r="P95" s="45">
        <v>100</v>
      </c>
      <c r="Q95" s="45"/>
      <c r="R95" s="47"/>
      <c r="S95" s="47"/>
      <c r="T95" s="47"/>
      <c r="U95" s="51">
        <v>58.25</v>
      </c>
      <c r="V95" s="51">
        <v>7.19</v>
      </c>
      <c r="W95" s="45">
        <v>12</v>
      </c>
      <c r="X95" s="45">
        <v>2</v>
      </c>
      <c r="Y95" s="45">
        <v>1</v>
      </c>
      <c r="Z95" s="44">
        <v>5</v>
      </c>
      <c r="AA95" s="44">
        <v>3</v>
      </c>
      <c r="AB95" s="43">
        <v>2</v>
      </c>
      <c r="AC95" s="42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96" spans="3:29" s="41" customFormat="1" ht="13.8" hidden="1" x14ac:dyDescent="0.25">
      <c r="C96" s="50" t="s">
        <v>565</v>
      </c>
      <c r="D96" s="47" t="s">
        <v>568</v>
      </c>
      <c r="E96" s="47" t="s">
        <v>225</v>
      </c>
      <c r="F96" s="47" t="s">
        <v>225</v>
      </c>
      <c r="G96" s="47" t="s">
        <v>30</v>
      </c>
      <c r="H96" s="47" t="s">
        <v>30</v>
      </c>
      <c r="I96" s="47">
        <v>1953</v>
      </c>
      <c r="J96" s="47">
        <v>25</v>
      </c>
      <c r="K96" s="49">
        <v>0</v>
      </c>
      <c r="L96" s="47">
        <v>1</v>
      </c>
      <c r="M96" s="47">
        <v>1930</v>
      </c>
      <c r="N96" s="47">
        <v>1930</v>
      </c>
      <c r="O96" s="55">
        <v>3.6</v>
      </c>
      <c r="P96" s="45">
        <v>100</v>
      </c>
      <c r="Q96" s="45"/>
      <c r="R96" s="47"/>
      <c r="S96" s="47"/>
      <c r="T96" s="47"/>
      <c r="U96" s="51">
        <v>58.25</v>
      </c>
      <c r="V96" s="51">
        <v>7.19</v>
      </c>
      <c r="W96" s="45">
        <v>12</v>
      </c>
      <c r="X96" s="45">
        <v>2</v>
      </c>
      <c r="Y96" s="45">
        <v>1</v>
      </c>
      <c r="Z96" s="44">
        <v>5</v>
      </c>
      <c r="AA96" s="44">
        <v>3</v>
      </c>
      <c r="AB96" s="43">
        <v>2</v>
      </c>
      <c r="AC96" s="42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97" spans="3:29" s="41" customFormat="1" ht="13.8" hidden="1" x14ac:dyDescent="0.25">
      <c r="C97" s="50" t="s">
        <v>565</v>
      </c>
      <c r="D97" s="47" t="s">
        <v>567</v>
      </c>
      <c r="E97" s="47" t="s">
        <v>225</v>
      </c>
      <c r="F97" s="47" t="s">
        <v>225</v>
      </c>
      <c r="G97" s="47" t="s">
        <v>30</v>
      </c>
      <c r="H97" s="47" t="s">
        <v>30</v>
      </c>
      <c r="I97" s="47">
        <v>1953</v>
      </c>
      <c r="J97" s="47">
        <v>25</v>
      </c>
      <c r="K97" s="49">
        <v>0</v>
      </c>
      <c r="L97" s="47">
        <v>1</v>
      </c>
      <c r="M97" s="47">
        <v>1930</v>
      </c>
      <c r="N97" s="47">
        <v>1930</v>
      </c>
      <c r="O97" s="55">
        <v>3.6</v>
      </c>
      <c r="P97" s="45">
        <v>100</v>
      </c>
      <c r="Q97" s="45"/>
      <c r="R97" s="47"/>
      <c r="S97" s="47"/>
      <c r="T97" s="47"/>
      <c r="U97" s="51">
        <v>58.25</v>
      </c>
      <c r="V97" s="51">
        <v>7.19</v>
      </c>
      <c r="W97" s="45">
        <v>12</v>
      </c>
      <c r="X97" s="45">
        <v>2</v>
      </c>
      <c r="Y97" s="45">
        <v>1</v>
      </c>
      <c r="Z97" s="44">
        <v>5</v>
      </c>
      <c r="AA97" s="44">
        <v>3</v>
      </c>
      <c r="AB97" s="43">
        <v>2</v>
      </c>
      <c r="AC97" s="42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98" spans="3:29" s="41" customFormat="1" ht="13.8" hidden="1" x14ac:dyDescent="0.25">
      <c r="C98" s="50" t="s">
        <v>565</v>
      </c>
      <c r="D98" s="47" t="s">
        <v>566</v>
      </c>
      <c r="E98" s="47" t="s">
        <v>225</v>
      </c>
      <c r="F98" s="47" t="s">
        <v>225</v>
      </c>
      <c r="G98" s="47" t="s">
        <v>30</v>
      </c>
      <c r="H98" s="47" t="s">
        <v>30</v>
      </c>
      <c r="I98" s="47">
        <v>1953</v>
      </c>
      <c r="J98" s="47">
        <v>25</v>
      </c>
      <c r="K98" s="49">
        <v>0</v>
      </c>
      <c r="L98" s="47">
        <v>1</v>
      </c>
      <c r="M98" s="47">
        <v>1930</v>
      </c>
      <c r="N98" s="47">
        <v>1930</v>
      </c>
      <c r="O98" s="55">
        <v>3.6</v>
      </c>
      <c r="P98" s="45">
        <v>100</v>
      </c>
      <c r="Q98" s="45"/>
      <c r="R98" s="47"/>
      <c r="S98" s="47"/>
      <c r="T98" s="47"/>
      <c r="U98" s="51">
        <v>58.25</v>
      </c>
      <c r="V98" s="51">
        <v>7.19</v>
      </c>
      <c r="W98" s="45">
        <v>12</v>
      </c>
      <c r="X98" s="45">
        <v>2</v>
      </c>
      <c r="Y98" s="45">
        <v>1</v>
      </c>
      <c r="Z98" s="44">
        <v>5</v>
      </c>
      <c r="AA98" s="44">
        <v>3</v>
      </c>
      <c r="AB98" s="43">
        <v>2</v>
      </c>
      <c r="AC98" s="42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99" spans="3:29" s="41" customFormat="1" ht="13.8" hidden="1" x14ac:dyDescent="0.25">
      <c r="C99" s="50" t="s">
        <v>565</v>
      </c>
      <c r="D99" s="47" t="s">
        <v>564</v>
      </c>
      <c r="E99" s="47" t="s">
        <v>225</v>
      </c>
      <c r="F99" s="47" t="s">
        <v>225</v>
      </c>
      <c r="G99" s="47" t="s">
        <v>30</v>
      </c>
      <c r="H99" s="47" t="s">
        <v>30</v>
      </c>
      <c r="I99" s="47">
        <v>1953</v>
      </c>
      <c r="J99" s="47">
        <v>25</v>
      </c>
      <c r="K99" s="49">
        <v>0</v>
      </c>
      <c r="L99" s="47">
        <v>1</v>
      </c>
      <c r="M99" s="47">
        <v>1930</v>
      </c>
      <c r="N99" s="47">
        <v>1930</v>
      </c>
      <c r="O99" s="55">
        <v>3.6</v>
      </c>
      <c r="P99" s="45">
        <v>100</v>
      </c>
      <c r="Q99" s="45"/>
      <c r="R99" s="47"/>
      <c r="S99" s="47"/>
      <c r="T99" s="47"/>
      <c r="U99" s="51">
        <v>58.25</v>
      </c>
      <c r="V99" s="51">
        <v>7.19</v>
      </c>
      <c r="W99" s="45">
        <v>12</v>
      </c>
      <c r="X99" s="45">
        <v>2</v>
      </c>
      <c r="Y99" s="45">
        <v>1</v>
      </c>
      <c r="Z99" s="44">
        <v>5</v>
      </c>
      <c r="AA99" s="44">
        <v>3</v>
      </c>
      <c r="AB99" s="43">
        <v>2</v>
      </c>
      <c r="AC99" s="42">
        <f>MAX(Table1[[#This Row],[Ramp Up Rate (MW/h) - standard operation]]/Table1[[#This Row],[Installed capacity (MW)]],Table1[[#This Row],[Ramp Down Rate (MW/h) - standard operation]]/Table1[[#This Row],[Installed capacity (MW)]])/60</f>
        <v>1.2866666666666666</v>
      </c>
    </row>
    <row r="100" spans="3:29" s="41" customFormat="1" ht="13.8" hidden="1" x14ac:dyDescent="0.25">
      <c r="C100" s="50" t="s">
        <v>563</v>
      </c>
      <c r="D100" s="47" t="s">
        <v>562</v>
      </c>
      <c r="E100" s="47" t="s">
        <v>228</v>
      </c>
      <c r="F100" s="47" t="s">
        <v>528</v>
      </c>
      <c r="G100" s="47" t="s">
        <v>30</v>
      </c>
      <c r="H100" s="47" t="s">
        <v>30</v>
      </c>
      <c r="I100" s="47">
        <v>1960</v>
      </c>
      <c r="J100" s="47">
        <v>185</v>
      </c>
      <c r="K100" s="49">
        <v>12</v>
      </c>
      <c r="L100" s="47">
        <v>1</v>
      </c>
      <c r="M100" s="47">
        <v>3120</v>
      </c>
      <c r="N100" s="47">
        <v>3010</v>
      </c>
      <c r="O100" s="55">
        <v>3.6</v>
      </c>
      <c r="P100" s="45">
        <v>100</v>
      </c>
      <c r="Q100" s="45"/>
      <c r="R100" s="47"/>
      <c r="S100" s="47"/>
      <c r="T100" s="47"/>
      <c r="U100" s="51">
        <v>58.25</v>
      </c>
      <c r="V100" s="51">
        <v>7.19</v>
      </c>
      <c r="W100" s="45">
        <v>12</v>
      </c>
      <c r="X100" s="45">
        <v>2</v>
      </c>
      <c r="Y100" s="45">
        <v>1</v>
      </c>
      <c r="Z100" s="44">
        <v>5</v>
      </c>
      <c r="AA100" s="44">
        <v>3</v>
      </c>
      <c r="AB100" s="43">
        <v>2</v>
      </c>
      <c r="AC100" s="42">
        <f>MAX(Table1[[#This Row],[Ramp Up Rate (MW/h) - standard operation]]/Table1[[#This Row],[Installed capacity (MW)]],Table1[[#This Row],[Ramp Down Rate (MW/h) - standard operation]]/Table1[[#This Row],[Installed capacity (MW)]])/60</f>
        <v>0.28108108108108104</v>
      </c>
    </row>
    <row r="101" spans="3:29" s="41" customFormat="1" ht="13.8" hidden="1" x14ac:dyDescent="0.25">
      <c r="C101" s="50" t="s">
        <v>560</v>
      </c>
      <c r="D101" s="47" t="s">
        <v>561</v>
      </c>
      <c r="E101" s="47" t="s">
        <v>228</v>
      </c>
      <c r="F101" s="47" t="s">
        <v>528</v>
      </c>
      <c r="G101" s="47" t="s">
        <v>30</v>
      </c>
      <c r="H101" s="47" t="s">
        <v>30</v>
      </c>
      <c r="I101" s="47">
        <v>1957</v>
      </c>
      <c r="J101" s="47">
        <v>60</v>
      </c>
      <c r="K101" s="49">
        <v>30</v>
      </c>
      <c r="L101" s="47">
        <v>1</v>
      </c>
      <c r="M101" s="47">
        <v>900</v>
      </c>
      <c r="N101" s="47">
        <v>900</v>
      </c>
      <c r="O101" s="55">
        <v>3.6</v>
      </c>
      <c r="P101" s="45">
        <v>100</v>
      </c>
      <c r="Q101" s="45"/>
      <c r="R101" s="47"/>
      <c r="S101" s="47"/>
      <c r="T101" s="47"/>
      <c r="U101" s="51">
        <v>58.25</v>
      </c>
      <c r="V101" s="51">
        <v>7.19</v>
      </c>
      <c r="W101" s="45">
        <v>12</v>
      </c>
      <c r="X101" s="45">
        <v>2</v>
      </c>
      <c r="Y101" s="45">
        <v>1</v>
      </c>
      <c r="Z101" s="44">
        <v>5</v>
      </c>
      <c r="AA101" s="44">
        <v>3</v>
      </c>
      <c r="AB101" s="43">
        <v>2</v>
      </c>
      <c r="AC101" s="42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02" spans="3:29" s="41" customFormat="1" ht="13.8" hidden="1" x14ac:dyDescent="0.25">
      <c r="C102" s="50" t="s">
        <v>560</v>
      </c>
      <c r="D102" s="47" t="s">
        <v>559</v>
      </c>
      <c r="E102" s="47" t="s">
        <v>228</v>
      </c>
      <c r="F102" s="47" t="s">
        <v>528</v>
      </c>
      <c r="G102" s="47" t="s">
        <v>30</v>
      </c>
      <c r="H102" s="47" t="s">
        <v>30</v>
      </c>
      <c r="I102" s="47">
        <v>1957</v>
      </c>
      <c r="J102" s="47">
        <v>60</v>
      </c>
      <c r="K102" s="49">
        <v>30</v>
      </c>
      <c r="L102" s="47">
        <v>1</v>
      </c>
      <c r="M102" s="47">
        <v>900</v>
      </c>
      <c r="N102" s="47">
        <v>900</v>
      </c>
      <c r="O102" s="55">
        <v>3.6</v>
      </c>
      <c r="P102" s="45">
        <v>100</v>
      </c>
      <c r="Q102" s="45"/>
      <c r="R102" s="47"/>
      <c r="S102" s="47"/>
      <c r="T102" s="47"/>
      <c r="U102" s="51">
        <v>58.25</v>
      </c>
      <c r="V102" s="51">
        <v>7.19</v>
      </c>
      <c r="W102" s="45">
        <v>12</v>
      </c>
      <c r="X102" s="45">
        <v>2</v>
      </c>
      <c r="Y102" s="45">
        <v>1</v>
      </c>
      <c r="Z102" s="44">
        <v>5</v>
      </c>
      <c r="AA102" s="44">
        <v>3</v>
      </c>
      <c r="AB102" s="43">
        <v>2</v>
      </c>
      <c r="AC102" s="42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03" spans="3:29" s="41" customFormat="1" ht="13.8" hidden="1" x14ac:dyDescent="0.25">
      <c r="C103" s="50" t="s">
        <v>558</v>
      </c>
      <c r="D103" s="47" t="s">
        <v>557</v>
      </c>
      <c r="E103" s="47" t="s">
        <v>228</v>
      </c>
      <c r="F103" s="47" t="s">
        <v>528</v>
      </c>
      <c r="G103" s="47" t="s">
        <v>30</v>
      </c>
      <c r="H103" s="47" t="s">
        <v>30</v>
      </c>
      <c r="I103" s="47">
        <v>1957</v>
      </c>
      <c r="J103" s="47">
        <v>58</v>
      </c>
      <c r="K103" s="49">
        <v>14</v>
      </c>
      <c r="L103" s="47">
        <v>1</v>
      </c>
      <c r="M103" s="47">
        <v>180</v>
      </c>
      <c r="N103" s="47">
        <v>180</v>
      </c>
      <c r="O103" s="55">
        <v>3.6</v>
      </c>
      <c r="P103" s="45">
        <v>100</v>
      </c>
      <c r="Q103" s="45"/>
      <c r="R103" s="47"/>
      <c r="S103" s="47"/>
      <c r="T103" s="47"/>
      <c r="U103" s="51">
        <v>58.25</v>
      </c>
      <c r="V103" s="51">
        <v>7.19</v>
      </c>
      <c r="W103" s="45">
        <v>2</v>
      </c>
      <c r="X103" s="45">
        <v>1</v>
      </c>
      <c r="Y103" s="45">
        <v>1</v>
      </c>
      <c r="Z103" s="44">
        <v>5</v>
      </c>
      <c r="AA103" s="44">
        <v>3</v>
      </c>
      <c r="AB103" s="43">
        <v>2</v>
      </c>
      <c r="AC103" s="42">
        <f>MAX(Table1[[#This Row],[Ramp Up Rate (MW/h) - standard operation]]/Table1[[#This Row],[Installed capacity (MW)]],Table1[[#This Row],[Ramp Down Rate (MW/h) - standard operation]]/Table1[[#This Row],[Installed capacity (MW)]])/60</f>
        <v>5.1724137931034482E-2</v>
      </c>
    </row>
    <row r="104" spans="3:29" s="41" customFormat="1" ht="13.8" hidden="1" x14ac:dyDescent="0.25">
      <c r="C104" s="50" t="s">
        <v>549</v>
      </c>
      <c r="D104" s="47" t="s">
        <v>556</v>
      </c>
      <c r="E104" s="47" t="s">
        <v>228</v>
      </c>
      <c r="F104" s="47" t="s">
        <v>528</v>
      </c>
      <c r="G104" s="47" t="s">
        <v>30</v>
      </c>
      <c r="H104" s="47" t="s">
        <v>30</v>
      </c>
      <c r="I104" s="47">
        <v>1980</v>
      </c>
      <c r="J104" s="47">
        <v>80</v>
      </c>
      <c r="K104" s="49">
        <v>0</v>
      </c>
      <c r="L104" s="47">
        <v>1</v>
      </c>
      <c r="M104" s="47">
        <v>3600</v>
      </c>
      <c r="N104" s="47">
        <v>3530</v>
      </c>
      <c r="O104" s="55">
        <v>3.6</v>
      </c>
      <c r="P104" s="45">
        <v>100</v>
      </c>
      <c r="Q104" s="45"/>
      <c r="R104" s="47"/>
      <c r="S104" s="47"/>
      <c r="T104" s="47"/>
      <c r="U104" s="51">
        <v>58.25</v>
      </c>
      <c r="V104" s="51">
        <v>7.19</v>
      </c>
      <c r="W104" s="45">
        <v>12</v>
      </c>
      <c r="X104" s="45">
        <v>2</v>
      </c>
      <c r="Y104" s="45">
        <v>1</v>
      </c>
      <c r="Z104" s="44">
        <v>5</v>
      </c>
      <c r="AA104" s="44">
        <v>3</v>
      </c>
      <c r="AB104" s="43">
        <v>2</v>
      </c>
      <c r="AC104" s="42">
        <f>MAX(Table1[[#This Row],[Ramp Up Rate (MW/h) - standard operation]]/Table1[[#This Row],[Installed capacity (MW)]],Table1[[#This Row],[Ramp Down Rate (MW/h) - standard operation]]/Table1[[#This Row],[Installed capacity (MW)]])/60</f>
        <v>0.75</v>
      </c>
    </row>
    <row r="105" spans="3:29" s="41" customFormat="1" ht="13.8" hidden="1" x14ac:dyDescent="0.25">
      <c r="C105" s="50" t="s">
        <v>549</v>
      </c>
      <c r="D105" s="47" t="s">
        <v>555</v>
      </c>
      <c r="E105" s="47" t="s">
        <v>228</v>
      </c>
      <c r="F105" s="47" t="s">
        <v>528</v>
      </c>
      <c r="G105" s="47" t="s">
        <v>30</v>
      </c>
      <c r="H105" s="47" t="s">
        <v>30</v>
      </c>
      <c r="I105" s="47">
        <v>1980</v>
      </c>
      <c r="J105" s="47">
        <v>80</v>
      </c>
      <c r="K105" s="49">
        <v>0</v>
      </c>
      <c r="L105" s="47">
        <v>1</v>
      </c>
      <c r="M105" s="47">
        <v>3600</v>
      </c>
      <c r="N105" s="47">
        <v>3530</v>
      </c>
      <c r="O105" s="55">
        <v>3.6</v>
      </c>
      <c r="P105" s="45">
        <v>100</v>
      </c>
      <c r="Q105" s="45"/>
      <c r="R105" s="47"/>
      <c r="S105" s="47"/>
      <c r="T105" s="47"/>
      <c r="U105" s="51">
        <v>58.25</v>
      </c>
      <c r="V105" s="51">
        <v>7.19</v>
      </c>
      <c r="W105" s="45">
        <v>12</v>
      </c>
      <c r="X105" s="45">
        <v>2</v>
      </c>
      <c r="Y105" s="45">
        <v>1</v>
      </c>
      <c r="Z105" s="44">
        <v>5</v>
      </c>
      <c r="AA105" s="44">
        <v>3</v>
      </c>
      <c r="AB105" s="43">
        <v>2</v>
      </c>
      <c r="AC105" s="42">
        <f>MAX(Table1[[#This Row],[Ramp Up Rate (MW/h) - standard operation]]/Table1[[#This Row],[Installed capacity (MW)]],Table1[[#This Row],[Ramp Down Rate (MW/h) - standard operation]]/Table1[[#This Row],[Installed capacity (MW)]])/60</f>
        <v>0.75</v>
      </c>
    </row>
    <row r="106" spans="3:29" s="41" customFormat="1" ht="13.8" hidden="1" x14ac:dyDescent="0.25">
      <c r="C106" s="50" t="s">
        <v>549</v>
      </c>
      <c r="D106" s="47" t="s">
        <v>554</v>
      </c>
      <c r="E106" s="47" t="s">
        <v>228</v>
      </c>
      <c r="F106" s="47" t="s">
        <v>528</v>
      </c>
      <c r="G106" s="47" t="s">
        <v>30</v>
      </c>
      <c r="H106" s="47" t="s">
        <v>30</v>
      </c>
      <c r="I106" s="47">
        <v>1980</v>
      </c>
      <c r="J106" s="47">
        <v>25</v>
      </c>
      <c r="K106" s="49">
        <v>0</v>
      </c>
      <c r="L106" s="47">
        <v>1</v>
      </c>
      <c r="M106" s="47">
        <v>3600</v>
      </c>
      <c r="N106" s="47">
        <v>3530</v>
      </c>
      <c r="O106" s="55">
        <v>3.6</v>
      </c>
      <c r="P106" s="45">
        <v>100</v>
      </c>
      <c r="Q106" s="45"/>
      <c r="R106" s="47"/>
      <c r="S106" s="47"/>
      <c r="T106" s="47"/>
      <c r="U106" s="51">
        <v>58.25</v>
      </c>
      <c r="V106" s="51">
        <v>7.19</v>
      </c>
      <c r="W106" s="45">
        <v>12</v>
      </c>
      <c r="X106" s="45">
        <v>2</v>
      </c>
      <c r="Y106" s="45">
        <v>1</v>
      </c>
      <c r="Z106" s="44">
        <v>5</v>
      </c>
      <c r="AA106" s="44">
        <v>3</v>
      </c>
      <c r="AB106" s="43">
        <v>2</v>
      </c>
      <c r="AC106" s="42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07" spans="3:29" s="41" customFormat="1" ht="13.8" hidden="1" x14ac:dyDescent="0.25">
      <c r="C107" s="50" t="s">
        <v>549</v>
      </c>
      <c r="D107" s="47" t="s">
        <v>553</v>
      </c>
      <c r="E107" s="47" t="s">
        <v>228</v>
      </c>
      <c r="F107" s="47" t="s">
        <v>528</v>
      </c>
      <c r="G107" s="47" t="s">
        <v>30</v>
      </c>
      <c r="H107" s="47" t="s">
        <v>30</v>
      </c>
      <c r="I107" s="47">
        <v>1980</v>
      </c>
      <c r="J107" s="47">
        <v>25</v>
      </c>
      <c r="K107" s="49">
        <v>0</v>
      </c>
      <c r="L107" s="47">
        <v>1</v>
      </c>
      <c r="M107" s="47">
        <v>3600</v>
      </c>
      <c r="N107" s="47">
        <v>3530</v>
      </c>
      <c r="O107" s="55">
        <v>3.6</v>
      </c>
      <c r="P107" s="45">
        <v>100</v>
      </c>
      <c r="Q107" s="45"/>
      <c r="R107" s="47"/>
      <c r="S107" s="47"/>
      <c r="T107" s="47"/>
      <c r="U107" s="51">
        <v>58.25</v>
      </c>
      <c r="V107" s="51">
        <v>7.19</v>
      </c>
      <c r="W107" s="45">
        <v>12</v>
      </c>
      <c r="X107" s="45">
        <v>2</v>
      </c>
      <c r="Y107" s="45">
        <v>1</v>
      </c>
      <c r="Z107" s="44">
        <v>5</v>
      </c>
      <c r="AA107" s="44">
        <v>3</v>
      </c>
      <c r="AB107" s="43">
        <v>2</v>
      </c>
      <c r="AC107" s="42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08" spans="3:29" s="41" customFormat="1" ht="13.8" hidden="1" x14ac:dyDescent="0.25">
      <c r="C108" s="50" t="s">
        <v>549</v>
      </c>
      <c r="D108" s="47" t="s">
        <v>552</v>
      </c>
      <c r="E108" s="47" t="s">
        <v>228</v>
      </c>
      <c r="F108" s="47" t="s">
        <v>528</v>
      </c>
      <c r="G108" s="47" t="s">
        <v>30</v>
      </c>
      <c r="H108" s="47" t="s">
        <v>30</v>
      </c>
      <c r="I108" s="47">
        <v>1980</v>
      </c>
      <c r="J108" s="47">
        <v>25</v>
      </c>
      <c r="K108" s="49">
        <v>0</v>
      </c>
      <c r="L108" s="47">
        <v>1</v>
      </c>
      <c r="M108" s="47">
        <v>3600</v>
      </c>
      <c r="N108" s="47">
        <v>3530</v>
      </c>
      <c r="O108" s="55">
        <v>3.6</v>
      </c>
      <c r="P108" s="45">
        <v>100</v>
      </c>
      <c r="Q108" s="45"/>
      <c r="R108" s="47"/>
      <c r="S108" s="47"/>
      <c r="T108" s="47"/>
      <c r="U108" s="51">
        <v>58.25</v>
      </c>
      <c r="V108" s="51">
        <v>7.19</v>
      </c>
      <c r="W108" s="45">
        <v>12</v>
      </c>
      <c r="X108" s="45">
        <v>2</v>
      </c>
      <c r="Y108" s="45">
        <v>1</v>
      </c>
      <c r="Z108" s="44">
        <v>5</v>
      </c>
      <c r="AA108" s="44">
        <v>3</v>
      </c>
      <c r="AB108" s="43">
        <v>2</v>
      </c>
      <c r="AC108" s="42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09" spans="3:29" s="41" customFormat="1" ht="13.8" hidden="1" x14ac:dyDescent="0.25">
      <c r="C109" s="50" t="s">
        <v>549</v>
      </c>
      <c r="D109" s="47" t="s">
        <v>551</v>
      </c>
      <c r="E109" s="47" t="s">
        <v>228</v>
      </c>
      <c r="F109" s="47" t="s">
        <v>528</v>
      </c>
      <c r="G109" s="47" t="s">
        <v>30</v>
      </c>
      <c r="H109" s="47" t="s">
        <v>30</v>
      </c>
      <c r="I109" s="47">
        <v>1980</v>
      </c>
      <c r="J109" s="47">
        <v>25</v>
      </c>
      <c r="K109" s="49">
        <v>0</v>
      </c>
      <c r="L109" s="47">
        <v>1</v>
      </c>
      <c r="M109" s="47">
        <v>3600</v>
      </c>
      <c r="N109" s="47">
        <v>3530</v>
      </c>
      <c r="O109" s="55">
        <v>3.6</v>
      </c>
      <c r="P109" s="45">
        <v>100</v>
      </c>
      <c r="Q109" s="45"/>
      <c r="R109" s="47"/>
      <c r="S109" s="47"/>
      <c r="T109" s="47"/>
      <c r="U109" s="51">
        <v>58.25</v>
      </c>
      <c r="V109" s="51">
        <v>7.19</v>
      </c>
      <c r="W109" s="45">
        <v>12</v>
      </c>
      <c r="X109" s="45">
        <v>2</v>
      </c>
      <c r="Y109" s="45">
        <v>1</v>
      </c>
      <c r="Z109" s="44">
        <v>5</v>
      </c>
      <c r="AA109" s="44">
        <v>3</v>
      </c>
      <c r="AB109" s="43">
        <v>2</v>
      </c>
      <c r="AC109" s="42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10" spans="3:29" s="41" customFormat="1" ht="13.8" hidden="1" x14ac:dyDescent="0.25">
      <c r="C110" s="50" t="s">
        <v>549</v>
      </c>
      <c r="D110" s="47" t="s">
        <v>550</v>
      </c>
      <c r="E110" s="47" t="s">
        <v>228</v>
      </c>
      <c r="F110" s="47" t="s">
        <v>528</v>
      </c>
      <c r="G110" s="47" t="s">
        <v>30</v>
      </c>
      <c r="H110" s="47" t="s">
        <v>30</v>
      </c>
      <c r="I110" s="47">
        <v>1980</v>
      </c>
      <c r="J110" s="47">
        <v>25</v>
      </c>
      <c r="K110" s="49">
        <v>0</v>
      </c>
      <c r="L110" s="47">
        <v>1</v>
      </c>
      <c r="M110" s="47">
        <v>3600</v>
      </c>
      <c r="N110" s="47">
        <v>3530</v>
      </c>
      <c r="O110" s="55">
        <v>3.6</v>
      </c>
      <c r="P110" s="45">
        <v>100</v>
      </c>
      <c r="Q110" s="45"/>
      <c r="R110" s="47"/>
      <c r="S110" s="47"/>
      <c r="T110" s="47"/>
      <c r="U110" s="51">
        <v>58.25</v>
      </c>
      <c r="V110" s="51">
        <v>7.19</v>
      </c>
      <c r="W110" s="45">
        <v>12</v>
      </c>
      <c r="X110" s="45">
        <v>2</v>
      </c>
      <c r="Y110" s="45">
        <v>1</v>
      </c>
      <c r="Z110" s="44">
        <v>5</v>
      </c>
      <c r="AA110" s="44">
        <v>3</v>
      </c>
      <c r="AB110" s="43">
        <v>2</v>
      </c>
      <c r="AC110" s="42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11" spans="3:29" s="41" customFormat="1" ht="13.8" hidden="1" x14ac:dyDescent="0.25">
      <c r="C111" s="50" t="s">
        <v>549</v>
      </c>
      <c r="D111" s="47" t="s">
        <v>548</v>
      </c>
      <c r="E111" s="47" t="s">
        <v>228</v>
      </c>
      <c r="F111" s="47" t="s">
        <v>528</v>
      </c>
      <c r="G111" s="47" t="s">
        <v>30</v>
      </c>
      <c r="H111" s="47" t="s">
        <v>30</v>
      </c>
      <c r="I111" s="47">
        <v>1980</v>
      </c>
      <c r="J111" s="47">
        <v>25</v>
      </c>
      <c r="K111" s="49">
        <v>0</v>
      </c>
      <c r="L111" s="47">
        <v>1</v>
      </c>
      <c r="M111" s="47">
        <v>3600</v>
      </c>
      <c r="N111" s="47">
        <v>3530</v>
      </c>
      <c r="O111" s="55">
        <v>3.6</v>
      </c>
      <c r="P111" s="45">
        <v>100</v>
      </c>
      <c r="Q111" s="45"/>
      <c r="R111" s="47"/>
      <c r="S111" s="47"/>
      <c r="T111" s="47"/>
      <c r="U111" s="51">
        <v>58.25</v>
      </c>
      <c r="V111" s="51">
        <v>7.19</v>
      </c>
      <c r="W111" s="45">
        <v>12</v>
      </c>
      <c r="X111" s="45">
        <v>2</v>
      </c>
      <c r="Y111" s="45">
        <v>1</v>
      </c>
      <c r="Z111" s="44">
        <v>5</v>
      </c>
      <c r="AA111" s="44">
        <v>3</v>
      </c>
      <c r="AB111" s="43">
        <v>2</v>
      </c>
      <c r="AC111" s="42">
        <f>MAX(Table1[[#This Row],[Ramp Up Rate (MW/h) - standard operation]]/Table1[[#This Row],[Installed capacity (MW)]],Table1[[#This Row],[Ramp Down Rate (MW/h) - standard operation]]/Table1[[#This Row],[Installed capacity (MW)]])/60</f>
        <v>2.4</v>
      </c>
    </row>
    <row r="112" spans="3:29" s="41" customFormat="1" ht="13.8" hidden="1" x14ac:dyDescent="0.25">
      <c r="C112" s="50" t="s">
        <v>538</v>
      </c>
      <c r="D112" s="47" t="s">
        <v>547</v>
      </c>
      <c r="E112" s="47" t="s">
        <v>228</v>
      </c>
      <c r="F112" s="47" t="s">
        <v>528</v>
      </c>
      <c r="G112" s="47" t="s">
        <v>30</v>
      </c>
      <c r="H112" s="47" t="s">
        <v>30</v>
      </c>
      <c r="I112" s="47">
        <v>1967</v>
      </c>
      <c r="J112" s="47">
        <v>95</v>
      </c>
      <c r="K112" s="49">
        <v>0</v>
      </c>
      <c r="L112" s="47">
        <v>1</v>
      </c>
      <c r="M112" s="47">
        <v>12000</v>
      </c>
      <c r="N112" s="47">
        <v>2530</v>
      </c>
      <c r="O112" s="55">
        <v>3.6</v>
      </c>
      <c r="P112" s="45">
        <v>100</v>
      </c>
      <c r="Q112" s="45"/>
      <c r="R112" s="47"/>
      <c r="S112" s="47"/>
      <c r="T112" s="47"/>
      <c r="U112" s="51">
        <v>58.25</v>
      </c>
      <c r="V112" s="51">
        <v>7.19</v>
      </c>
      <c r="W112" s="45">
        <v>12</v>
      </c>
      <c r="X112" s="45">
        <v>2</v>
      </c>
      <c r="Y112" s="45">
        <v>1</v>
      </c>
      <c r="Z112" s="44">
        <v>5</v>
      </c>
      <c r="AA112" s="44">
        <v>3</v>
      </c>
      <c r="AB112" s="43">
        <v>2</v>
      </c>
      <c r="AC112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3" spans="3:29" s="41" customFormat="1" ht="13.8" hidden="1" x14ac:dyDescent="0.25">
      <c r="C113" s="50" t="s">
        <v>538</v>
      </c>
      <c r="D113" s="47" t="s">
        <v>546</v>
      </c>
      <c r="E113" s="47" t="s">
        <v>228</v>
      </c>
      <c r="F113" s="47" t="s">
        <v>528</v>
      </c>
      <c r="G113" s="47" t="s">
        <v>30</v>
      </c>
      <c r="H113" s="47" t="s">
        <v>30</v>
      </c>
      <c r="I113" s="47">
        <v>1967</v>
      </c>
      <c r="J113" s="47">
        <v>95</v>
      </c>
      <c r="K113" s="49">
        <v>0</v>
      </c>
      <c r="L113" s="47">
        <v>1</v>
      </c>
      <c r="M113" s="47">
        <v>12000</v>
      </c>
      <c r="N113" s="47">
        <v>2530</v>
      </c>
      <c r="O113" s="55">
        <v>3.6</v>
      </c>
      <c r="P113" s="45">
        <v>100</v>
      </c>
      <c r="Q113" s="45"/>
      <c r="R113" s="47"/>
      <c r="S113" s="47"/>
      <c r="T113" s="47"/>
      <c r="U113" s="51">
        <v>58.25</v>
      </c>
      <c r="V113" s="51">
        <v>7.19</v>
      </c>
      <c r="W113" s="45">
        <v>12</v>
      </c>
      <c r="X113" s="45">
        <v>2</v>
      </c>
      <c r="Y113" s="45">
        <v>1</v>
      </c>
      <c r="Z113" s="44">
        <v>5</v>
      </c>
      <c r="AA113" s="44">
        <v>3</v>
      </c>
      <c r="AB113" s="43">
        <v>2</v>
      </c>
      <c r="AC113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4" spans="3:29" s="41" customFormat="1" ht="13.8" hidden="1" x14ac:dyDescent="0.25">
      <c r="C114" s="50" t="s">
        <v>538</v>
      </c>
      <c r="D114" s="47" t="s">
        <v>545</v>
      </c>
      <c r="E114" s="47" t="s">
        <v>228</v>
      </c>
      <c r="F114" s="47" t="s">
        <v>528</v>
      </c>
      <c r="G114" s="47" t="s">
        <v>30</v>
      </c>
      <c r="H114" s="47" t="s">
        <v>30</v>
      </c>
      <c r="I114" s="47">
        <v>1967</v>
      </c>
      <c r="J114" s="47">
        <v>95</v>
      </c>
      <c r="K114" s="49">
        <v>0</v>
      </c>
      <c r="L114" s="47">
        <v>1</v>
      </c>
      <c r="M114" s="47">
        <v>12000</v>
      </c>
      <c r="N114" s="47">
        <v>2530</v>
      </c>
      <c r="O114" s="55">
        <v>3.6</v>
      </c>
      <c r="P114" s="45">
        <v>100</v>
      </c>
      <c r="Q114" s="45"/>
      <c r="R114" s="47"/>
      <c r="S114" s="47"/>
      <c r="T114" s="47"/>
      <c r="U114" s="51">
        <v>58.25</v>
      </c>
      <c r="V114" s="51">
        <v>7.19</v>
      </c>
      <c r="W114" s="45">
        <v>12</v>
      </c>
      <c r="X114" s="45">
        <v>2</v>
      </c>
      <c r="Y114" s="45">
        <v>1</v>
      </c>
      <c r="Z114" s="44">
        <v>5</v>
      </c>
      <c r="AA114" s="44">
        <v>3</v>
      </c>
      <c r="AB114" s="43">
        <v>2</v>
      </c>
      <c r="AC114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5" spans="3:29" s="41" customFormat="1" ht="13.8" hidden="1" x14ac:dyDescent="0.25">
      <c r="C115" s="50" t="s">
        <v>538</v>
      </c>
      <c r="D115" s="47" t="s">
        <v>544</v>
      </c>
      <c r="E115" s="47" t="s">
        <v>228</v>
      </c>
      <c r="F115" s="47" t="s">
        <v>528</v>
      </c>
      <c r="G115" s="47" t="s">
        <v>30</v>
      </c>
      <c r="H115" s="47" t="s">
        <v>30</v>
      </c>
      <c r="I115" s="47">
        <v>1967</v>
      </c>
      <c r="J115" s="47">
        <v>95</v>
      </c>
      <c r="K115" s="49">
        <v>0</v>
      </c>
      <c r="L115" s="47">
        <v>1</v>
      </c>
      <c r="M115" s="47">
        <v>12000</v>
      </c>
      <c r="N115" s="47">
        <v>2530</v>
      </c>
      <c r="O115" s="55">
        <v>3.6</v>
      </c>
      <c r="P115" s="45">
        <v>100</v>
      </c>
      <c r="Q115" s="45"/>
      <c r="R115" s="47"/>
      <c r="S115" s="47"/>
      <c r="T115" s="47"/>
      <c r="U115" s="51">
        <v>58.25</v>
      </c>
      <c r="V115" s="51">
        <v>7.19</v>
      </c>
      <c r="W115" s="45">
        <v>12</v>
      </c>
      <c r="X115" s="45">
        <v>2</v>
      </c>
      <c r="Y115" s="45">
        <v>1</v>
      </c>
      <c r="Z115" s="44">
        <v>5</v>
      </c>
      <c r="AA115" s="44">
        <v>3</v>
      </c>
      <c r="AB115" s="43">
        <v>2</v>
      </c>
      <c r="AC115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6" spans="3:29" s="41" customFormat="1" ht="13.8" hidden="1" x14ac:dyDescent="0.25">
      <c r="C116" s="50" t="s">
        <v>538</v>
      </c>
      <c r="D116" s="47" t="s">
        <v>543</v>
      </c>
      <c r="E116" s="47" t="s">
        <v>228</v>
      </c>
      <c r="F116" s="47" t="s">
        <v>528</v>
      </c>
      <c r="G116" s="47" t="s">
        <v>30</v>
      </c>
      <c r="H116" s="47" t="s">
        <v>30</v>
      </c>
      <c r="I116" s="47">
        <v>1967</v>
      </c>
      <c r="J116" s="47">
        <v>95</v>
      </c>
      <c r="K116" s="49">
        <v>0</v>
      </c>
      <c r="L116" s="47">
        <v>1</v>
      </c>
      <c r="M116" s="47">
        <v>12000</v>
      </c>
      <c r="N116" s="47">
        <v>2530</v>
      </c>
      <c r="O116" s="55">
        <v>3.6</v>
      </c>
      <c r="P116" s="45">
        <v>100</v>
      </c>
      <c r="Q116" s="45"/>
      <c r="R116" s="47"/>
      <c r="S116" s="47"/>
      <c r="T116" s="47"/>
      <c r="U116" s="51">
        <v>58.25</v>
      </c>
      <c r="V116" s="51">
        <v>7.19</v>
      </c>
      <c r="W116" s="45">
        <v>12</v>
      </c>
      <c r="X116" s="45">
        <v>2</v>
      </c>
      <c r="Y116" s="45">
        <v>1</v>
      </c>
      <c r="Z116" s="44">
        <v>5</v>
      </c>
      <c r="AA116" s="44">
        <v>3</v>
      </c>
      <c r="AB116" s="43">
        <v>2</v>
      </c>
      <c r="AC116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7" spans="3:29" s="41" customFormat="1" ht="13.8" hidden="1" x14ac:dyDescent="0.25">
      <c r="C117" s="50" t="s">
        <v>538</v>
      </c>
      <c r="D117" s="47" t="s">
        <v>542</v>
      </c>
      <c r="E117" s="47" t="s">
        <v>228</v>
      </c>
      <c r="F117" s="47" t="s">
        <v>528</v>
      </c>
      <c r="G117" s="47" t="s">
        <v>30</v>
      </c>
      <c r="H117" s="47" t="s">
        <v>30</v>
      </c>
      <c r="I117" s="47">
        <v>1967</v>
      </c>
      <c r="J117" s="47">
        <v>95</v>
      </c>
      <c r="K117" s="49">
        <v>0</v>
      </c>
      <c r="L117" s="47">
        <v>1</v>
      </c>
      <c r="M117" s="47">
        <v>12000</v>
      </c>
      <c r="N117" s="47">
        <v>2530</v>
      </c>
      <c r="O117" s="55">
        <v>3.6</v>
      </c>
      <c r="P117" s="45">
        <v>100</v>
      </c>
      <c r="Q117" s="45"/>
      <c r="R117" s="47"/>
      <c r="S117" s="47"/>
      <c r="T117" s="47"/>
      <c r="U117" s="51">
        <v>58.25</v>
      </c>
      <c r="V117" s="51">
        <v>7.19</v>
      </c>
      <c r="W117" s="45">
        <v>12</v>
      </c>
      <c r="X117" s="45">
        <v>2</v>
      </c>
      <c r="Y117" s="45">
        <v>1</v>
      </c>
      <c r="Z117" s="44">
        <v>5</v>
      </c>
      <c r="AA117" s="44">
        <v>3</v>
      </c>
      <c r="AB117" s="43">
        <v>2</v>
      </c>
      <c r="AC117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8" spans="3:29" s="41" customFormat="1" ht="13.8" hidden="1" x14ac:dyDescent="0.25">
      <c r="C118" s="50" t="s">
        <v>538</v>
      </c>
      <c r="D118" s="47" t="s">
        <v>541</v>
      </c>
      <c r="E118" s="47" t="s">
        <v>228</v>
      </c>
      <c r="F118" s="47" t="s">
        <v>528</v>
      </c>
      <c r="G118" s="47" t="s">
        <v>30</v>
      </c>
      <c r="H118" s="47" t="s">
        <v>30</v>
      </c>
      <c r="I118" s="47">
        <v>1967</v>
      </c>
      <c r="J118" s="47">
        <v>95</v>
      </c>
      <c r="K118" s="49">
        <v>0</v>
      </c>
      <c r="L118" s="47">
        <v>1</v>
      </c>
      <c r="M118" s="47">
        <v>12000</v>
      </c>
      <c r="N118" s="47">
        <v>2530</v>
      </c>
      <c r="O118" s="55">
        <v>3.6</v>
      </c>
      <c r="P118" s="45">
        <v>100</v>
      </c>
      <c r="Q118" s="45"/>
      <c r="R118" s="47"/>
      <c r="S118" s="47"/>
      <c r="T118" s="47"/>
      <c r="U118" s="51">
        <v>58.25</v>
      </c>
      <c r="V118" s="51">
        <v>7.19</v>
      </c>
      <c r="W118" s="45">
        <v>12</v>
      </c>
      <c r="X118" s="45">
        <v>2</v>
      </c>
      <c r="Y118" s="45">
        <v>1</v>
      </c>
      <c r="Z118" s="44">
        <v>5</v>
      </c>
      <c r="AA118" s="44">
        <v>3</v>
      </c>
      <c r="AB118" s="43">
        <v>2</v>
      </c>
      <c r="AC118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19" spans="3:29" s="41" customFormat="1" ht="13.8" hidden="1" x14ac:dyDescent="0.25">
      <c r="C119" s="50" t="s">
        <v>538</v>
      </c>
      <c r="D119" s="47" t="s">
        <v>540</v>
      </c>
      <c r="E119" s="47" t="s">
        <v>228</v>
      </c>
      <c r="F119" s="47" t="s">
        <v>528</v>
      </c>
      <c r="G119" s="47" t="s">
        <v>30</v>
      </c>
      <c r="H119" s="47" t="s">
        <v>30</v>
      </c>
      <c r="I119" s="47">
        <v>1967</v>
      </c>
      <c r="J119" s="47">
        <v>95</v>
      </c>
      <c r="K119" s="49">
        <v>0</v>
      </c>
      <c r="L119" s="47">
        <v>1</v>
      </c>
      <c r="M119" s="47">
        <v>12000</v>
      </c>
      <c r="N119" s="47">
        <v>2530</v>
      </c>
      <c r="O119" s="55">
        <v>3.6</v>
      </c>
      <c r="P119" s="45">
        <v>100</v>
      </c>
      <c r="Q119" s="45"/>
      <c r="R119" s="47"/>
      <c r="S119" s="47"/>
      <c r="T119" s="47"/>
      <c r="U119" s="51">
        <v>58.25</v>
      </c>
      <c r="V119" s="51">
        <v>7.19</v>
      </c>
      <c r="W119" s="45">
        <v>12</v>
      </c>
      <c r="X119" s="45">
        <v>2</v>
      </c>
      <c r="Y119" s="45">
        <v>1</v>
      </c>
      <c r="Z119" s="44">
        <v>5</v>
      </c>
      <c r="AA119" s="44">
        <v>3</v>
      </c>
      <c r="AB119" s="43">
        <v>2</v>
      </c>
      <c r="AC119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20" spans="3:29" s="41" customFormat="1" ht="13.8" hidden="1" x14ac:dyDescent="0.25">
      <c r="C120" s="50" t="s">
        <v>538</v>
      </c>
      <c r="D120" s="47" t="s">
        <v>539</v>
      </c>
      <c r="E120" s="47" t="s">
        <v>228</v>
      </c>
      <c r="F120" s="47" t="s">
        <v>528</v>
      </c>
      <c r="G120" s="47" t="s">
        <v>30</v>
      </c>
      <c r="H120" s="47" t="s">
        <v>30</v>
      </c>
      <c r="I120" s="47">
        <v>1967</v>
      </c>
      <c r="J120" s="47">
        <v>95</v>
      </c>
      <c r="K120" s="49">
        <v>0</v>
      </c>
      <c r="L120" s="47">
        <v>1</v>
      </c>
      <c r="M120" s="47">
        <v>12000</v>
      </c>
      <c r="N120" s="47">
        <v>2530</v>
      </c>
      <c r="O120" s="55">
        <v>3.6</v>
      </c>
      <c r="P120" s="45">
        <v>100</v>
      </c>
      <c r="Q120" s="45"/>
      <c r="R120" s="47"/>
      <c r="S120" s="47"/>
      <c r="T120" s="47"/>
      <c r="U120" s="51">
        <v>58.25</v>
      </c>
      <c r="V120" s="51">
        <v>7.19</v>
      </c>
      <c r="W120" s="45">
        <v>12</v>
      </c>
      <c r="X120" s="45">
        <v>2</v>
      </c>
      <c r="Y120" s="45">
        <v>1</v>
      </c>
      <c r="Z120" s="44">
        <v>5</v>
      </c>
      <c r="AA120" s="44">
        <v>3</v>
      </c>
      <c r="AB120" s="43">
        <v>2</v>
      </c>
      <c r="AC120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21" spans="3:29" s="41" customFormat="1" ht="13.8" hidden="1" x14ac:dyDescent="0.25">
      <c r="C121" s="50" t="s">
        <v>538</v>
      </c>
      <c r="D121" s="47" t="s">
        <v>537</v>
      </c>
      <c r="E121" s="47" t="s">
        <v>228</v>
      </c>
      <c r="F121" s="47" t="s">
        <v>528</v>
      </c>
      <c r="G121" s="47" t="s">
        <v>30</v>
      </c>
      <c r="H121" s="47" t="s">
        <v>30</v>
      </c>
      <c r="I121" s="47">
        <v>1967</v>
      </c>
      <c r="J121" s="47">
        <v>95</v>
      </c>
      <c r="K121" s="49">
        <v>0</v>
      </c>
      <c r="L121" s="47">
        <v>1</v>
      </c>
      <c r="M121" s="47">
        <v>12000</v>
      </c>
      <c r="N121" s="47">
        <v>2530</v>
      </c>
      <c r="O121" s="55">
        <v>3.6</v>
      </c>
      <c r="P121" s="45">
        <v>100</v>
      </c>
      <c r="Q121" s="45"/>
      <c r="R121" s="47"/>
      <c r="S121" s="47"/>
      <c r="T121" s="47"/>
      <c r="U121" s="51">
        <v>58.25</v>
      </c>
      <c r="V121" s="51">
        <v>7.19</v>
      </c>
      <c r="W121" s="45">
        <v>12</v>
      </c>
      <c r="X121" s="45">
        <v>2</v>
      </c>
      <c r="Y121" s="45">
        <v>1</v>
      </c>
      <c r="Z121" s="44">
        <v>5</v>
      </c>
      <c r="AA121" s="44">
        <v>3</v>
      </c>
      <c r="AB121" s="43">
        <v>2</v>
      </c>
      <c r="AC121" s="42">
        <f>MAX(Table1[[#This Row],[Ramp Up Rate (MW/h) - standard operation]]/Table1[[#This Row],[Installed capacity (MW)]],Table1[[#This Row],[Ramp Down Rate (MW/h) - standard operation]]/Table1[[#This Row],[Installed capacity (MW)]])/60</f>
        <v>2.1052631578947367</v>
      </c>
    </row>
    <row r="122" spans="3:29" s="41" customFormat="1" ht="13.8" hidden="1" x14ac:dyDescent="0.25">
      <c r="C122" s="50" t="s">
        <v>533</v>
      </c>
      <c r="D122" s="47" t="s">
        <v>536</v>
      </c>
      <c r="E122" s="47" t="s">
        <v>228</v>
      </c>
      <c r="F122" s="47" t="s">
        <v>528</v>
      </c>
      <c r="G122" s="47" t="s">
        <v>30</v>
      </c>
      <c r="H122" s="47" t="s">
        <v>30</v>
      </c>
      <c r="I122" s="47">
        <v>1969</v>
      </c>
      <c r="J122" s="47">
        <v>138</v>
      </c>
      <c r="K122" s="49">
        <v>0</v>
      </c>
      <c r="L122" s="47">
        <v>1</v>
      </c>
      <c r="M122" s="47">
        <v>12000</v>
      </c>
      <c r="N122" s="47">
        <v>2530</v>
      </c>
      <c r="O122" s="55">
        <v>3.6</v>
      </c>
      <c r="P122" s="45">
        <v>100</v>
      </c>
      <c r="Q122" s="45"/>
      <c r="R122" s="47"/>
      <c r="S122" s="47"/>
      <c r="T122" s="47"/>
      <c r="U122" s="51">
        <v>58.25</v>
      </c>
      <c r="V122" s="51">
        <v>7.19</v>
      </c>
      <c r="W122" s="45">
        <v>12</v>
      </c>
      <c r="X122" s="45">
        <v>2</v>
      </c>
      <c r="Y122" s="45">
        <v>1</v>
      </c>
      <c r="Z122" s="44">
        <v>5</v>
      </c>
      <c r="AA122" s="44">
        <v>3</v>
      </c>
      <c r="AB122" s="43">
        <v>2</v>
      </c>
      <c r="AC122" s="42">
        <f>MAX(Table1[[#This Row],[Ramp Up Rate (MW/h) - standard operation]]/Table1[[#This Row],[Installed capacity (MW)]],Table1[[#This Row],[Ramp Down Rate (MW/h) - standard operation]]/Table1[[#This Row],[Installed capacity (MW)]])/60</f>
        <v>1.4492753623188406</v>
      </c>
    </row>
    <row r="123" spans="3:29" s="41" customFormat="1" ht="13.8" hidden="1" x14ac:dyDescent="0.25">
      <c r="C123" s="50" t="s">
        <v>533</v>
      </c>
      <c r="D123" s="47" t="s">
        <v>535</v>
      </c>
      <c r="E123" s="47" t="s">
        <v>228</v>
      </c>
      <c r="F123" s="47" t="s">
        <v>528</v>
      </c>
      <c r="G123" s="47" t="s">
        <v>30</v>
      </c>
      <c r="H123" s="47" t="s">
        <v>30</v>
      </c>
      <c r="I123" s="47">
        <v>1969</v>
      </c>
      <c r="J123" s="47">
        <v>138</v>
      </c>
      <c r="K123" s="49">
        <v>0</v>
      </c>
      <c r="L123" s="47">
        <v>1</v>
      </c>
      <c r="M123" s="47">
        <v>12000</v>
      </c>
      <c r="N123" s="47">
        <v>2530</v>
      </c>
      <c r="O123" s="55">
        <v>3.6</v>
      </c>
      <c r="P123" s="45">
        <v>100</v>
      </c>
      <c r="Q123" s="45"/>
      <c r="R123" s="47"/>
      <c r="S123" s="47"/>
      <c r="T123" s="47"/>
      <c r="U123" s="51">
        <v>58.25</v>
      </c>
      <c r="V123" s="51">
        <v>7.19</v>
      </c>
      <c r="W123" s="45">
        <v>12</v>
      </c>
      <c r="X123" s="45">
        <v>2</v>
      </c>
      <c r="Y123" s="45">
        <v>1</v>
      </c>
      <c r="Z123" s="44">
        <v>5</v>
      </c>
      <c r="AA123" s="44">
        <v>3</v>
      </c>
      <c r="AB123" s="43">
        <v>2</v>
      </c>
      <c r="AC123" s="42">
        <f>MAX(Table1[[#This Row],[Ramp Up Rate (MW/h) - standard operation]]/Table1[[#This Row],[Installed capacity (MW)]],Table1[[#This Row],[Ramp Down Rate (MW/h) - standard operation]]/Table1[[#This Row],[Installed capacity (MW)]])/60</f>
        <v>1.4492753623188406</v>
      </c>
    </row>
    <row r="124" spans="3:29" s="41" customFormat="1" ht="13.8" hidden="1" x14ac:dyDescent="0.25">
      <c r="C124" s="50" t="s">
        <v>533</v>
      </c>
      <c r="D124" s="47" t="s">
        <v>534</v>
      </c>
      <c r="E124" s="47" t="s">
        <v>228</v>
      </c>
      <c r="F124" s="47" t="s">
        <v>528</v>
      </c>
      <c r="G124" s="47" t="s">
        <v>30</v>
      </c>
      <c r="H124" s="47" t="s">
        <v>30</v>
      </c>
      <c r="I124" s="47">
        <v>1969</v>
      </c>
      <c r="J124" s="47">
        <v>138</v>
      </c>
      <c r="K124" s="49">
        <v>0</v>
      </c>
      <c r="L124" s="47">
        <v>1</v>
      </c>
      <c r="M124" s="47">
        <v>12000</v>
      </c>
      <c r="N124" s="47">
        <v>2530</v>
      </c>
      <c r="O124" s="55">
        <v>3.6</v>
      </c>
      <c r="P124" s="45">
        <v>100</v>
      </c>
      <c r="Q124" s="45"/>
      <c r="R124" s="47"/>
      <c r="S124" s="47"/>
      <c r="T124" s="47"/>
      <c r="U124" s="51">
        <v>58.25</v>
      </c>
      <c r="V124" s="51">
        <v>7.19</v>
      </c>
      <c r="W124" s="45">
        <v>12</v>
      </c>
      <c r="X124" s="45">
        <v>2</v>
      </c>
      <c r="Y124" s="45">
        <v>1</v>
      </c>
      <c r="Z124" s="44">
        <v>5</v>
      </c>
      <c r="AA124" s="44">
        <v>3</v>
      </c>
      <c r="AB124" s="43">
        <v>2</v>
      </c>
      <c r="AC124" s="42">
        <f>MAX(Table1[[#This Row],[Ramp Up Rate (MW/h) - standard operation]]/Table1[[#This Row],[Installed capacity (MW)]],Table1[[#This Row],[Ramp Down Rate (MW/h) - standard operation]]/Table1[[#This Row],[Installed capacity (MW)]])/60</f>
        <v>1.4492753623188406</v>
      </c>
    </row>
    <row r="125" spans="3:29" s="41" customFormat="1" ht="13.8" hidden="1" x14ac:dyDescent="0.25">
      <c r="C125" s="50" t="s">
        <v>533</v>
      </c>
      <c r="D125" s="47" t="s">
        <v>532</v>
      </c>
      <c r="E125" s="47" t="s">
        <v>228</v>
      </c>
      <c r="F125" s="47" t="s">
        <v>528</v>
      </c>
      <c r="G125" s="47" t="s">
        <v>30</v>
      </c>
      <c r="H125" s="47" t="s">
        <v>30</v>
      </c>
      <c r="I125" s="47">
        <v>1969</v>
      </c>
      <c r="J125" s="47">
        <v>138</v>
      </c>
      <c r="K125" s="49">
        <v>0</v>
      </c>
      <c r="L125" s="47">
        <v>1</v>
      </c>
      <c r="M125" s="47">
        <v>12000</v>
      </c>
      <c r="N125" s="47">
        <v>2530</v>
      </c>
      <c r="O125" s="55">
        <v>3.6</v>
      </c>
      <c r="P125" s="45">
        <v>100</v>
      </c>
      <c r="Q125" s="45"/>
      <c r="R125" s="47"/>
      <c r="S125" s="47"/>
      <c r="T125" s="47"/>
      <c r="U125" s="51">
        <v>58.25</v>
      </c>
      <c r="V125" s="51">
        <v>7.19</v>
      </c>
      <c r="W125" s="45">
        <v>12</v>
      </c>
      <c r="X125" s="45">
        <v>2</v>
      </c>
      <c r="Y125" s="45">
        <v>1</v>
      </c>
      <c r="Z125" s="44">
        <v>5</v>
      </c>
      <c r="AA125" s="44">
        <v>3</v>
      </c>
      <c r="AB125" s="43">
        <v>2</v>
      </c>
      <c r="AC125" s="42">
        <f>MAX(Table1[[#This Row],[Ramp Up Rate (MW/h) - standard operation]]/Table1[[#This Row],[Installed capacity (MW)]],Table1[[#This Row],[Ramp Down Rate (MW/h) - standard operation]]/Table1[[#This Row],[Installed capacity (MW)]])/60</f>
        <v>1.4492753623188406</v>
      </c>
    </row>
    <row r="126" spans="3:29" s="41" customFormat="1" ht="13.8" hidden="1" x14ac:dyDescent="0.25">
      <c r="C126" s="50" t="s">
        <v>530</v>
      </c>
      <c r="D126" s="47" t="s">
        <v>531</v>
      </c>
      <c r="E126" s="47" t="s">
        <v>228</v>
      </c>
      <c r="F126" s="47" t="s">
        <v>528</v>
      </c>
      <c r="G126" s="47" t="s">
        <v>30</v>
      </c>
      <c r="H126" s="47" t="s">
        <v>30</v>
      </c>
      <c r="I126" s="47">
        <v>1956</v>
      </c>
      <c r="J126" s="47">
        <v>30</v>
      </c>
      <c r="K126" s="49">
        <v>0</v>
      </c>
      <c r="L126" s="47">
        <v>1</v>
      </c>
      <c r="M126" s="47">
        <v>600</v>
      </c>
      <c r="N126" s="47">
        <v>600</v>
      </c>
      <c r="O126" s="55">
        <v>3.6</v>
      </c>
      <c r="P126" s="45">
        <v>100</v>
      </c>
      <c r="Q126" s="45"/>
      <c r="R126" s="47"/>
      <c r="S126" s="47"/>
      <c r="T126" s="47"/>
      <c r="U126" s="51">
        <v>58.25</v>
      </c>
      <c r="V126" s="51">
        <v>7.19</v>
      </c>
      <c r="W126" s="45">
        <v>12</v>
      </c>
      <c r="X126" s="45">
        <v>2</v>
      </c>
      <c r="Y126" s="45">
        <v>1</v>
      </c>
      <c r="Z126" s="44">
        <v>5</v>
      </c>
      <c r="AA126" s="44">
        <v>3</v>
      </c>
      <c r="AB126" s="43">
        <v>2</v>
      </c>
      <c r="AC126" s="42">
        <f>MAX(Table1[[#This Row],[Ramp Up Rate (MW/h) - standard operation]]/Table1[[#This Row],[Installed capacity (MW)]],Table1[[#This Row],[Ramp Down Rate (MW/h) - standard operation]]/Table1[[#This Row],[Installed capacity (MW)]])/60</f>
        <v>0.33333333333333331</v>
      </c>
    </row>
    <row r="127" spans="3:29" s="41" customFormat="1" ht="13.8" hidden="1" x14ac:dyDescent="0.25">
      <c r="C127" s="50" t="s">
        <v>530</v>
      </c>
      <c r="D127" s="47" t="s">
        <v>529</v>
      </c>
      <c r="E127" s="47" t="s">
        <v>228</v>
      </c>
      <c r="F127" s="47" t="s">
        <v>528</v>
      </c>
      <c r="G127" s="47" t="s">
        <v>30</v>
      </c>
      <c r="H127" s="47" t="s">
        <v>30</v>
      </c>
      <c r="I127" s="47">
        <v>1956</v>
      </c>
      <c r="J127" s="47">
        <v>30</v>
      </c>
      <c r="K127" s="49">
        <v>0</v>
      </c>
      <c r="L127" s="47">
        <v>1</v>
      </c>
      <c r="M127" s="47">
        <v>600</v>
      </c>
      <c r="N127" s="47">
        <v>600</v>
      </c>
      <c r="O127" s="55">
        <v>3.6</v>
      </c>
      <c r="P127" s="45">
        <v>100</v>
      </c>
      <c r="Q127" s="45"/>
      <c r="R127" s="47"/>
      <c r="S127" s="47"/>
      <c r="T127" s="47"/>
      <c r="U127" s="51">
        <v>58.25</v>
      </c>
      <c r="V127" s="51">
        <v>7.19</v>
      </c>
      <c r="W127" s="45">
        <v>12</v>
      </c>
      <c r="X127" s="45">
        <v>2</v>
      </c>
      <c r="Y127" s="45">
        <v>1</v>
      </c>
      <c r="Z127" s="44">
        <v>5</v>
      </c>
      <c r="AA127" s="44">
        <v>3</v>
      </c>
      <c r="AB127" s="43">
        <v>2</v>
      </c>
      <c r="AC127" s="42">
        <f>MAX(Table1[[#This Row],[Ramp Up Rate (MW/h) - standard operation]]/Table1[[#This Row],[Installed capacity (MW)]],Table1[[#This Row],[Ramp Down Rate (MW/h) - standard operation]]/Table1[[#This Row],[Installed capacity (MW)]])/60</f>
        <v>0.33333333333333331</v>
      </c>
    </row>
    <row r="128" spans="3:29" s="41" customFormat="1" ht="13.8" x14ac:dyDescent="0.25">
      <c r="C128" s="50" t="s">
        <v>672</v>
      </c>
      <c r="D128" s="47" t="s">
        <v>671</v>
      </c>
      <c r="E128" s="47" t="s">
        <v>26</v>
      </c>
      <c r="F128" s="47" t="s">
        <v>289</v>
      </c>
      <c r="G128" s="47" t="s">
        <v>670</v>
      </c>
      <c r="H128" s="47" t="s">
        <v>199</v>
      </c>
      <c r="I128" s="47">
        <v>1997</v>
      </c>
      <c r="J128" s="47">
        <v>64</v>
      </c>
      <c r="K128" s="49">
        <v>0</v>
      </c>
      <c r="L128" s="47">
        <v>5</v>
      </c>
      <c r="M128" s="47">
        <v>70</v>
      </c>
      <c r="N128" s="47">
        <v>180</v>
      </c>
      <c r="O128" s="55">
        <v>8.3526682134570773</v>
      </c>
      <c r="P128" s="47">
        <v>43.1</v>
      </c>
      <c r="Q128" s="47">
        <v>5</v>
      </c>
      <c r="R128" s="47">
        <v>20</v>
      </c>
      <c r="S128" s="47"/>
      <c r="T128" s="47"/>
      <c r="U128" s="40">
        <v>10.5</v>
      </c>
      <c r="V128" s="29">
        <v>7.37</v>
      </c>
      <c r="W128" s="45">
        <v>15</v>
      </c>
      <c r="X128" s="45">
        <v>3</v>
      </c>
      <c r="Y128" s="45">
        <v>1</v>
      </c>
      <c r="Z128" s="44">
        <v>25</v>
      </c>
      <c r="AA128" s="46">
        <v>15</v>
      </c>
      <c r="AB128" s="56">
        <v>5</v>
      </c>
      <c r="AC128" s="53">
        <f>MAX(Table1[[#This Row],[Ramp Up Rate (MW/h) - standard operation]]/Table1[[#This Row],[Installed capacity (MW)]],Table1[[#This Row],[Ramp Down Rate (MW/h) - standard operation]]/Table1[[#This Row],[Installed capacity (MW)]])/60</f>
        <v>4.6875E-2</v>
      </c>
    </row>
    <row r="129" spans="3:29" s="41" customFormat="1" ht="13.8" x14ac:dyDescent="0.25">
      <c r="C129" s="50" t="s">
        <v>661</v>
      </c>
      <c r="D129" s="47" t="s">
        <v>660</v>
      </c>
      <c r="E129" s="47" t="s">
        <v>26</v>
      </c>
      <c r="F129" s="47" t="s">
        <v>499</v>
      </c>
      <c r="G129" s="47" t="s">
        <v>30</v>
      </c>
      <c r="H129" s="47" t="s">
        <v>30</v>
      </c>
      <c r="I129" s="47">
        <v>1957</v>
      </c>
      <c r="J129" s="47">
        <v>58</v>
      </c>
      <c r="K129" s="49">
        <v>14</v>
      </c>
      <c r="L129" s="47">
        <v>1</v>
      </c>
      <c r="M129" s="47">
        <v>180</v>
      </c>
      <c r="N129" s="47">
        <v>180</v>
      </c>
      <c r="O129" s="55">
        <v>3.6</v>
      </c>
      <c r="P129" s="47">
        <v>100</v>
      </c>
      <c r="Q129" s="47"/>
      <c r="R129" s="47"/>
      <c r="S129" s="47"/>
      <c r="T129" s="47"/>
      <c r="U129" s="71">
        <v>58.25</v>
      </c>
      <c r="V129" s="51">
        <v>7.19</v>
      </c>
      <c r="W129" s="45">
        <v>2</v>
      </c>
      <c r="X129" s="45">
        <v>1</v>
      </c>
      <c r="Y129" s="45">
        <v>1</v>
      </c>
      <c r="Z129" s="44">
        <v>5</v>
      </c>
      <c r="AA129" s="44">
        <v>3</v>
      </c>
      <c r="AB129" s="43">
        <v>2</v>
      </c>
      <c r="AC129" s="53">
        <f>MAX(Table1[[#This Row],[Ramp Up Rate (MW/h) - standard operation]]/Table1[[#This Row],[Installed capacity (MW)]],Table1[[#This Row],[Ramp Down Rate (MW/h) - standard operation]]/Table1[[#This Row],[Installed capacity (MW)]])/60</f>
        <v>5.1724137931034482E-2</v>
      </c>
    </row>
    <row r="130" spans="3:29" s="41" customFormat="1" ht="13.8" hidden="1" x14ac:dyDescent="0.25">
      <c r="C130" s="50" t="s">
        <v>524</v>
      </c>
      <c r="D130" s="47" t="s">
        <v>523</v>
      </c>
      <c r="E130" s="47" t="s">
        <v>365</v>
      </c>
      <c r="F130" s="47" t="s">
        <v>518</v>
      </c>
      <c r="G130" s="47" t="s">
        <v>47</v>
      </c>
      <c r="H130" s="47" t="s">
        <v>42</v>
      </c>
      <c r="I130" s="47">
        <v>1975</v>
      </c>
      <c r="J130" s="47">
        <v>34</v>
      </c>
      <c r="K130" s="49">
        <v>0</v>
      </c>
      <c r="L130" s="47">
        <v>1</v>
      </c>
      <c r="M130" s="47">
        <v>600</v>
      </c>
      <c r="N130" s="47">
        <v>600</v>
      </c>
      <c r="O130" s="55">
        <v>12.7208480565371</v>
      </c>
      <c r="P130" s="45">
        <v>28.3</v>
      </c>
      <c r="Q130" s="47">
        <v>5</v>
      </c>
      <c r="R130" s="47">
        <v>5</v>
      </c>
      <c r="S130" s="47"/>
      <c r="T130" s="47"/>
      <c r="U130" s="40">
        <v>4.2</v>
      </c>
      <c r="V130" s="54">
        <v>10.53</v>
      </c>
      <c r="W130" s="45">
        <v>6</v>
      </c>
      <c r="X130" s="45">
        <v>1</v>
      </c>
      <c r="Y130" s="45">
        <v>1</v>
      </c>
      <c r="Z130" s="44">
        <v>100</v>
      </c>
      <c r="AA130" s="44">
        <v>100</v>
      </c>
      <c r="AB130" s="43">
        <v>100</v>
      </c>
      <c r="AC130" s="42">
        <f>MAX(Table1[[#This Row],[Ramp Up Rate (MW/h) - standard operation]]/Table1[[#This Row],[Installed capacity (MW)]],Table1[[#This Row],[Ramp Down Rate (MW/h) - standard operation]]/Table1[[#This Row],[Installed capacity (MW)]])/60</f>
        <v>0.29411764705882354</v>
      </c>
    </row>
    <row r="131" spans="3:29" s="41" customFormat="1" ht="13.8" hidden="1" x14ac:dyDescent="0.25">
      <c r="C131" s="50" t="s">
        <v>520</v>
      </c>
      <c r="D131" s="47" t="s">
        <v>522</v>
      </c>
      <c r="E131" s="47" t="s">
        <v>365</v>
      </c>
      <c r="F131" s="47" t="s">
        <v>518</v>
      </c>
      <c r="G131" s="47" t="s">
        <v>47</v>
      </c>
      <c r="H131" s="47" t="s">
        <v>42</v>
      </c>
      <c r="I131" s="47">
        <v>1998</v>
      </c>
      <c r="J131" s="47">
        <v>146</v>
      </c>
      <c r="K131" s="49">
        <v>0</v>
      </c>
      <c r="L131" s="47">
        <v>1</v>
      </c>
      <c r="M131" s="47">
        <v>600</v>
      </c>
      <c r="N131" s="47">
        <v>600</v>
      </c>
      <c r="O131" s="55">
        <v>11.881188118811883</v>
      </c>
      <c r="P131" s="45">
        <v>30.3</v>
      </c>
      <c r="Q131" s="47">
        <v>5</v>
      </c>
      <c r="R131" s="47">
        <v>5</v>
      </c>
      <c r="S131" s="47"/>
      <c r="T131" s="47"/>
      <c r="U131" s="40">
        <v>4.2</v>
      </c>
      <c r="V131" s="54">
        <v>10.53</v>
      </c>
      <c r="W131" s="45">
        <v>6</v>
      </c>
      <c r="X131" s="45">
        <v>1</v>
      </c>
      <c r="Y131" s="45">
        <v>1</v>
      </c>
      <c r="Z131" s="44">
        <v>100</v>
      </c>
      <c r="AA131" s="44">
        <v>100</v>
      </c>
      <c r="AB131" s="43">
        <v>100</v>
      </c>
      <c r="AC131" s="42">
        <f>MAX(Table1[[#This Row],[Ramp Up Rate (MW/h) - standard operation]]/Table1[[#This Row],[Installed capacity (MW)]],Table1[[#This Row],[Ramp Down Rate (MW/h) - standard operation]]/Table1[[#This Row],[Installed capacity (MW)]])/60</f>
        <v>6.8493150684931517E-2</v>
      </c>
    </row>
    <row r="132" spans="3:29" s="41" customFormat="1" ht="13.8" hidden="1" x14ac:dyDescent="0.25">
      <c r="C132" s="50" t="s">
        <v>520</v>
      </c>
      <c r="D132" s="47" t="s">
        <v>521</v>
      </c>
      <c r="E132" s="47" t="s">
        <v>365</v>
      </c>
      <c r="F132" s="47" t="s">
        <v>518</v>
      </c>
      <c r="G132" s="47" t="s">
        <v>47</v>
      </c>
      <c r="H132" s="47" t="s">
        <v>42</v>
      </c>
      <c r="I132" s="47">
        <v>1998</v>
      </c>
      <c r="J132" s="47">
        <v>146</v>
      </c>
      <c r="K132" s="49">
        <v>0</v>
      </c>
      <c r="L132" s="47">
        <v>1</v>
      </c>
      <c r="M132" s="47">
        <v>600</v>
      </c>
      <c r="N132" s="47">
        <v>600</v>
      </c>
      <c r="O132" s="55">
        <v>11.881188118811883</v>
      </c>
      <c r="P132" s="45">
        <v>30.3</v>
      </c>
      <c r="Q132" s="47">
        <v>5</v>
      </c>
      <c r="R132" s="47">
        <v>5</v>
      </c>
      <c r="S132" s="47"/>
      <c r="T132" s="47"/>
      <c r="U132" s="40">
        <v>4.2</v>
      </c>
      <c r="V132" s="54">
        <v>10.53</v>
      </c>
      <c r="W132" s="45">
        <v>6</v>
      </c>
      <c r="X132" s="45">
        <v>1</v>
      </c>
      <c r="Y132" s="45">
        <v>1</v>
      </c>
      <c r="Z132" s="44">
        <v>100</v>
      </c>
      <c r="AA132" s="44">
        <v>100</v>
      </c>
      <c r="AB132" s="43">
        <v>100</v>
      </c>
      <c r="AC132" s="42">
        <f>MAX(Table1[[#This Row],[Ramp Up Rate (MW/h) - standard operation]]/Table1[[#This Row],[Installed capacity (MW)]],Table1[[#This Row],[Ramp Down Rate (MW/h) - standard operation]]/Table1[[#This Row],[Installed capacity (MW)]])/60</f>
        <v>6.8493150684931517E-2</v>
      </c>
    </row>
    <row r="133" spans="3:29" s="41" customFormat="1" ht="13.8" hidden="1" x14ac:dyDescent="0.25">
      <c r="C133" s="50" t="s">
        <v>520</v>
      </c>
      <c r="D133" s="47" t="s">
        <v>519</v>
      </c>
      <c r="E133" s="47" t="s">
        <v>365</v>
      </c>
      <c r="F133" s="47" t="s">
        <v>518</v>
      </c>
      <c r="G133" s="47" t="s">
        <v>47</v>
      </c>
      <c r="H133" s="47" t="s">
        <v>42</v>
      </c>
      <c r="I133" s="47">
        <v>1998</v>
      </c>
      <c r="J133" s="47">
        <v>131.5</v>
      </c>
      <c r="K133" s="49">
        <v>0</v>
      </c>
      <c r="L133" s="47">
        <v>1</v>
      </c>
      <c r="M133" s="47">
        <v>600</v>
      </c>
      <c r="N133" s="47">
        <v>600</v>
      </c>
      <c r="O133" s="55">
        <v>11.881188118811883</v>
      </c>
      <c r="P133" s="45">
        <v>30.3</v>
      </c>
      <c r="Q133" s="47">
        <v>5</v>
      </c>
      <c r="R133" s="47">
        <v>5</v>
      </c>
      <c r="S133" s="47"/>
      <c r="T133" s="47"/>
      <c r="U133" s="40">
        <v>4.2</v>
      </c>
      <c r="V133" s="54">
        <v>10.53</v>
      </c>
      <c r="W133" s="45">
        <v>6</v>
      </c>
      <c r="X133" s="45">
        <v>1</v>
      </c>
      <c r="Y133" s="45">
        <v>1</v>
      </c>
      <c r="Z133" s="44">
        <v>100</v>
      </c>
      <c r="AA133" s="44">
        <v>100</v>
      </c>
      <c r="AB133" s="43">
        <v>100</v>
      </c>
      <c r="AC133" s="42">
        <f>MAX(Table1[[#This Row],[Ramp Up Rate (MW/h) - standard operation]]/Table1[[#This Row],[Installed capacity (MW)]],Table1[[#This Row],[Ramp Down Rate (MW/h) - standard operation]]/Table1[[#This Row],[Installed capacity (MW)]])/60</f>
        <v>7.6045627376425853E-2</v>
      </c>
    </row>
    <row r="134" spans="3:29" s="41" customFormat="1" ht="13.8" hidden="1" x14ac:dyDescent="0.25">
      <c r="C134" s="50" t="s">
        <v>515</v>
      </c>
      <c r="D134" s="47" t="s">
        <v>517</v>
      </c>
      <c r="E134" s="47" t="s">
        <v>221</v>
      </c>
      <c r="F134" s="47" t="s">
        <v>302</v>
      </c>
      <c r="G134" s="47" t="s">
        <v>47</v>
      </c>
      <c r="H134" s="47" t="s">
        <v>42</v>
      </c>
      <c r="I134" s="47">
        <v>1999</v>
      </c>
      <c r="J134" s="47">
        <v>25</v>
      </c>
      <c r="K134" s="49">
        <v>0</v>
      </c>
      <c r="L134" s="47">
        <v>8</v>
      </c>
      <c r="M134" s="47">
        <v>180</v>
      </c>
      <c r="N134" s="47">
        <v>180</v>
      </c>
      <c r="O134" s="55">
        <v>12.81138790035587</v>
      </c>
      <c r="P134" s="45">
        <v>28.1</v>
      </c>
      <c r="Q134" s="47">
        <v>5</v>
      </c>
      <c r="R134" s="47">
        <v>5</v>
      </c>
      <c r="S134" s="47"/>
      <c r="T134" s="47"/>
      <c r="U134" s="40">
        <v>4.2</v>
      </c>
      <c r="V134" s="54">
        <v>10.53</v>
      </c>
      <c r="W134" s="45">
        <v>6</v>
      </c>
      <c r="X134" s="45">
        <v>1</v>
      </c>
      <c r="Y134" s="45">
        <v>1</v>
      </c>
      <c r="Z134" s="44">
        <v>100</v>
      </c>
      <c r="AA134" s="44">
        <v>100</v>
      </c>
      <c r="AB134" s="43">
        <v>100</v>
      </c>
      <c r="AC134" s="42">
        <f>MAX(Table1[[#This Row],[Ramp Up Rate (MW/h) - standard operation]]/Table1[[#This Row],[Installed capacity (MW)]],Table1[[#This Row],[Ramp Down Rate (MW/h) - standard operation]]/Table1[[#This Row],[Installed capacity (MW)]])/60</f>
        <v>0.12000000000000001</v>
      </c>
    </row>
    <row r="135" spans="3:29" s="41" customFormat="1" ht="13.8" hidden="1" x14ac:dyDescent="0.25">
      <c r="C135" s="50" t="s">
        <v>515</v>
      </c>
      <c r="D135" s="47" t="s">
        <v>516</v>
      </c>
      <c r="E135" s="47" t="s">
        <v>221</v>
      </c>
      <c r="F135" s="47" t="s">
        <v>302</v>
      </c>
      <c r="G135" s="47" t="s">
        <v>47</v>
      </c>
      <c r="H135" s="47" t="s">
        <v>42</v>
      </c>
      <c r="I135" s="47">
        <v>1999</v>
      </c>
      <c r="J135" s="47">
        <v>25</v>
      </c>
      <c r="K135" s="49">
        <v>0</v>
      </c>
      <c r="L135" s="47">
        <v>8</v>
      </c>
      <c r="M135" s="47">
        <v>180</v>
      </c>
      <c r="N135" s="47">
        <v>180</v>
      </c>
      <c r="O135" s="55">
        <v>12.81138790035587</v>
      </c>
      <c r="P135" s="45">
        <v>28.1</v>
      </c>
      <c r="Q135" s="47">
        <v>5</v>
      </c>
      <c r="R135" s="47">
        <v>5</v>
      </c>
      <c r="S135" s="47"/>
      <c r="T135" s="47"/>
      <c r="U135" s="40">
        <v>4.2</v>
      </c>
      <c r="V135" s="54">
        <v>10.53</v>
      </c>
      <c r="W135" s="45">
        <v>6</v>
      </c>
      <c r="X135" s="45">
        <v>1</v>
      </c>
      <c r="Y135" s="45">
        <v>1</v>
      </c>
      <c r="Z135" s="44">
        <v>100</v>
      </c>
      <c r="AA135" s="44">
        <v>100</v>
      </c>
      <c r="AB135" s="43">
        <v>100</v>
      </c>
      <c r="AC135" s="42">
        <f>MAX(Table1[[#This Row],[Ramp Up Rate (MW/h) - standard operation]]/Table1[[#This Row],[Installed capacity (MW)]],Table1[[#This Row],[Ramp Down Rate (MW/h) - standard operation]]/Table1[[#This Row],[Installed capacity (MW)]])/60</f>
        <v>0.12000000000000001</v>
      </c>
    </row>
    <row r="136" spans="3:29" s="41" customFormat="1" ht="13.8" hidden="1" x14ac:dyDescent="0.25">
      <c r="C136" s="50" t="s">
        <v>515</v>
      </c>
      <c r="D136" s="47" t="s">
        <v>514</v>
      </c>
      <c r="E136" s="47" t="s">
        <v>221</v>
      </c>
      <c r="F136" s="47" t="s">
        <v>302</v>
      </c>
      <c r="G136" s="47" t="s">
        <v>47</v>
      </c>
      <c r="H136" s="47" t="s">
        <v>42</v>
      </c>
      <c r="I136" s="47">
        <v>1999</v>
      </c>
      <c r="J136" s="47">
        <v>23.5</v>
      </c>
      <c r="K136" s="49">
        <v>0</v>
      </c>
      <c r="L136" s="47">
        <v>8</v>
      </c>
      <c r="M136" s="47">
        <v>180</v>
      </c>
      <c r="N136" s="47">
        <v>180</v>
      </c>
      <c r="O136" s="55">
        <v>12.81138790035587</v>
      </c>
      <c r="P136" s="45">
        <v>28.1</v>
      </c>
      <c r="Q136" s="47">
        <v>5</v>
      </c>
      <c r="R136" s="47">
        <v>5</v>
      </c>
      <c r="S136" s="47"/>
      <c r="T136" s="47"/>
      <c r="U136" s="40">
        <v>4.2</v>
      </c>
      <c r="V136" s="54">
        <v>10.53</v>
      </c>
      <c r="W136" s="45">
        <v>6</v>
      </c>
      <c r="X136" s="45">
        <v>1</v>
      </c>
      <c r="Y136" s="45">
        <v>1</v>
      </c>
      <c r="Z136" s="44">
        <v>100</v>
      </c>
      <c r="AA136" s="44">
        <v>100</v>
      </c>
      <c r="AB136" s="43">
        <v>100</v>
      </c>
      <c r="AC136" s="42">
        <f>MAX(Table1[[#This Row],[Ramp Up Rate (MW/h) - standard operation]]/Table1[[#This Row],[Installed capacity (MW)]],Table1[[#This Row],[Ramp Down Rate (MW/h) - standard operation]]/Table1[[#This Row],[Installed capacity (MW)]])/60</f>
        <v>0.12765957446808512</v>
      </c>
    </row>
    <row r="137" spans="3:29" s="41" customFormat="1" ht="13.8" hidden="1" x14ac:dyDescent="0.25">
      <c r="C137" s="50" t="s">
        <v>511</v>
      </c>
      <c r="D137" s="47" t="s">
        <v>513</v>
      </c>
      <c r="E137" s="47" t="s">
        <v>221</v>
      </c>
      <c r="F137" s="47" t="s">
        <v>312</v>
      </c>
      <c r="G137" s="47" t="s">
        <v>47</v>
      </c>
      <c r="H137" s="47" t="s">
        <v>42</v>
      </c>
      <c r="I137" s="47">
        <v>1997</v>
      </c>
      <c r="J137" s="47">
        <v>21</v>
      </c>
      <c r="K137" s="49">
        <v>0</v>
      </c>
      <c r="L137" s="47">
        <v>3</v>
      </c>
      <c r="M137" s="47">
        <v>180</v>
      </c>
      <c r="N137" s="47">
        <v>180</v>
      </c>
      <c r="O137" s="55">
        <v>13.432835820895521</v>
      </c>
      <c r="P137" s="45">
        <v>26.8</v>
      </c>
      <c r="Q137" s="47">
        <v>5</v>
      </c>
      <c r="R137" s="47">
        <v>5</v>
      </c>
      <c r="S137" s="47"/>
      <c r="T137" s="47"/>
      <c r="U137" s="40">
        <v>4.2</v>
      </c>
      <c r="V137" s="54">
        <v>10.53</v>
      </c>
      <c r="W137" s="45">
        <v>6</v>
      </c>
      <c r="X137" s="45">
        <v>1</v>
      </c>
      <c r="Y137" s="45">
        <v>1</v>
      </c>
      <c r="Z137" s="44">
        <v>100</v>
      </c>
      <c r="AA137" s="44">
        <v>100</v>
      </c>
      <c r="AB137" s="43">
        <v>100</v>
      </c>
      <c r="AC137" s="42">
        <f>MAX(Table1[[#This Row],[Ramp Up Rate (MW/h) - standard operation]]/Table1[[#This Row],[Installed capacity (MW)]],Table1[[#This Row],[Ramp Down Rate (MW/h) - standard operation]]/Table1[[#This Row],[Installed capacity (MW)]])/60</f>
        <v>0.14285714285714285</v>
      </c>
    </row>
    <row r="138" spans="3:29" s="41" customFormat="1" ht="13.8" hidden="1" x14ac:dyDescent="0.25">
      <c r="C138" s="50" t="s">
        <v>511</v>
      </c>
      <c r="D138" s="47" t="s">
        <v>512</v>
      </c>
      <c r="E138" s="47" t="s">
        <v>221</v>
      </c>
      <c r="F138" s="47" t="s">
        <v>312</v>
      </c>
      <c r="G138" s="47" t="s">
        <v>47</v>
      </c>
      <c r="H138" s="47" t="s">
        <v>42</v>
      </c>
      <c r="I138" s="47">
        <v>1997</v>
      </c>
      <c r="J138" s="47">
        <v>21</v>
      </c>
      <c r="K138" s="49">
        <v>0</v>
      </c>
      <c r="L138" s="47">
        <v>3</v>
      </c>
      <c r="M138" s="47">
        <v>180</v>
      </c>
      <c r="N138" s="47">
        <v>180</v>
      </c>
      <c r="O138" s="55">
        <v>13.432835820895521</v>
      </c>
      <c r="P138" s="45">
        <v>26.8</v>
      </c>
      <c r="Q138" s="47">
        <v>5</v>
      </c>
      <c r="R138" s="47">
        <v>5</v>
      </c>
      <c r="S138" s="47"/>
      <c r="T138" s="47"/>
      <c r="U138" s="40">
        <v>4.2</v>
      </c>
      <c r="V138" s="54">
        <v>10.53</v>
      </c>
      <c r="W138" s="45">
        <v>6</v>
      </c>
      <c r="X138" s="45">
        <v>1</v>
      </c>
      <c r="Y138" s="45">
        <v>1</v>
      </c>
      <c r="Z138" s="44">
        <v>100</v>
      </c>
      <c r="AA138" s="44">
        <v>100</v>
      </c>
      <c r="AB138" s="43">
        <v>100</v>
      </c>
      <c r="AC138" s="42">
        <f>MAX(Table1[[#This Row],[Ramp Up Rate (MW/h) - standard operation]]/Table1[[#This Row],[Installed capacity (MW)]],Table1[[#This Row],[Ramp Down Rate (MW/h) - standard operation]]/Table1[[#This Row],[Installed capacity (MW)]])/60</f>
        <v>0.14285714285714285</v>
      </c>
    </row>
    <row r="139" spans="3:29" s="41" customFormat="1" ht="13.8" hidden="1" x14ac:dyDescent="0.25">
      <c r="C139" s="50" t="s">
        <v>511</v>
      </c>
      <c r="D139" s="47" t="s">
        <v>510</v>
      </c>
      <c r="E139" s="47" t="s">
        <v>221</v>
      </c>
      <c r="F139" s="47" t="s">
        <v>312</v>
      </c>
      <c r="G139" s="47" t="s">
        <v>47</v>
      </c>
      <c r="H139" s="47" t="s">
        <v>42</v>
      </c>
      <c r="I139" s="47">
        <v>1997</v>
      </c>
      <c r="J139" s="47">
        <v>21</v>
      </c>
      <c r="K139" s="49">
        <v>0</v>
      </c>
      <c r="L139" s="47">
        <v>3</v>
      </c>
      <c r="M139" s="47">
        <v>180</v>
      </c>
      <c r="N139" s="47">
        <v>180</v>
      </c>
      <c r="O139" s="55">
        <v>13.432835820895521</v>
      </c>
      <c r="P139" s="45">
        <v>26.8</v>
      </c>
      <c r="Q139" s="47">
        <v>5</v>
      </c>
      <c r="R139" s="47">
        <v>5</v>
      </c>
      <c r="S139" s="47"/>
      <c r="T139" s="47"/>
      <c r="U139" s="40">
        <v>4.2</v>
      </c>
      <c r="V139" s="54">
        <v>10.53</v>
      </c>
      <c r="W139" s="45">
        <v>6</v>
      </c>
      <c r="X139" s="45">
        <v>1</v>
      </c>
      <c r="Y139" s="45">
        <v>1</v>
      </c>
      <c r="Z139" s="44">
        <v>100</v>
      </c>
      <c r="AA139" s="44">
        <v>100</v>
      </c>
      <c r="AB139" s="43">
        <v>100</v>
      </c>
      <c r="AC139" s="42">
        <f>MAX(Table1[[#This Row],[Ramp Up Rate (MW/h) - standard operation]]/Table1[[#This Row],[Installed capacity (MW)]],Table1[[#This Row],[Ramp Down Rate (MW/h) - standard operation]]/Table1[[#This Row],[Installed capacity (MW)]])/60</f>
        <v>0.14285714285714285</v>
      </c>
    </row>
    <row r="140" spans="3:29" s="41" customFormat="1" ht="13.8" x14ac:dyDescent="0.25">
      <c r="C140" s="50" t="s">
        <v>501</v>
      </c>
      <c r="D140" s="47" t="s">
        <v>504</v>
      </c>
      <c r="E140" s="47" t="s">
        <v>26</v>
      </c>
      <c r="F140" s="47" t="s">
        <v>499</v>
      </c>
      <c r="G140" s="47" t="s">
        <v>47</v>
      </c>
      <c r="H140" s="47" t="s">
        <v>199</v>
      </c>
      <c r="I140" s="47">
        <v>2009</v>
      </c>
      <c r="J140" s="47">
        <v>166</v>
      </c>
      <c r="K140" s="49">
        <v>0</v>
      </c>
      <c r="L140" s="47">
        <v>1</v>
      </c>
      <c r="M140" s="47">
        <v>660</v>
      </c>
      <c r="N140" s="47">
        <v>660</v>
      </c>
      <c r="O140" s="55">
        <v>11.145510835913313</v>
      </c>
      <c r="P140" s="45">
        <v>32.299999999999997</v>
      </c>
      <c r="Q140" s="47">
        <v>5</v>
      </c>
      <c r="R140" s="47">
        <v>5</v>
      </c>
      <c r="S140" s="47"/>
      <c r="T140" s="47"/>
      <c r="U140" s="40">
        <v>4.2</v>
      </c>
      <c r="V140" s="54">
        <v>10.53</v>
      </c>
      <c r="W140" s="45">
        <v>6</v>
      </c>
      <c r="X140" s="45">
        <v>1</v>
      </c>
      <c r="Y140" s="45">
        <v>1</v>
      </c>
      <c r="Z140" s="44">
        <v>100</v>
      </c>
      <c r="AA140" s="44">
        <v>100</v>
      </c>
      <c r="AB140" s="43">
        <v>100</v>
      </c>
      <c r="AC140" s="53">
        <f>MAX(Table1[[#This Row],[Ramp Up Rate (MW/h) - standard operation]]/Table1[[#This Row],[Installed capacity (MW)]],Table1[[#This Row],[Ramp Down Rate (MW/h) - standard operation]]/Table1[[#This Row],[Installed capacity (MW)]])/60</f>
        <v>6.6265060240963861E-2</v>
      </c>
    </row>
    <row r="141" spans="3:29" s="41" customFormat="1" ht="13.8" x14ac:dyDescent="0.25">
      <c r="C141" s="50" t="s">
        <v>501</v>
      </c>
      <c r="D141" s="47" t="s">
        <v>503</v>
      </c>
      <c r="E141" s="47" t="s">
        <v>26</v>
      </c>
      <c r="F141" s="47" t="s">
        <v>499</v>
      </c>
      <c r="G141" s="47" t="s">
        <v>47</v>
      </c>
      <c r="H141" s="47" t="s">
        <v>199</v>
      </c>
      <c r="I141" s="47">
        <v>2009</v>
      </c>
      <c r="J141" s="47">
        <v>166</v>
      </c>
      <c r="K141" s="49">
        <v>0</v>
      </c>
      <c r="L141" s="47">
        <v>1</v>
      </c>
      <c r="M141" s="47">
        <v>660</v>
      </c>
      <c r="N141" s="47">
        <v>660</v>
      </c>
      <c r="O141" s="55">
        <v>11.145510835913313</v>
      </c>
      <c r="P141" s="45">
        <v>32.299999999999997</v>
      </c>
      <c r="Q141" s="47">
        <v>5</v>
      </c>
      <c r="R141" s="47">
        <v>5</v>
      </c>
      <c r="S141" s="47"/>
      <c r="T141" s="47"/>
      <c r="U141" s="40">
        <v>4.2</v>
      </c>
      <c r="V141" s="54">
        <v>10.53</v>
      </c>
      <c r="W141" s="45">
        <v>6</v>
      </c>
      <c r="X141" s="45">
        <v>1</v>
      </c>
      <c r="Y141" s="45">
        <v>1</v>
      </c>
      <c r="Z141" s="44">
        <v>100</v>
      </c>
      <c r="AA141" s="44">
        <v>100</v>
      </c>
      <c r="AB141" s="43">
        <v>100</v>
      </c>
      <c r="AC141" s="53">
        <f>MAX(Table1[[#This Row],[Ramp Up Rate (MW/h) - standard operation]]/Table1[[#This Row],[Installed capacity (MW)]],Table1[[#This Row],[Ramp Down Rate (MW/h) - standard operation]]/Table1[[#This Row],[Installed capacity (MW)]])/60</f>
        <v>6.6265060240963861E-2</v>
      </c>
    </row>
    <row r="142" spans="3:29" s="41" customFormat="1" ht="13.8" x14ac:dyDescent="0.25">
      <c r="C142" s="50" t="s">
        <v>501</v>
      </c>
      <c r="D142" s="47" t="s">
        <v>502</v>
      </c>
      <c r="E142" s="47" t="s">
        <v>26</v>
      </c>
      <c r="F142" s="47" t="s">
        <v>499</v>
      </c>
      <c r="G142" s="47" t="s">
        <v>47</v>
      </c>
      <c r="H142" s="47" t="s">
        <v>199</v>
      </c>
      <c r="I142" s="47">
        <v>2009</v>
      </c>
      <c r="J142" s="47">
        <v>166</v>
      </c>
      <c r="K142" s="49">
        <v>0</v>
      </c>
      <c r="L142" s="47">
        <v>1</v>
      </c>
      <c r="M142" s="47">
        <v>660</v>
      </c>
      <c r="N142" s="47">
        <v>660</v>
      </c>
      <c r="O142" s="55">
        <v>11.145510835913313</v>
      </c>
      <c r="P142" s="45">
        <v>32.299999999999997</v>
      </c>
      <c r="Q142" s="47">
        <v>5</v>
      </c>
      <c r="R142" s="47">
        <v>5</v>
      </c>
      <c r="S142" s="47"/>
      <c r="T142" s="47"/>
      <c r="U142" s="40">
        <v>4.2</v>
      </c>
      <c r="V142" s="54">
        <v>10.53</v>
      </c>
      <c r="W142" s="45">
        <v>6</v>
      </c>
      <c r="X142" s="45">
        <v>1</v>
      </c>
      <c r="Y142" s="45">
        <v>1</v>
      </c>
      <c r="Z142" s="44">
        <v>100</v>
      </c>
      <c r="AA142" s="44">
        <v>100</v>
      </c>
      <c r="AB142" s="43">
        <v>100</v>
      </c>
      <c r="AC142" s="53">
        <f>MAX(Table1[[#This Row],[Ramp Up Rate (MW/h) - standard operation]]/Table1[[#This Row],[Installed capacity (MW)]],Table1[[#This Row],[Ramp Down Rate (MW/h) - standard operation]]/Table1[[#This Row],[Installed capacity (MW)]])/60</f>
        <v>6.6265060240963861E-2</v>
      </c>
    </row>
    <row r="143" spans="3:29" s="41" customFormat="1" ht="13.8" x14ac:dyDescent="0.25">
      <c r="C143" s="50" t="s">
        <v>501</v>
      </c>
      <c r="D143" s="47" t="s">
        <v>500</v>
      </c>
      <c r="E143" s="47" t="s">
        <v>26</v>
      </c>
      <c r="F143" s="47" t="s">
        <v>499</v>
      </c>
      <c r="G143" s="47" t="s">
        <v>47</v>
      </c>
      <c r="H143" s="47" t="s">
        <v>199</v>
      </c>
      <c r="I143" s="47">
        <v>2009</v>
      </c>
      <c r="J143" s="47">
        <v>166</v>
      </c>
      <c r="K143" s="49">
        <v>0</v>
      </c>
      <c r="L143" s="47">
        <v>1</v>
      </c>
      <c r="M143" s="47">
        <v>660</v>
      </c>
      <c r="N143" s="47">
        <v>660</v>
      </c>
      <c r="O143" s="55">
        <v>11.145510835913313</v>
      </c>
      <c r="P143" s="45">
        <v>32.299999999999997</v>
      </c>
      <c r="Q143" s="47">
        <v>5</v>
      </c>
      <c r="R143" s="47">
        <v>5</v>
      </c>
      <c r="S143" s="47"/>
      <c r="T143" s="47"/>
      <c r="U143" s="40">
        <v>4.2</v>
      </c>
      <c r="V143" s="54">
        <v>10.53</v>
      </c>
      <c r="W143" s="45">
        <v>6</v>
      </c>
      <c r="X143" s="45">
        <v>1</v>
      </c>
      <c r="Y143" s="45">
        <v>1</v>
      </c>
      <c r="Z143" s="44">
        <v>100</v>
      </c>
      <c r="AA143" s="44">
        <v>100</v>
      </c>
      <c r="AB143" s="43">
        <v>100</v>
      </c>
      <c r="AC143" s="53">
        <f>MAX(Table1[[#This Row],[Ramp Up Rate (MW/h) - standard operation]]/Table1[[#This Row],[Installed capacity (MW)]],Table1[[#This Row],[Ramp Down Rate (MW/h) - standard operation]]/Table1[[#This Row],[Installed capacity (MW)]])/60</f>
        <v>6.6265060240963861E-2</v>
      </c>
    </row>
    <row r="144" spans="3:29" s="41" customFormat="1" ht="13.8" x14ac:dyDescent="0.25">
      <c r="C144" s="50" t="s">
        <v>506</v>
      </c>
      <c r="D144" s="47" t="s">
        <v>509</v>
      </c>
      <c r="E144" s="47" t="s">
        <v>26</v>
      </c>
      <c r="F144" s="47" t="s">
        <v>289</v>
      </c>
      <c r="G144" s="47" t="s">
        <v>47</v>
      </c>
      <c r="H144" s="47" t="s">
        <v>199</v>
      </c>
      <c r="I144" s="47">
        <v>2009</v>
      </c>
      <c r="J144" s="47">
        <v>181</v>
      </c>
      <c r="K144" s="49">
        <v>0</v>
      </c>
      <c r="L144" s="47">
        <v>1</v>
      </c>
      <c r="M144" s="47">
        <v>720</v>
      </c>
      <c r="N144" s="47">
        <v>720</v>
      </c>
      <c r="O144" s="55">
        <v>11.145510835913313</v>
      </c>
      <c r="P144" s="45">
        <v>32.299999999999997</v>
      </c>
      <c r="Q144" s="47">
        <v>5</v>
      </c>
      <c r="R144" s="47">
        <v>5</v>
      </c>
      <c r="S144" s="47"/>
      <c r="T144" s="47"/>
      <c r="U144" s="40">
        <v>4.2</v>
      </c>
      <c r="V144" s="54">
        <v>10.53</v>
      </c>
      <c r="W144" s="45">
        <v>6</v>
      </c>
      <c r="X144" s="45">
        <v>1</v>
      </c>
      <c r="Y144" s="45">
        <v>1</v>
      </c>
      <c r="Z144" s="44">
        <v>100</v>
      </c>
      <c r="AA144" s="44">
        <v>100</v>
      </c>
      <c r="AB144" s="43">
        <v>100</v>
      </c>
      <c r="AC144" s="53">
        <f>MAX(Table1[[#This Row],[Ramp Up Rate (MW/h) - standard operation]]/Table1[[#This Row],[Installed capacity (MW)]],Table1[[#This Row],[Ramp Down Rate (MW/h) - standard operation]]/Table1[[#This Row],[Installed capacity (MW)]])/60</f>
        <v>6.6298342541436461E-2</v>
      </c>
    </row>
    <row r="145" spans="3:29" s="41" customFormat="1" ht="13.8" x14ac:dyDescent="0.25">
      <c r="C145" s="50" t="s">
        <v>506</v>
      </c>
      <c r="D145" s="47" t="s">
        <v>508</v>
      </c>
      <c r="E145" s="47" t="s">
        <v>26</v>
      </c>
      <c r="F145" s="47" t="s">
        <v>289</v>
      </c>
      <c r="G145" s="47" t="s">
        <v>47</v>
      </c>
      <c r="H145" s="47" t="s">
        <v>199</v>
      </c>
      <c r="I145" s="47">
        <v>2009</v>
      </c>
      <c r="J145" s="47">
        <v>181</v>
      </c>
      <c r="K145" s="49">
        <v>0</v>
      </c>
      <c r="L145" s="47">
        <v>1</v>
      </c>
      <c r="M145" s="47">
        <v>720</v>
      </c>
      <c r="N145" s="47">
        <v>720</v>
      </c>
      <c r="O145" s="55">
        <v>11.145510835913313</v>
      </c>
      <c r="P145" s="45">
        <v>32.299999999999997</v>
      </c>
      <c r="Q145" s="47">
        <v>5</v>
      </c>
      <c r="R145" s="47">
        <v>5</v>
      </c>
      <c r="S145" s="47"/>
      <c r="T145" s="47"/>
      <c r="U145" s="40">
        <v>4.2</v>
      </c>
      <c r="V145" s="54">
        <v>10.53</v>
      </c>
      <c r="W145" s="45">
        <v>6</v>
      </c>
      <c r="X145" s="45">
        <v>1</v>
      </c>
      <c r="Y145" s="45">
        <v>1</v>
      </c>
      <c r="Z145" s="44">
        <v>100</v>
      </c>
      <c r="AA145" s="44">
        <v>100</v>
      </c>
      <c r="AB145" s="43">
        <v>100</v>
      </c>
      <c r="AC145" s="53">
        <f>MAX(Table1[[#This Row],[Ramp Up Rate (MW/h) - standard operation]]/Table1[[#This Row],[Installed capacity (MW)]],Table1[[#This Row],[Ramp Down Rate (MW/h) - standard operation]]/Table1[[#This Row],[Installed capacity (MW)]])/60</f>
        <v>6.6298342541436461E-2</v>
      </c>
    </row>
    <row r="146" spans="3:29" s="41" customFormat="1" ht="13.8" x14ac:dyDescent="0.25">
      <c r="C146" s="50" t="s">
        <v>506</v>
      </c>
      <c r="D146" s="47" t="s">
        <v>507</v>
      </c>
      <c r="E146" s="47" t="s">
        <v>26</v>
      </c>
      <c r="F146" s="47" t="s">
        <v>289</v>
      </c>
      <c r="G146" s="47" t="s">
        <v>47</v>
      </c>
      <c r="H146" s="47" t="s">
        <v>199</v>
      </c>
      <c r="I146" s="47">
        <v>2009</v>
      </c>
      <c r="J146" s="47">
        <v>181</v>
      </c>
      <c r="K146" s="49">
        <v>0</v>
      </c>
      <c r="L146" s="47">
        <v>1</v>
      </c>
      <c r="M146" s="47">
        <v>720</v>
      </c>
      <c r="N146" s="47">
        <v>720</v>
      </c>
      <c r="O146" s="55">
        <v>11.145510835913313</v>
      </c>
      <c r="P146" s="45">
        <v>32.299999999999997</v>
      </c>
      <c r="Q146" s="47">
        <v>5</v>
      </c>
      <c r="R146" s="47">
        <v>5</v>
      </c>
      <c r="S146" s="47"/>
      <c r="T146" s="47"/>
      <c r="U146" s="40">
        <v>4.2</v>
      </c>
      <c r="V146" s="54">
        <v>10.53</v>
      </c>
      <c r="W146" s="45">
        <v>6</v>
      </c>
      <c r="X146" s="45">
        <v>1</v>
      </c>
      <c r="Y146" s="45">
        <v>1</v>
      </c>
      <c r="Z146" s="44">
        <v>100</v>
      </c>
      <c r="AA146" s="44">
        <v>100</v>
      </c>
      <c r="AB146" s="43">
        <v>100</v>
      </c>
      <c r="AC146" s="53">
        <f>MAX(Table1[[#This Row],[Ramp Up Rate (MW/h) - standard operation]]/Table1[[#This Row],[Installed capacity (MW)]],Table1[[#This Row],[Ramp Down Rate (MW/h) - standard operation]]/Table1[[#This Row],[Installed capacity (MW)]])/60</f>
        <v>6.6298342541436461E-2</v>
      </c>
    </row>
    <row r="147" spans="3:29" s="41" customFormat="1" ht="13.8" x14ac:dyDescent="0.25">
      <c r="C147" s="50" t="s">
        <v>506</v>
      </c>
      <c r="D147" s="47" t="s">
        <v>505</v>
      </c>
      <c r="E147" s="47" t="s">
        <v>26</v>
      </c>
      <c r="F147" s="47" t="s">
        <v>289</v>
      </c>
      <c r="G147" s="47" t="s">
        <v>47</v>
      </c>
      <c r="H147" s="47" t="s">
        <v>199</v>
      </c>
      <c r="I147" s="47">
        <v>2009</v>
      </c>
      <c r="J147" s="47">
        <v>181</v>
      </c>
      <c r="K147" s="49">
        <v>0</v>
      </c>
      <c r="L147" s="47">
        <v>1</v>
      </c>
      <c r="M147" s="47">
        <v>720</v>
      </c>
      <c r="N147" s="47">
        <v>720</v>
      </c>
      <c r="O147" s="55">
        <v>11.145510835913313</v>
      </c>
      <c r="P147" s="45">
        <v>32.299999999999997</v>
      </c>
      <c r="Q147" s="47">
        <v>5</v>
      </c>
      <c r="R147" s="47">
        <v>5</v>
      </c>
      <c r="S147" s="47"/>
      <c r="T147" s="47"/>
      <c r="U147" s="40">
        <v>4.2</v>
      </c>
      <c r="V147" s="54">
        <v>10.53</v>
      </c>
      <c r="W147" s="45">
        <v>6</v>
      </c>
      <c r="X147" s="45">
        <v>1</v>
      </c>
      <c r="Y147" s="45">
        <v>1</v>
      </c>
      <c r="Z147" s="44">
        <v>100</v>
      </c>
      <c r="AA147" s="44">
        <v>100</v>
      </c>
      <c r="AB147" s="43">
        <v>100</v>
      </c>
      <c r="AC147" s="53">
        <f>MAX(Table1[[#This Row],[Ramp Up Rate (MW/h) - standard operation]]/Table1[[#This Row],[Installed capacity (MW)]],Table1[[#This Row],[Ramp Down Rate (MW/h) - standard operation]]/Table1[[#This Row],[Installed capacity (MW)]])/60</f>
        <v>6.6298342541436461E-2</v>
      </c>
    </row>
    <row r="148" spans="3:29" s="41" customFormat="1" ht="13.8" hidden="1" x14ac:dyDescent="0.25">
      <c r="C148" s="50" t="s">
        <v>498</v>
      </c>
      <c r="D148" s="47" t="s">
        <v>497</v>
      </c>
      <c r="E148" s="47" t="s">
        <v>365</v>
      </c>
      <c r="F148" s="47" t="s">
        <v>373</v>
      </c>
      <c r="G148" s="47" t="s">
        <v>47</v>
      </c>
      <c r="H148" s="47" t="s">
        <v>199</v>
      </c>
      <c r="I148" s="47">
        <v>1996</v>
      </c>
      <c r="J148" s="47">
        <v>37</v>
      </c>
      <c r="K148" s="49">
        <v>0</v>
      </c>
      <c r="L148" s="47">
        <v>1</v>
      </c>
      <c r="M148" s="47">
        <v>180</v>
      </c>
      <c r="N148" s="47">
        <v>180</v>
      </c>
      <c r="O148" s="55">
        <v>12.7208480565371</v>
      </c>
      <c r="P148" s="45">
        <v>28.3</v>
      </c>
      <c r="Q148" s="47">
        <v>5</v>
      </c>
      <c r="R148" s="47">
        <v>5</v>
      </c>
      <c r="S148" s="47"/>
      <c r="T148" s="47"/>
      <c r="U148" s="40">
        <v>4.2</v>
      </c>
      <c r="V148" s="54">
        <v>10.53</v>
      </c>
      <c r="W148" s="45">
        <v>6</v>
      </c>
      <c r="X148" s="45">
        <v>1</v>
      </c>
      <c r="Y148" s="45">
        <v>1</v>
      </c>
      <c r="Z148" s="44">
        <v>100</v>
      </c>
      <c r="AA148" s="44">
        <v>100</v>
      </c>
      <c r="AB148" s="43">
        <v>100</v>
      </c>
      <c r="AC148" s="42">
        <f>MAX(Table1[[#This Row],[Ramp Up Rate (MW/h) - standard operation]]/Table1[[#This Row],[Installed capacity (MW)]],Table1[[#This Row],[Ramp Down Rate (MW/h) - standard operation]]/Table1[[#This Row],[Installed capacity (MW)]])/60</f>
        <v>8.1081081081081086E-2</v>
      </c>
    </row>
    <row r="149" spans="3:29" s="41" customFormat="1" ht="13.8" hidden="1" x14ac:dyDescent="0.25">
      <c r="C149" s="50" t="s">
        <v>494</v>
      </c>
      <c r="D149" s="47" t="s">
        <v>496</v>
      </c>
      <c r="E149" s="47" t="s">
        <v>365</v>
      </c>
      <c r="F149" s="47" t="s">
        <v>364</v>
      </c>
      <c r="G149" s="47" t="s">
        <v>47</v>
      </c>
      <c r="H149" s="47" t="s">
        <v>199</v>
      </c>
      <c r="I149" s="47">
        <v>2006</v>
      </c>
      <c r="J149" s="47">
        <v>168</v>
      </c>
      <c r="K149" s="49">
        <v>0</v>
      </c>
      <c r="L149" s="47">
        <v>1</v>
      </c>
      <c r="M149" s="47">
        <v>460</v>
      </c>
      <c r="N149" s="47">
        <v>460</v>
      </c>
      <c r="O149" s="55">
        <v>11.881188118811883</v>
      </c>
      <c r="P149" s="45">
        <v>30.3</v>
      </c>
      <c r="Q149" s="47">
        <v>5</v>
      </c>
      <c r="R149" s="47">
        <v>5</v>
      </c>
      <c r="S149" s="47"/>
      <c r="T149" s="47"/>
      <c r="U149" s="40">
        <v>4.2</v>
      </c>
      <c r="V149" s="54">
        <v>10.53</v>
      </c>
      <c r="W149" s="45">
        <v>6</v>
      </c>
      <c r="X149" s="45">
        <v>1</v>
      </c>
      <c r="Y149" s="45">
        <v>1</v>
      </c>
      <c r="Z149" s="44">
        <v>100</v>
      </c>
      <c r="AA149" s="44">
        <v>100</v>
      </c>
      <c r="AB149" s="43">
        <v>100</v>
      </c>
      <c r="AC149" s="42">
        <f>MAX(Table1[[#This Row],[Ramp Up Rate (MW/h) - standard operation]]/Table1[[#This Row],[Installed capacity (MW)]],Table1[[#This Row],[Ramp Down Rate (MW/h) - standard operation]]/Table1[[#This Row],[Installed capacity (MW)]])/60</f>
        <v>4.5634920634920632E-2</v>
      </c>
    </row>
    <row r="150" spans="3:29" s="41" customFormat="1" ht="13.8" hidden="1" x14ac:dyDescent="0.25">
      <c r="C150" s="50" t="s">
        <v>494</v>
      </c>
      <c r="D150" s="47" t="s">
        <v>495</v>
      </c>
      <c r="E150" s="47" t="s">
        <v>365</v>
      </c>
      <c r="F150" s="47" t="s">
        <v>364</v>
      </c>
      <c r="G150" s="47" t="s">
        <v>47</v>
      </c>
      <c r="H150" s="47" t="s">
        <v>199</v>
      </c>
      <c r="I150" s="47">
        <v>2006</v>
      </c>
      <c r="J150" s="47">
        <v>168</v>
      </c>
      <c r="K150" s="49">
        <v>0</v>
      </c>
      <c r="L150" s="47">
        <v>1</v>
      </c>
      <c r="M150" s="47">
        <v>460</v>
      </c>
      <c r="N150" s="47">
        <v>460</v>
      </c>
      <c r="O150" s="55">
        <v>11.881188118811883</v>
      </c>
      <c r="P150" s="45">
        <v>30.3</v>
      </c>
      <c r="Q150" s="47">
        <v>5</v>
      </c>
      <c r="R150" s="47">
        <v>5</v>
      </c>
      <c r="S150" s="47"/>
      <c r="T150" s="47"/>
      <c r="U150" s="40">
        <v>4.2</v>
      </c>
      <c r="V150" s="54">
        <v>10.53</v>
      </c>
      <c r="W150" s="45">
        <v>6</v>
      </c>
      <c r="X150" s="45">
        <v>1</v>
      </c>
      <c r="Y150" s="45">
        <v>1</v>
      </c>
      <c r="Z150" s="44">
        <v>100</v>
      </c>
      <c r="AA150" s="44">
        <v>100</v>
      </c>
      <c r="AB150" s="43">
        <v>100</v>
      </c>
      <c r="AC150" s="42">
        <f>MAX(Table1[[#This Row],[Ramp Up Rate (MW/h) - standard operation]]/Table1[[#This Row],[Installed capacity (MW)]],Table1[[#This Row],[Ramp Down Rate (MW/h) - standard operation]]/Table1[[#This Row],[Installed capacity (MW)]])/60</f>
        <v>4.5634920634920632E-2</v>
      </c>
    </row>
    <row r="151" spans="3:29" s="41" customFormat="1" ht="13.8" hidden="1" x14ac:dyDescent="0.25">
      <c r="C151" s="50" t="s">
        <v>494</v>
      </c>
      <c r="D151" s="47" t="s">
        <v>493</v>
      </c>
      <c r="E151" s="47" t="s">
        <v>365</v>
      </c>
      <c r="F151" s="47" t="s">
        <v>364</v>
      </c>
      <c r="G151" s="47" t="s">
        <v>47</v>
      </c>
      <c r="H151" s="47" t="s">
        <v>199</v>
      </c>
      <c r="I151" s="47">
        <v>2006</v>
      </c>
      <c r="J151" s="47">
        <v>168</v>
      </c>
      <c r="K151" s="49">
        <v>0</v>
      </c>
      <c r="L151" s="47">
        <v>1</v>
      </c>
      <c r="M151" s="47">
        <v>460</v>
      </c>
      <c r="N151" s="47">
        <v>460</v>
      </c>
      <c r="O151" s="55">
        <v>11.881188118811883</v>
      </c>
      <c r="P151" s="45">
        <v>30.3</v>
      </c>
      <c r="Q151" s="47">
        <v>5</v>
      </c>
      <c r="R151" s="47">
        <v>5</v>
      </c>
      <c r="S151" s="47"/>
      <c r="T151" s="47"/>
      <c r="U151" s="40">
        <v>4.2</v>
      </c>
      <c r="V151" s="54">
        <v>10.53</v>
      </c>
      <c r="W151" s="45">
        <v>6</v>
      </c>
      <c r="X151" s="45">
        <v>1</v>
      </c>
      <c r="Y151" s="45">
        <v>1</v>
      </c>
      <c r="Z151" s="44">
        <v>100</v>
      </c>
      <c r="AA151" s="44">
        <v>100</v>
      </c>
      <c r="AB151" s="43">
        <v>100</v>
      </c>
      <c r="AC151" s="42">
        <f>MAX(Table1[[#This Row],[Ramp Up Rate (MW/h) - standard operation]]/Table1[[#This Row],[Installed capacity (MW)]],Table1[[#This Row],[Ramp Down Rate (MW/h) - standard operation]]/Table1[[#This Row],[Installed capacity (MW)]])/60</f>
        <v>4.5634920634920632E-2</v>
      </c>
    </row>
    <row r="152" spans="3:29" s="41" customFormat="1" ht="13.8" hidden="1" x14ac:dyDescent="0.25">
      <c r="C152" s="50" t="s">
        <v>490</v>
      </c>
      <c r="D152" s="47" t="s">
        <v>492</v>
      </c>
      <c r="E152" s="47" t="s">
        <v>365</v>
      </c>
      <c r="F152" s="47" t="s">
        <v>364</v>
      </c>
      <c r="G152" s="47" t="s">
        <v>47</v>
      </c>
      <c r="H152" s="47" t="s">
        <v>199</v>
      </c>
      <c r="I152" s="47">
        <v>2009</v>
      </c>
      <c r="J152" s="47">
        <v>173</v>
      </c>
      <c r="K152" s="49">
        <v>0</v>
      </c>
      <c r="L152" s="47">
        <v>1</v>
      </c>
      <c r="M152" s="47">
        <v>660</v>
      </c>
      <c r="N152" s="47">
        <v>660</v>
      </c>
      <c r="O152" s="55">
        <v>11.881188118811883</v>
      </c>
      <c r="P152" s="45">
        <v>30.3</v>
      </c>
      <c r="Q152" s="47">
        <v>5</v>
      </c>
      <c r="R152" s="47">
        <v>5</v>
      </c>
      <c r="S152" s="47"/>
      <c r="T152" s="47"/>
      <c r="U152" s="40">
        <v>4.2</v>
      </c>
      <c r="V152" s="54">
        <v>10.53</v>
      </c>
      <c r="W152" s="45">
        <v>6</v>
      </c>
      <c r="X152" s="45">
        <v>1</v>
      </c>
      <c r="Y152" s="45">
        <v>1</v>
      </c>
      <c r="Z152" s="44">
        <v>100</v>
      </c>
      <c r="AA152" s="44">
        <v>100</v>
      </c>
      <c r="AB152" s="43">
        <v>100</v>
      </c>
      <c r="AC152" s="42">
        <f>MAX(Table1[[#This Row],[Ramp Up Rate (MW/h) - standard operation]]/Table1[[#This Row],[Installed capacity (MW)]],Table1[[#This Row],[Ramp Down Rate (MW/h) - standard operation]]/Table1[[#This Row],[Installed capacity (MW)]])/60</f>
        <v>6.358381502890173E-2</v>
      </c>
    </row>
    <row r="153" spans="3:29" s="41" customFormat="1" ht="13.8" hidden="1" x14ac:dyDescent="0.25">
      <c r="C153" s="50" t="s">
        <v>490</v>
      </c>
      <c r="D153" s="47" t="s">
        <v>491</v>
      </c>
      <c r="E153" s="47" t="s">
        <v>365</v>
      </c>
      <c r="F153" s="47" t="s">
        <v>364</v>
      </c>
      <c r="G153" s="47" t="s">
        <v>47</v>
      </c>
      <c r="H153" s="47" t="s">
        <v>199</v>
      </c>
      <c r="I153" s="47">
        <v>2009</v>
      </c>
      <c r="J153" s="47">
        <v>173</v>
      </c>
      <c r="K153" s="49">
        <v>0</v>
      </c>
      <c r="L153" s="47">
        <v>1</v>
      </c>
      <c r="M153" s="47">
        <v>660</v>
      </c>
      <c r="N153" s="47">
        <v>660</v>
      </c>
      <c r="O153" s="55">
        <v>11.881188118811883</v>
      </c>
      <c r="P153" s="45">
        <v>30.3</v>
      </c>
      <c r="Q153" s="47">
        <v>5</v>
      </c>
      <c r="R153" s="47">
        <v>5</v>
      </c>
      <c r="S153" s="47"/>
      <c r="T153" s="47"/>
      <c r="U153" s="40">
        <v>4.2</v>
      </c>
      <c r="V153" s="54">
        <v>10.53</v>
      </c>
      <c r="W153" s="45">
        <v>6</v>
      </c>
      <c r="X153" s="45">
        <v>1</v>
      </c>
      <c r="Y153" s="45">
        <v>1</v>
      </c>
      <c r="Z153" s="44">
        <v>100</v>
      </c>
      <c r="AA153" s="44">
        <v>100</v>
      </c>
      <c r="AB153" s="43">
        <v>100</v>
      </c>
      <c r="AC153" s="42">
        <f>MAX(Table1[[#This Row],[Ramp Up Rate (MW/h) - standard operation]]/Table1[[#This Row],[Installed capacity (MW)]],Table1[[#This Row],[Ramp Down Rate (MW/h) - standard operation]]/Table1[[#This Row],[Installed capacity (MW)]])/60</f>
        <v>6.358381502890173E-2</v>
      </c>
    </row>
    <row r="154" spans="3:29" s="41" customFormat="1" ht="13.8" hidden="1" x14ac:dyDescent="0.25">
      <c r="C154" s="50" t="s">
        <v>490</v>
      </c>
      <c r="D154" s="47" t="s">
        <v>489</v>
      </c>
      <c r="E154" s="47" t="s">
        <v>365</v>
      </c>
      <c r="F154" s="47" t="s">
        <v>364</v>
      </c>
      <c r="G154" s="47" t="s">
        <v>47</v>
      </c>
      <c r="H154" s="47" t="s">
        <v>199</v>
      </c>
      <c r="I154" s="47">
        <v>2009</v>
      </c>
      <c r="J154" s="47">
        <v>173</v>
      </c>
      <c r="K154" s="49">
        <v>0</v>
      </c>
      <c r="L154" s="47">
        <v>1</v>
      </c>
      <c r="M154" s="47">
        <v>660</v>
      </c>
      <c r="N154" s="47">
        <v>660</v>
      </c>
      <c r="O154" s="55">
        <v>11.881188118811883</v>
      </c>
      <c r="P154" s="45">
        <v>30.3</v>
      </c>
      <c r="Q154" s="47">
        <v>5</v>
      </c>
      <c r="R154" s="47">
        <v>5</v>
      </c>
      <c r="S154" s="47"/>
      <c r="T154" s="47"/>
      <c r="U154" s="40">
        <v>4.2</v>
      </c>
      <c r="V154" s="54">
        <v>10.53</v>
      </c>
      <c r="W154" s="45">
        <v>6</v>
      </c>
      <c r="X154" s="45">
        <v>1</v>
      </c>
      <c r="Y154" s="45">
        <v>1</v>
      </c>
      <c r="Z154" s="44">
        <v>100</v>
      </c>
      <c r="AA154" s="44">
        <v>100</v>
      </c>
      <c r="AB154" s="43">
        <v>100</v>
      </c>
      <c r="AC154" s="42">
        <f>MAX(Table1[[#This Row],[Ramp Up Rate (MW/h) - standard operation]]/Table1[[#This Row],[Installed capacity (MW)]],Table1[[#This Row],[Ramp Down Rate (MW/h) - standard operation]]/Table1[[#This Row],[Installed capacity (MW)]])/60</f>
        <v>6.358381502890173E-2</v>
      </c>
    </row>
    <row r="155" spans="3:29" s="41" customFormat="1" ht="13.8" hidden="1" x14ac:dyDescent="0.25">
      <c r="C155" s="50" t="s">
        <v>487</v>
      </c>
      <c r="D155" s="47" t="s">
        <v>488</v>
      </c>
      <c r="E155" s="47" t="s">
        <v>365</v>
      </c>
      <c r="F155" s="47" t="s">
        <v>364</v>
      </c>
      <c r="G155" s="47" t="s">
        <v>47</v>
      </c>
      <c r="H155" s="47" t="s">
        <v>199</v>
      </c>
      <c r="I155" s="47">
        <v>2000</v>
      </c>
      <c r="J155" s="47">
        <v>140.9</v>
      </c>
      <c r="K155" s="49">
        <v>0</v>
      </c>
      <c r="L155" s="47">
        <v>1</v>
      </c>
      <c r="M155" s="47">
        <v>660</v>
      </c>
      <c r="N155" s="47">
        <v>660</v>
      </c>
      <c r="O155" s="55">
        <v>10.942249240121582</v>
      </c>
      <c r="P155" s="45">
        <v>32.9</v>
      </c>
      <c r="Q155" s="47">
        <v>5</v>
      </c>
      <c r="R155" s="47">
        <v>5</v>
      </c>
      <c r="S155" s="47"/>
      <c r="T155" s="47"/>
      <c r="U155" s="40">
        <v>4.2</v>
      </c>
      <c r="V155" s="54">
        <v>10.53</v>
      </c>
      <c r="W155" s="45">
        <v>6</v>
      </c>
      <c r="X155" s="45">
        <v>1</v>
      </c>
      <c r="Y155" s="45">
        <v>1</v>
      </c>
      <c r="Z155" s="44">
        <v>100</v>
      </c>
      <c r="AA155" s="44">
        <v>100</v>
      </c>
      <c r="AB155" s="43">
        <v>100</v>
      </c>
      <c r="AC155" s="42">
        <f>MAX(Table1[[#This Row],[Ramp Up Rate (MW/h) - standard operation]]/Table1[[#This Row],[Installed capacity (MW)]],Table1[[#This Row],[Ramp Down Rate (MW/h) - standard operation]]/Table1[[#This Row],[Installed capacity (MW)]])/60</f>
        <v>7.8069552874378986E-2</v>
      </c>
    </row>
    <row r="156" spans="3:29" s="41" customFormat="1" ht="13.8" hidden="1" x14ac:dyDescent="0.25">
      <c r="C156" s="50" t="s">
        <v>487</v>
      </c>
      <c r="D156" s="47" t="s">
        <v>486</v>
      </c>
      <c r="E156" s="47" t="s">
        <v>365</v>
      </c>
      <c r="F156" s="47" t="s">
        <v>364</v>
      </c>
      <c r="G156" s="47" t="s">
        <v>47</v>
      </c>
      <c r="H156" s="47" t="s">
        <v>199</v>
      </c>
      <c r="I156" s="47">
        <v>2000</v>
      </c>
      <c r="J156" s="47">
        <v>140.9</v>
      </c>
      <c r="K156" s="49">
        <v>0</v>
      </c>
      <c r="L156" s="47">
        <v>1</v>
      </c>
      <c r="M156" s="47">
        <v>660</v>
      </c>
      <c r="N156" s="47">
        <v>660</v>
      </c>
      <c r="O156" s="55">
        <v>10.942249240121582</v>
      </c>
      <c r="P156" s="45">
        <v>32.9</v>
      </c>
      <c r="Q156" s="47">
        <v>5</v>
      </c>
      <c r="R156" s="47">
        <v>5</v>
      </c>
      <c r="S156" s="47"/>
      <c r="T156" s="47"/>
      <c r="U156" s="40">
        <v>4.2</v>
      </c>
      <c r="V156" s="54">
        <v>10.53</v>
      </c>
      <c r="W156" s="45">
        <v>6</v>
      </c>
      <c r="X156" s="45">
        <v>1</v>
      </c>
      <c r="Y156" s="45">
        <v>1</v>
      </c>
      <c r="Z156" s="44">
        <v>100</v>
      </c>
      <c r="AA156" s="44">
        <v>100</v>
      </c>
      <c r="AB156" s="43">
        <v>100</v>
      </c>
      <c r="AC156" s="42">
        <f>MAX(Table1[[#This Row],[Ramp Up Rate (MW/h) - standard operation]]/Table1[[#This Row],[Installed capacity (MW)]],Table1[[#This Row],[Ramp Down Rate (MW/h) - standard operation]]/Table1[[#This Row],[Installed capacity (MW)]])/60</f>
        <v>7.8069552874378986E-2</v>
      </c>
    </row>
    <row r="157" spans="3:29" s="41" customFormat="1" ht="13.8" hidden="1" x14ac:dyDescent="0.25">
      <c r="C157" s="50" t="s">
        <v>484</v>
      </c>
      <c r="D157" s="47" t="s">
        <v>485</v>
      </c>
      <c r="E157" s="47" t="s">
        <v>365</v>
      </c>
      <c r="F157" s="47" t="s">
        <v>364</v>
      </c>
      <c r="G157" s="47" t="s">
        <v>47</v>
      </c>
      <c r="H157" s="47" t="s">
        <v>199</v>
      </c>
      <c r="I157" s="47">
        <v>1999</v>
      </c>
      <c r="J157" s="47">
        <v>40</v>
      </c>
      <c r="K157" s="49">
        <v>0</v>
      </c>
      <c r="L157" s="47">
        <v>1</v>
      </c>
      <c r="M157" s="47">
        <v>480</v>
      </c>
      <c r="N157" s="47">
        <v>480</v>
      </c>
      <c r="O157" s="55">
        <v>11.881188118811883</v>
      </c>
      <c r="P157" s="45">
        <v>30.3</v>
      </c>
      <c r="Q157" s="47">
        <v>5</v>
      </c>
      <c r="R157" s="47">
        <v>5</v>
      </c>
      <c r="S157" s="47"/>
      <c r="T157" s="47"/>
      <c r="U157" s="40">
        <v>4.2</v>
      </c>
      <c r="V157" s="54">
        <v>10.53</v>
      </c>
      <c r="W157" s="45">
        <v>6</v>
      </c>
      <c r="X157" s="45">
        <v>1</v>
      </c>
      <c r="Y157" s="45">
        <v>1</v>
      </c>
      <c r="Z157" s="44">
        <v>100</v>
      </c>
      <c r="AA157" s="44">
        <v>100</v>
      </c>
      <c r="AB157" s="43">
        <v>100</v>
      </c>
      <c r="AC157" s="42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158" spans="3:29" s="41" customFormat="1" ht="13.8" hidden="1" x14ac:dyDescent="0.25">
      <c r="C158" s="50" t="s">
        <v>484</v>
      </c>
      <c r="D158" s="47" t="s">
        <v>483</v>
      </c>
      <c r="E158" s="47" t="s">
        <v>365</v>
      </c>
      <c r="F158" s="47" t="s">
        <v>364</v>
      </c>
      <c r="G158" s="47" t="s">
        <v>47</v>
      </c>
      <c r="H158" s="47" t="s">
        <v>199</v>
      </c>
      <c r="I158" s="47">
        <v>1999</v>
      </c>
      <c r="J158" s="47">
        <v>40</v>
      </c>
      <c r="K158" s="49">
        <v>0</v>
      </c>
      <c r="L158" s="47">
        <v>1</v>
      </c>
      <c r="M158" s="47">
        <v>480</v>
      </c>
      <c r="N158" s="47">
        <v>480</v>
      </c>
      <c r="O158" s="55">
        <v>11.881188118811883</v>
      </c>
      <c r="P158" s="45">
        <v>30.3</v>
      </c>
      <c r="Q158" s="47">
        <v>5</v>
      </c>
      <c r="R158" s="47">
        <v>5</v>
      </c>
      <c r="S158" s="47"/>
      <c r="T158" s="47"/>
      <c r="U158" s="40">
        <v>4.2</v>
      </c>
      <c r="V158" s="54">
        <v>10.53</v>
      </c>
      <c r="W158" s="45">
        <v>6</v>
      </c>
      <c r="X158" s="45">
        <v>1</v>
      </c>
      <c r="Y158" s="45">
        <v>1</v>
      </c>
      <c r="Z158" s="44">
        <v>100</v>
      </c>
      <c r="AA158" s="44">
        <v>100</v>
      </c>
      <c r="AB158" s="43">
        <v>100</v>
      </c>
      <c r="AC158" s="42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159" spans="3:29" s="41" customFormat="1" ht="13.8" hidden="1" x14ac:dyDescent="0.25">
      <c r="C159" s="50" t="s">
        <v>480</v>
      </c>
      <c r="D159" s="47" t="s">
        <v>482</v>
      </c>
      <c r="E159" s="47" t="s">
        <v>221</v>
      </c>
      <c r="F159" s="47" t="s">
        <v>307</v>
      </c>
      <c r="G159" s="47" t="s">
        <v>47</v>
      </c>
      <c r="H159" s="47" t="s">
        <v>199</v>
      </c>
      <c r="I159" s="47">
        <v>1973</v>
      </c>
      <c r="J159" s="47">
        <v>52</v>
      </c>
      <c r="K159" s="49">
        <v>0</v>
      </c>
      <c r="L159" s="47">
        <v>1</v>
      </c>
      <c r="M159" s="47">
        <v>300</v>
      </c>
      <c r="N159" s="47">
        <v>300</v>
      </c>
      <c r="O159" s="55">
        <v>13.688212927756652</v>
      </c>
      <c r="P159" s="45">
        <v>26.3</v>
      </c>
      <c r="Q159" s="47">
        <v>5</v>
      </c>
      <c r="R159" s="47">
        <v>5</v>
      </c>
      <c r="S159" s="47"/>
      <c r="T159" s="47"/>
      <c r="U159" s="40">
        <v>4.2</v>
      </c>
      <c r="V159" s="54">
        <v>10.53</v>
      </c>
      <c r="W159" s="45">
        <v>6</v>
      </c>
      <c r="X159" s="45">
        <v>1</v>
      </c>
      <c r="Y159" s="45">
        <v>1</v>
      </c>
      <c r="Z159" s="44">
        <v>100</v>
      </c>
      <c r="AA159" s="44">
        <v>100</v>
      </c>
      <c r="AB159" s="43">
        <v>100</v>
      </c>
      <c r="AC159" s="42">
        <f>MAX(Table1[[#This Row],[Ramp Up Rate (MW/h) - standard operation]]/Table1[[#This Row],[Installed capacity (MW)]],Table1[[#This Row],[Ramp Down Rate (MW/h) - standard operation]]/Table1[[#This Row],[Installed capacity (MW)]])/60</f>
        <v>9.6153846153846159E-2</v>
      </c>
    </row>
    <row r="160" spans="3:29" s="41" customFormat="1" ht="13.8" hidden="1" x14ac:dyDescent="0.25">
      <c r="C160" s="50" t="s">
        <v>480</v>
      </c>
      <c r="D160" s="47" t="s">
        <v>481</v>
      </c>
      <c r="E160" s="47" t="s">
        <v>221</v>
      </c>
      <c r="F160" s="47" t="s">
        <v>307</v>
      </c>
      <c r="G160" s="47" t="s">
        <v>47</v>
      </c>
      <c r="H160" s="47" t="s">
        <v>199</v>
      </c>
      <c r="I160" s="47">
        <v>1973</v>
      </c>
      <c r="J160" s="47">
        <v>52</v>
      </c>
      <c r="K160" s="49">
        <v>0</v>
      </c>
      <c r="L160" s="47">
        <v>1</v>
      </c>
      <c r="M160" s="47">
        <v>300</v>
      </c>
      <c r="N160" s="47">
        <v>300</v>
      </c>
      <c r="O160" s="55">
        <v>13.688212927756652</v>
      </c>
      <c r="P160" s="45">
        <v>26.3</v>
      </c>
      <c r="Q160" s="47">
        <v>5</v>
      </c>
      <c r="R160" s="47">
        <v>5</v>
      </c>
      <c r="S160" s="47"/>
      <c r="T160" s="47"/>
      <c r="U160" s="40">
        <v>4.2</v>
      </c>
      <c r="V160" s="54">
        <v>10.53</v>
      </c>
      <c r="W160" s="45">
        <v>6</v>
      </c>
      <c r="X160" s="45">
        <v>1</v>
      </c>
      <c r="Y160" s="45">
        <v>1</v>
      </c>
      <c r="Z160" s="44">
        <v>100</v>
      </c>
      <c r="AA160" s="44">
        <v>100</v>
      </c>
      <c r="AB160" s="43">
        <v>100</v>
      </c>
      <c r="AC160" s="42">
        <f>MAX(Table1[[#This Row],[Ramp Up Rate (MW/h) - standard operation]]/Table1[[#This Row],[Installed capacity (MW)]],Table1[[#This Row],[Ramp Down Rate (MW/h) - standard operation]]/Table1[[#This Row],[Installed capacity (MW)]])/60</f>
        <v>9.6153846153846159E-2</v>
      </c>
    </row>
    <row r="161" spans="3:29" s="41" customFormat="1" ht="13.8" hidden="1" x14ac:dyDescent="0.25">
      <c r="C161" s="50" t="s">
        <v>480</v>
      </c>
      <c r="D161" s="47" t="s">
        <v>479</v>
      </c>
      <c r="E161" s="47" t="s">
        <v>221</v>
      </c>
      <c r="F161" s="47" t="s">
        <v>307</v>
      </c>
      <c r="G161" s="47" t="s">
        <v>47</v>
      </c>
      <c r="H161" s="47" t="s">
        <v>199</v>
      </c>
      <c r="I161" s="47">
        <v>1973</v>
      </c>
      <c r="J161" s="47">
        <v>52</v>
      </c>
      <c r="K161" s="49">
        <v>0</v>
      </c>
      <c r="L161" s="47">
        <v>1</v>
      </c>
      <c r="M161" s="47">
        <v>300</v>
      </c>
      <c r="N161" s="47">
        <v>300</v>
      </c>
      <c r="O161" s="55">
        <v>13.688212927756652</v>
      </c>
      <c r="P161" s="45">
        <v>26.3</v>
      </c>
      <c r="Q161" s="47">
        <v>5</v>
      </c>
      <c r="R161" s="47">
        <v>5</v>
      </c>
      <c r="S161" s="47"/>
      <c r="T161" s="47"/>
      <c r="U161" s="40">
        <v>4.2</v>
      </c>
      <c r="V161" s="54">
        <v>10.53</v>
      </c>
      <c r="W161" s="45">
        <v>6</v>
      </c>
      <c r="X161" s="45">
        <v>1</v>
      </c>
      <c r="Y161" s="45">
        <v>1</v>
      </c>
      <c r="Z161" s="44">
        <v>100</v>
      </c>
      <c r="AA161" s="44">
        <v>100</v>
      </c>
      <c r="AB161" s="43">
        <v>100</v>
      </c>
      <c r="AC161" s="42">
        <f>MAX(Table1[[#This Row],[Ramp Up Rate (MW/h) - standard operation]]/Table1[[#This Row],[Installed capacity (MW)]],Table1[[#This Row],[Ramp Down Rate (MW/h) - standard operation]]/Table1[[#This Row],[Installed capacity (MW)]])/60</f>
        <v>9.6153846153846159E-2</v>
      </c>
    </row>
    <row r="162" spans="3:29" s="41" customFormat="1" ht="13.8" hidden="1" x14ac:dyDescent="0.25">
      <c r="C162" s="50" t="s">
        <v>467</v>
      </c>
      <c r="D162" s="47" t="s">
        <v>478</v>
      </c>
      <c r="E162" s="47" t="s">
        <v>221</v>
      </c>
      <c r="F162" s="47" t="s">
        <v>302</v>
      </c>
      <c r="G162" s="47" t="s">
        <v>47</v>
      </c>
      <c r="H162" s="47" t="s">
        <v>199</v>
      </c>
      <c r="I162" s="47">
        <v>2002</v>
      </c>
      <c r="J162" s="47">
        <v>17</v>
      </c>
      <c r="K162" s="49">
        <v>0</v>
      </c>
      <c r="L162" s="47">
        <v>1</v>
      </c>
      <c r="M162" s="47">
        <v>600</v>
      </c>
      <c r="N162" s="47">
        <v>600</v>
      </c>
      <c r="O162" s="55">
        <v>14.87603305785124</v>
      </c>
      <c r="P162" s="45">
        <v>24.2</v>
      </c>
      <c r="Q162" s="47">
        <v>5</v>
      </c>
      <c r="R162" s="47">
        <v>5</v>
      </c>
      <c r="S162" s="47"/>
      <c r="T162" s="47"/>
      <c r="U162" s="40">
        <v>4.2</v>
      </c>
      <c r="V162" s="54">
        <v>10.53</v>
      </c>
      <c r="W162" s="45">
        <v>6</v>
      </c>
      <c r="X162" s="45">
        <v>1</v>
      </c>
      <c r="Y162" s="45">
        <v>1</v>
      </c>
      <c r="Z162" s="44">
        <v>100</v>
      </c>
      <c r="AA162" s="44">
        <v>100</v>
      </c>
      <c r="AB162" s="43">
        <v>100</v>
      </c>
      <c r="AC162" s="42">
        <f>MAX(Table1[[#This Row],[Ramp Up Rate (MW/h) - standard operation]]/Table1[[#This Row],[Installed capacity (MW)]],Table1[[#This Row],[Ramp Down Rate (MW/h) - standard operation]]/Table1[[#This Row],[Installed capacity (MW)]])/60</f>
        <v>0.58823529411764708</v>
      </c>
    </row>
    <row r="163" spans="3:29" s="41" customFormat="1" ht="13.8" hidden="1" x14ac:dyDescent="0.25">
      <c r="C163" s="50" t="s">
        <v>467</v>
      </c>
      <c r="D163" s="47" t="s">
        <v>477</v>
      </c>
      <c r="E163" s="47" t="s">
        <v>221</v>
      </c>
      <c r="F163" s="47" t="s">
        <v>302</v>
      </c>
      <c r="G163" s="47" t="s">
        <v>47</v>
      </c>
      <c r="H163" s="47" t="s">
        <v>199</v>
      </c>
      <c r="I163" s="47">
        <v>2002</v>
      </c>
      <c r="J163" s="47">
        <v>17</v>
      </c>
      <c r="K163" s="49">
        <v>0</v>
      </c>
      <c r="L163" s="47">
        <v>1</v>
      </c>
      <c r="M163" s="47">
        <v>600</v>
      </c>
      <c r="N163" s="47">
        <v>600</v>
      </c>
      <c r="O163" s="55">
        <v>14.87603305785124</v>
      </c>
      <c r="P163" s="45">
        <v>24.2</v>
      </c>
      <c r="Q163" s="47">
        <v>5</v>
      </c>
      <c r="R163" s="47">
        <v>5</v>
      </c>
      <c r="S163" s="47"/>
      <c r="T163" s="47"/>
      <c r="U163" s="40">
        <v>4.2</v>
      </c>
      <c r="V163" s="54">
        <v>10.53</v>
      </c>
      <c r="W163" s="45">
        <v>6</v>
      </c>
      <c r="X163" s="45">
        <v>1</v>
      </c>
      <c r="Y163" s="45">
        <v>1</v>
      </c>
      <c r="Z163" s="44">
        <v>100</v>
      </c>
      <c r="AA163" s="44">
        <v>100</v>
      </c>
      <c r="AB163" s="43">
        <v>100</v>
      </c>
      <c r="AC163" s="42">
        <f>MAX(Table1[[#This Row],[Ramp Up Rate (MW/h) - standard operation]]/Table1[[#This Row],[Installed capacity (MW)]],Table1[[#This Row],[Ramp Down Rate (MW/h) - standard operation]]/Table1[[#This Row],[Installed capacity (MW)]])/60</f>
        <v>0.58823529411764708</v>
      </c>
    </row>
    <row r="164" spans="3:29" s="41" customFormat="1" ht="13.8" hidden="1" x14ac:dyDescent="0.25">
      <c r="C164" s="50" t="s">
        <v>467</v>
      </c>
      <c r="D164" s="47" t="s">
        <v>476</v>
      </c>
      <c r="E164" s="47" t="s">
        <v>221</v>
      </c>
      <c r="F164" s="47" t="s">
        <v>302</v>
      </c>
      <c r="G164" s="47" t="s">
        <v>47</v>
      </c>
      <c r="H164" s="47" t="s">
        <v>199</v>
      </c>
      <c r="I164" s="47">
        <v>2002</v>
      </c>
      <c r="J164" s="47">
        <v>17</v>
      </c>
      <c r="K164" s="49">
        <v>0</v>
      </c>
      <c r="L164" s="47">
        <v>1</v>
      </c>
      <c r="M164" s="47">
        <v>600</v>
      </c>
      <c r="N164" s="47">
        <v>600</v>
      </c>
      <c r="O164" s="55">
        <v>14.87603305785124</v>
      </c>
      <c r="P164" s="45">
        <v>24.2</v>
      </c>
      <c r="Q164" s="47">
        <v>5</v>
      </c>
      <c r="R164" s="47">
        <v>5</v>
      </c>
      <c r="S164" s="47"/>
      <c r="T164" s="47"/>
      <c r="U164" s="40">
        <v>4.2</v>
      </c>
      <c r="V164" s="54">
        <v>10.53</v>
      </c>
      <c r="W164" s="45">
        <v>6</v>
      </c>
      <c r="X164" s="45">
        <v>1</v>
      </c>
      <c r="Y164" s="45">
        <v>1</v>
      </c>
      <c r="Z164" s="44">
        <v>100</v>
      </c>
      <c r="AA164" s="44">
        <v>100</v>
      </c>
      <c r="AB164" s="43">
        <v>100</v>
      </c>
      <c r="AC164" s="42">
        <f>MAX(Table1[[#This Row],[Ramp Up Rate (MW/h) - standard operation]]/Table1[[#This Row],[Installed capacity (MW)]],Table1[[#This Row],[Ramp Down Rate (MW/h) - standard operation]]/Table1[[#This Row],[Installed capacity (MW)]])/60</f>
        <v>0.58823529411764708</v>
      </c>
    </row>
    <row r="165" spans="3:29" s="41" customFormat="1" ht="13.8" hidden="1" x14ac:dyDescent="0.25">
      <c r="C165" s="50" t="s">
        <v>467</v>
      </c>
      <c r="D165" s="47" t="s">
        <v>475</v>
      </c>
      <c r="E165" s="47" t="s">
        <v>221</v>
      </c>
      <c r="F165" s="47" t="s">
        <v>302</v>
      </c>
      <c r="G165" s="47" t="s">
        <v>47</v>
      </c>
      <c r="H165" s="47" t="s">
        <v>199</v>
      </c>
      <c r="I165" s="47">
        <v>2002</v>
      </c>
      <c r="J165" s="47">
        <v>17.3</v>
      </c>
      <c r="K165" s="49">
        <v>0</v>
      </c>
      <c r="L165" s="47">
        <v>1</v>
      </c>
      <c r="M165" s="47">
        <v>600</v>
      </c>
      <c r="N165" s="47">
        <v>600</v>
      </c>
      <c r="O165" s="55">
        <v>14.87603305785124</v>
      </c>
      <c r="P165" s="45">
        <v>24.2</v>
      </c>
      <c r="Q165" s="47">
        <v>5</v>
      </c>
      <c r="R165" s="47">
        <v>5</v>
      </c>
      <c r="S165" s="47"/>
      <c r="T165" s="47"/>
      <c r="U165" s="40">
        <v>4.2</v>
      </c>
      <c r="V165" s="54">
        <v>10.53</v>
      </c>
      <c r="W165" s="45">
        <v>6</v>
      </c>
      <c r="X165" s="45">
        <v>1</v>
      </c>
      <c r="Y165" s="45">
        <v>1</v>
      </c>
      <c r="Z165" s="44">
        <v>100</v>
      </c>
      <c r="AA165" s="44">
        <v>100</v>
      </c>
      <c r="AB165" s="43">
        <v>100</v>
      </c>
      <c r="AC165" s="42">
        <f>MAX(Table1[[#This Row],[Ramp Up Rate (MW/h) - standard operation]]/Table1[[#This Row],[Installed capacity (MW)]],Table1[[#This Row],[Ramp Down Rate (MW/h) - standard operation]]/Table1[[#This Row],[Installed capacity (MW)]])/60</f>
        <v>0.5780346820809249</v>
      </c>
    </row>
    <row r="166" spans="3:29" s="41" customFormat="1" ht="13.8" hidden="1" x14ac:dyDescent="0.25">
      <c r="C166" s="50" t="s">
        <v>467</v>
      </c>
      <c r="D166" s="47" t="s">
        <v>474</v>
      </c>
      <c r="E166" s="47" t="s">
        <v>221</v>
      </c>
      <c r="F166" s="47" t="s">
        <v>302</v>
      </c>
      <c r="G166" s="47" t="s">
        <v>47</v>
      </c>
      <c r="H166" s="47" t="s">
        <v>199</v>
      </c>
      <c r="I166" s="47">
        <v>2002</v>
      </c>
      <c r="J166" s="47">
        <v>17.3</v>
      </c>
      <c r="K166" s="49">
        <v>0</v>
      </c>
      <c r="L166" s="47">
        <v>1</v>
      </c>
      <c r="M166" s="47">
        <v>600</v>
      </c>
      <c r="N166" s="47">
        <v>600</v>
      </c>
      <c r="O166" s="55">
        <v>14.87603305785124</v>
      </c>
      <c r="P166" s="45">
        <v>24.2</v>
      </c>
      <c r="Q166" s="47">
        <v>5</v>
      </c>
      <c r="R166" s="47">
        <v>5</v>
      </c>
      <c r="S166" s="47"/>
      <c r="T166" s="47"/>
      <c r="U166" s="40">
        <v>4.2</v>
      </c>
      <c r="V166" s="54">
        <v>10.53</v>
      </c>
      <c r="W166" s="45">
        <v>6</v>
      </c>
      <c r="X166" s="45">
        <v>1</v>
      </c>
      <c r="Y166" s="45">
        <v>1</v>
      </c>
      <c r="Z166" s="44">
        <v>100</v>
      </c>
      <c r="AA166" s="44">
        <v>100</v>
      </c>
      <c r="AB166" s="43">
        <v>100</v>
      </c>
      <c r="AC166" s="42">
        <f>MAX(Table1[[#This Row],[Ramp Up Rate (MW/h) - standard operation]]/Table1[[#This Row],[Installed capacity (MW)]],Table1[[#This Row],[Ramp Down Rate (MW/h) - standard operation]]/Table1[[#This Row],[Installed capacity (MW)]])/60</f>
        <v>0.5780346820809249</v>
      </c>
    </row>
    <row r="167" spans="3:29" s="41" customFormat="1" ht="13.8" hidden="1" x14ac:dyDescent="0.25">
      <c r="C167" s="50" t="s">
        <v>467</v>
      </c>
      <c r="D167" s="47" t="s">
        <v>473</v>
      </c>
      <c r="E167" s="47" t="s">
        <v>221</v>
      </c>
      <c r="F167" s="47" t="s">
        <v>302</v>
      </c>
      <c r="G167" s="47" t="s">
        <v>47</v>
      </c>
      <c r="H167" s="47" t="s">
        <v>199</v>
      </c>
      <c r="I167" s="47">
        <v>2002</v>
      </c>
      <c r="J167" s="47">
        <v>16.399999999999999</v>
      </c>
      <c r="K167" s="49">
        <v>0</v>
      </c>
      <c r="L167" s="47">
        <v>1</v>
      </c>
      <c r="M167" s="47">
        <v>600</v>
      </c>
      <c r="N167" s="47">
        <v>600</v>
      </c>
      <c r="O167" s="55">
        <v>14.87603305785124</v>
      </c>
      <c r="P167" s="45">
        <v>24.2</v>
      </c>
      <c r="Q167" s="47">
        <v>5</v>
      </c>
      <c r="R167" s="47">
        <v>5</v>
      </c>
      <c r="S167" s="47"/>
      <c r="T167" s="47"/>
      <c r="U167" s="40">
        <v>4.2</v>
      </c>
      <c r="V167" s="54">
        <v>10.53</v>
      </c>
      <c r="W167" s="45">
        <v>6</v>
      </c>
      <c r="X167" s="45">
        <v>1</v>
      </c>
      <c r="Y167" s="45">
        <v>1</v>
      </c>
      <c r="Z167" s="44">
        <v>100</v>
      </c>
      <c r="AA167" s="44">
        <v>100</v>
      </c>
      <c r="AB167" s="43">
        <v>100</v>
      </c>
      <c r="AC167" s="42">
        <f>MAX(Table1[[#This Row],[Ramp Up Rate (MW/h) - standard operation]]/Table1[[#This Row],[Installed capacity (MW)]],Table1[[#This Row],[Ramp Down Rate (MW/h) - standard operation]]/Table1[[#This Row],[Installed capacity (MW)]])/60</f>
        <v>0.6097560975609756</v>
      </c>
    </row>
    <row r="168" spans="3:29" s="41" customFormat="1" ht="13.8" hidden="1" x14ac:dyDescent="0.25">
      <c r="C168" s="50" t="s">
        <v>467</v>
      </c>
      <c r="D168" s="47" t="s">
        <v>472</v>
      </c>
      <c r="E168" s="47" t="s">
        <v>221</v>
      </c>
      <c r="F168" s="47" t="s">
        <v>302</v>
      </c>
      <c r="G168" s="47" t="s">
        <v>47</v>
      </c>
      <c r="H168" s="47" t="s">
        <v>199</v>
      </c>
      <c r="I168" s="47">
        <v>2002</v>
      </c>
      <c r="J168" s="47">
        <v>24.8</v>
      </c>
      <c r="K168" s="49">
        <v>0</v>
      </c>
      <c r="L168" s="47">
        <v>1</v>
      </c>
      <c r="M168" s="47">
        <v>600</v>
      </c>
      <c r="N168" s="47">
        <v>600</v>
      </c>
      <c r="O168" s="55">
        <v>14.87603305785124</v>
      </c>
      <c r="P168" s="45">
        <v>24.2</v>
      </c>
      <c r="Q168" s="47">
        <v>5</v>
      </c>
      <c r="R168" s="47">
        <v>5</v>
      </c>
      <c r="S168" s="47"/>
      <c r="T168" s="47"/>
      <c r="U168" s="40">
        <v>4.2</v>
      </c>
      <c r="V168" s="54">
        <v>10.53</v>
      </c>
      <c r="W168" s="45">
        <v>6</v>
      </c>
      <c r="X168" s="45">
        <v>1</v>
      </c>
      <c r="Y168" s="45">
        <v>1</v>
      </c>
      <c r="Z168" s="44">
        <v>100</v>
      </c>
      <c r="AA168" s="44">
        <v>100</v>
      </c>
      <c r="AB168" s="43">
        <v>100</v>
      </c>
      <c r="AC168" s="42">
        <f>MAX(Table1[[#This Row],[Ramp Up Rate (MW/h) - standard operation]]/Table1[[#This Row],[Installed capacity (MW)]],Table1[[#This Row],[Ramp Down Rate (MW/h) - standard operation]]/Table1[[#This Row],[Installed capacity (MW)]])/60</f>
        <v>0.40322580645161288</v>
      </c>
    </row>
    <row r="169" spans="3:29" s="41" customFormat="1" ht="13.8" hidden="1" x14ac:dyDescent="0.25">
      <c r="C169" s="50" t="s">
        <v>467</v>
      </c>
      <c r="D169" s="47" t="s">
        <v>471</v>
      </c>
      <c r="E169" s="47" t="s">
        <v>221</v>
      </c>
      <c r="F169" s="47" t="s">
        <v>302</v>
      </c>
      <c r="G169" s="47" t="s">
        <v>47</v>
      </c>
      <c r="H169" s="47" t="s">
        <v>199</v>
      </c>
      <c r="I169" s="47">
        <v>2002</v>
      </c>
      <c r="J169" s="47">
        <v>27.5</v>
      </c>
      <c r="K169" s="49">
        <v>0</v>
      </c>
      <c r="L169" s="47">
        <v>1</v>
      </c>
      <c r="M169" s="47">
        <v>600</v>
      </c>
      <c r="N169" s="47">
        <v>600</v>
      </c>
      <c r="O169" s="55">
        <v>14.87603305785124</v>
      </c>
      <c r="P169" s="45">
        <v>24.2</v>
      </c>
      <c r="Q169" s="47">
        <v>5</v>
      </c>
      <c r="R169" s="47">
        <v>5</v>
      </c>
      <c r="S169" s="47"/>
      <c r="T169" s="47"/>
      <c r="U169" s="40">
        <v>4.2</v>
      </c>
      <c r="V169" s="54">
        <v>10.53</v>
      </c>
      <c r="W169" s="45">
        <v>6</v>
      </c>
      <c r="X169" s="45">
        <v>1</v>
      </c>
      <c r="Y169" s="45">
        <v>1</v>
      </c>
      <c r="Z169" s="44">
        <v>100</v>
      </c>
      <c r="AA169" s="44">
        <v>100</v>
      </c>
      <c r="AB169" s="43">
        <v>100</v>
      </c>
      <c r="AC169" s="42">
        <f>MAX(Table1[[#This Row],[Ramp Up Rate (MW/h) - standard operation]]/Table1[[#This Row],[Installed capacity (MW)]],Table1[[#This Row],[Ramp Down Rate (MW/h) - standard operation]]/Table1[[#This Row],[Installed capacity (MW)]])/60</f>
        <v>0.36363636363636359</v>
      </c>
    </row>
    <row r="170" spans="3:29" s="41" customFormat="1" ht="13.8" hidden="1" x14ac:dyDescent="0.25">
      <c r="C170" s="50" t="s">
        <v>467</v>
      </c>
      <c r="D170" s="47" t="s">
        <v>470</v>
      </c>
      <c r="E170" s="47" t="s">
        <v>221</v>
      </c>
      <c r="F170" s="47" t="s">
        <v>302</v>
      </c>
      <c r="G170" s="47" t="s">
        <v>47</v>
      </c>
      <c r="H170" s="47" t="s">
        <v>199</v>
      </c>
      <c r="I170" s="47">
        <v>2002</v>
      </c>
      <c r="J170" s="47">
        <v>24.8</v>
      </c>
      <c r="K170" s="49">
        <v>0</v>
      </c>
      <c r="L170" s="47">
        <v>1</v>
      </c>
      <c r="M170" s="47">
        <v>600</v>
      </c>
      <c r="N170" s="47">
        <v>600</v>
      </c>
      <c r="O170" s="55">
        <v>14.87603305785124</v>
      </c>
      <c r="P170" s="45">
        <v>24.2</v>
      </c>
      <c r="Q170" s="47">
        <v>5</v>
      </c>
      <c r="R170" s="47">
        <v>5</v>
      </c>
      <c r="S170" s="47"/>
      <c r="T170" s="47"/>
      <c r="U170" s="40">
        <v>4.2</v>
      </c>
      <c r="V170" s="54">
        <v>10.53</v>
      </c>
      <c r="W170" s="45">
        <v>6</v>
      </c>
      <c r="X170" s="45">
        <v>1</v>
      </c>
      <c r="Y170" s="45">
        <v>1</v>
      </c>
      <c r="Z170" s="44">
        <v>100</v>
      </c>
      <c r="AA170" s="44">
        <v>100</v>
      </c>
      <c r="AB170" s="43">
        <v>100</v>
      </c>
      <c r="AC170" s="42">
        <f>MAX(Table1[[#This Row],[Ramp Up Rate (MW/h) - standard operation]]/Table1[[#This Row],[Installed capacity (MW)]],Table1[[#This Row],[Ramp Down Rate (MW/h) - standard operation]]/Table1[[#This Row],[Installed capacity (MW)]])/60</f>
        <v>0.40322580645161288</v>
      </c>
    </row>
    <row r="171" spans="3:29" s="41" customFormat="1" ht="13.8" hidden="1" x14ac:dyDescent="0.25">
      <c r="C171" s="50" t="s">
        <v>467</v>
      </c>
      <c r="D171" s="47" t="s">
        <v>469</v>
      </c>
      <c r="E171" s="47" t="s">
        <v>221</v>
      </c>
      <c r="F171" s="47" t="s">
        <v>302</v>
      </c>
      <c r="G171" s="47" t="s">
        <v>47</v>
      </c>
      <c r="H171" s="47" t="s">
        <v>199</v>
      </c>
      <c r="I171" s="47">
        <v>2002</v>
      </c>
      <c r="J171" s="47">
        <v>16.399999999999999</v>
      </c>
      <c r="K171" s="49">
        <v>0</v>
      </c>
      <c r="L171" s="47">
        <v>1</v>
      </c>
      <c r="M171" s="47">
        <v>600</v>
      </c>
      <c r="N171" s="47">
        <v>600</v>
      </c>
      <c r="O171" s="55">
        <v>14.87603305785124</v>
      </c>
      <c r="P171" s="45">
        <v>24.2</v>
      </c>
      <c r="Q171" s="47">
        <v>5</v>
      </c>
      <c r="R171" s="47">
        <v>5</v>
      </c>
      <c r="S171" s="47"/>
      <c r="T171" s="47"/>
      <c r="U171" s="40">
        <v>4.2</v>
      </c>
      <c r="V171" s="54">
        <v>10.53</v>
      </c>
      <c r="W171" s="45">
        <v>6</v>
      </c>
      <c r="X171" s="45">
        <v>1</v>
      </c>
      <c r="Y171" s="45">
        <v>1</v>
      </c>
      <c r="Z171" s="44">
        <v>100</v>
      </c>
      <c r="AA171" s="44">
        <v>100</v>
      </c>
      <c r="AB171" s="43">
        <v>100</v>
      </c>
      <c r="AC171" s="42">
        <f>MAX(Table1[[#This Row],[Ramp Up Rate (MW/h) - standard operation]]/Table1[[#This Row],[Installed capacity (MW)]],Table1[[#This Row],[Ramp Down Rate (MW/h) - standard operation]]/Table1[[#This Row],[Installed capacity (MW)]])/60</f>
        <v>0.6097560975609756</v>
      </c>
    </row>
    <row r="172" spans="3:29" s="41" customFormat="1" ht="13.8" hidden="1" x14ac:dyDescent="0.25">
      <c r="C172" s="50" t="s">
        <v>467</v>
      </c>
      <c r="D172" s="47" t="s">
        <v>468</v>
      </c>
      <c r="E172" s="47" t="s">
        <v>221</v>
      </c>
      <c r="F172" s="47" t="s">
        <v>302</v>
      </c>
      <c r="G172" s="47" t="s">
        <v>47</v>
      </c>
      <c r="H172" s="47" t="s">
        <v>199</v>
      </c>
      <c r="I172" s="47">
        <v>2002</v>
      </c>
      <c r="J172" s="47">
        <v>16.399999999999999</v>
      </c>
      <c r="K172" s="49">
        <v>0</v>
      </c>
      <c r="L172" s="47">
        <v>1</v>
      </c>
      <c r="M172" s="47">
        <v>600</v>
      </c>
      <c r="N172" s="47">
        <v>600</v>
      </c>
      <c r="O172" s="55">
        <v>14.87603305785124</v>
      </c>
      <c r="P172" s="45">
        <v>24.2</v>
      </c>
      <c r="Q172" s="47">
        <v>5</v>
      </c>
      <c r="R172" s="47">
        <v>5</v>
      </c>
      <c r="S172" s="47"/>
      <c r="T172" s="47"/>
      <c r="U172" s="40">
        <v>4.2</v>
      </c>
      <c r="V172" s="54">
        <v>10.53</v>
      </c>
      <c r="W172" s="45">
        <v>6</v>
      </c>
      <c r="X172" s="45">
        <v>1</v>
      </c>
      <c r="Y172" s="45">
        <v>1</v>
      </c>
      <c r="Z172" s="44">
        <v>100</v>
      </c>
      <c r="AA172" s="44">
        <v>100</v>
      </c>
      <c r="AB172" s="43">
        <v>100</v>
      </c>
      <c r="AC172" s="42">
        <f>MAX(Table1[[#This Row],[Ramp Up Rate (MW/h) - standard operation]]/Table1[[#This Row],[Installed capacity (MW)]],Table1[[#This Row],[Ramp Down Rate (MW/h) - standard operation]]/Table1[[#This Row],[Installed capacity (MW)]])/60</f>
        <v>0.6097560975609756</v>
      </c>
    </row>
    <row r="173" spans="3:29" s="41" customFormat="1" ht="13.8" hidden="1" x14ac:dyDescent="0.25">
      <c r="C173" s="50" t="s">
        <v>467</v>
      </c>
      <c r="D173" s="47" t="s">
        <v>466</v>
      </c>
      <c r="E173" s="47" t="s">
        <v>221</v>
      </c>
      <c r="F173" s="47" t="s">
        <v>302</v>
      </c>
      <c r="G173" s="47" t="s">
        <v>47</v>
      </c>
      <c r="H173" s="47" t="s">
        <v>199</v>
      </c>
      <c r="I173" s="47">
        <v>2002</v>
      </c>
      <c r="J173" s="47">
        <v>16.399999999999999</v>
      </c>
      <c r="K173" s="49">
        <v>0</v>
      </c>
      <c r="L173" s="47">
        <v>1</v>
      </c>
      <c r="M173" s="47">
        <v>600</v>
      </c>
      <c r="N173" s="47">
        <v>600</v>
      </c>
      <c r="O173" s="55">
        <v>14.87603305785124</v>
      </c>
      <c r="P173" s="45">
        <v>24.2</v>
      </c>
      <c r="Q173" s="47">
        <v>5</v>
      </c>
      <c r="R173" s="47">
        <v>5</v>
      </c>
      <c r="S173" s="47"/>
      <c r="T173" s="47"/>
      <c r="U173" s="40">
        <v>4.2</v>
      </c>
      <c r="V173" s="54">
        <v>10.53</v>
      </c>
      <c r="W173" s="45">
        <v>6</v>
      </c>
      <c r="X173" s="45">
        <v>1</v>
      </c>
      <c r="Y173" s="45">
        <v>1</v>
      </c>
      <c r="Z173" s="44">
        <v>100</v>
      </c>
      <c r="AA173" s="44">
        <v>100</v>
      </c>
      <c r="AB173" s="43">
        <v>100</v>
      </c>
      <c r="AC173" s="42">
        <f>MAX(Table1[[#This Row],[Ramp Up Rate (MW/h) - standard operation]]/Table1[[#This Row],[Installed capacity (MW)]],Table1[[#This Row],[Ramp Down Rate (MW/h) - standard operation]]/Table1[[#This Row],[Installed capacity (MW)]])/60</f>
        <v>0.6097560975609756</v>
      </c>
    </row>
    <row r="174" spans="3:29" s="41" customFormat="1" ht="13.8" hidden="1" x14ac:dyDescent="0.25">
      <c r="C174" s="50" t="s">
        <v>464</v>
      </c>
      <c r="D174" s="47" t="s">
        <v>465</v>
      </c>
      <c r="E174" s="47" t="s">
        <v>221</v>
      </c>
      <c r="F174" s="47" t="s">
        <v>312</v>
      </c>
      <c r="G174" s="47" t="s">
        <v>47</v>
      </c>
      <c r="H174" s="47" t="s">
        <v>199</v>
      </c>
      <c r="I174" s="47">
        <v>2000</v>
      </c>
      <c r="J174" s="47">
        <v>40</v>
      </c>
      <c r="K174" s="49">
        <v>0</v>
      </c>
      <c r="L174" s="47">
        <v>1</v>
      </c>
      <c r="M174" s="47">
        <v>480</v>
      </c>
      <c r="N174" s="47">
        <v>480</v>
      </c>
      <c r="O174" s="55">
        <v>11.881188118811883</v>
      </c>
      <c r="P174" s="45">
        <v>30.3</v>
      </c>
      <c r="Q174" s="47">
        <v>5</v>
      </c>
      <c r="R174" s="47">
        <v>5</v>
      </c>
      <c r="S174" s="47"/>
      <c r="T174" s="47"/>
      <c r="U174" s="40">
        <v>4.2</v>
      </c>
      <c r="V174" s="54">
        <v>10.53</v>
      </c>
      <c r="W174" s="45">
        <v>6</v>
      </c>
      <c r="X174" s="45">
        <v>1</v>
      </c>
      <c r="Y174" s="45">
        <v>1</v>
      </c>
      <c r="Z174" s="44">
        <v>100</v>
      </c>
      <c r="AA174" s="44">
        <v>100</v>
      </c>
      <c r="AB174" s="43">
        <v>100</v>
      </c>
      <c r="AC174" s="42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175" spans="3:29" s="41" customFormat="1" ht="13.8" hidden="1" x14ac:dyDescent="0.25">
      <c r="C175" s="50" t="s">
        <v>464</v>
      </c>
      <c r="D175" s="47" t="s">
        <v>463</v>
      </c>
      <c r="E175" s="47" t="s">
        <v>221</v>
      </c>
      <c r="F175" s="47" t="s">
        <v>312</v>
      </c>
      <c r="G175" s="47" t="s">
        <v>47</v>
      </c>
      <c r="H175" s="47" t="s">
        <v>199</v>
      </c>
      <c r="I175" s="47">
        <v>2000</v>
      </c>
      <c r="J175" s="47">
        <v>40</v>
      </c>
      <c r="K175" s="49">
        <v>0</v>
      </c>
      <c r="L175" s="47">
        <v>1</v>
      </c>
      <c r="M175" s="47">
        <v>480</v>
      </c>
      <c r="N175" s="47">
        <v>480</v>
      </c>
      <c r="O175" s="55">
        <v>11.881188118811883</v>
      </c>
      <c r="P175" s="45">
        <v>30.3</v>
      </c>
      <c r="Q175" s="47">
        <v>5</v>
      </c>
      <c r="R175" s="47">
        <v>5</v>
      </c>
      <c r="S175" s="47"/>
      <c r="T175" s="47"/>
      <c r="U175" s="40">
        <v>4.2</v>
      </c>
      <c r="V175" s="54">
        <v>10.53</v>
      </c>
      <c r="W175" s="45">
        <v>6</v>
      </c>
      <c r="X175" s="45">
        <v>1</v>
      </c>
      <c r="Y175" s="45">
        <v>1</v>
      </c>
      <c r="Z175" s="44">
        <v>100</v>
      </c>
      <c r="AA175" s="44">
        <v>100</v>
      </c>
      <c r="AB175" s="43">
        <v>100</v>
      </c>
      <c r="AC175" s="42">
        <f>MAX(Table1[[#This Row],[Ramp Up Rate (MW/h) - standard operation]]/Table1[[#This Row],[Installed capacity (MW)]],Table1[[#This Row],[Ramp Down Rate (MW/h) - standard operation]]/Table1[[#This Row],[Installed capacity (MW)]])/60</f>
        <v>0.2</v>
      </c>
    </row>
    <row r="176" spans="3:29" s="41" customFormat="1" ht="13.8" hidden="1" x14ac:dyDescent="0.25">
      <c r="C176" s="50" t="s">
        <v>462</v>
      </c>
      <c r="D176" s="47" t="s">
        <v>461</v>
      </c>
      <c r="E176" s="47" t="s">
        <v>221</v>
      </c>
      <c r="F176" s="47" t="s">
        <v>302</v>
      </c>
      <c r="G176" s="47" t="s">
        <v>47</v>
      </c>
      <c r="H176" s="47" t="s">
        <v>199</v>
      </c>
      <c r="I176" s="47">
        <v>1984</v>
      </c>
      <c r="J176" s="47">
        <v>90</v>
      </c>
      <c r="K176" s="49">
        <v>0</v>
      </c>
      <c r="L176" s="47">
        <v>1</v>
      </c>
      <c r="M176" s="47">
        <v>300</v>
      </c>
      <c r="N176" s="47">
        <v>300</v>
      </c>
      <c r="O176" s="55">
        <v>12.7208480565371</v>
      </c>
      <c r="P176" s="45">
        <v>28.3</v>
      </c>
      <c r="Q176" s="47">
        <v>5</v>
      </c>
      <c r="R176" s="47">
        <v>5</v>
      </c>
      <c r="S176" s="47"/>
      <c r="T176" s="47"/>
      <c r="U176" s="40">
        <v>4.2</v>
      </c>
      <c r="V176" s="54">
        <v>10.53</v>
      </c>
      <c r="W176" s="45">
        <v>6</v>
      </c>
      <c r="X176" s="45">
        <v>1</v>
      </c>
      <c r="Y176" s="45">
        <v>1</v>
      </c>
      <c r="Z176" s="44">
        <v>100</v>
      </c>
      <c r="AA176" s="44">
        <v>100</v>
      </c>
      <c r="AB176" s="43">
        <v>100</v>
      </c>
      <c r="AC176" s="42">
        <f>MAX(Table1[[#This Row],[Ramp Up Rate (MW/h) - standard operation]]/Table1[[#This Row],[Installed capacity (MW)]],Table1[[#This Row],[Ramp Down Rate (MW/h) - standard operation]]/Table1[[#This Row],[Installed capacity (MW)]])/60</f>
        <v>5.5555555555555559E-2</v>
      </c>
    </row>
    <row r="177" spans="3:29" s="41" customFormat="1" ht="13.8" hidden="1" x14ac:dyDescent="0.25">
      <c r="C177" s="50" t="s">
        <v>456</v>
      </c>
      <c r="D177" s="47" t="s">
        <v>460</v>
      </c>
      <c r="E177" s="47" t="s">
        <v>221</v>
      </c>
      <c r="F177" s="47" t="s">
        <v>307</v>
      </c>
      <c r="G177" s="47" t="s">
        <v>47</v>
      </c>
      <c r="H177" s="47" t="s">
        <v>199</v>
      </c>
      <c r="I177" s="47">
        <v>2002</v>
      </c>
      <c r="J177" s="47">
        <v>24</v>
      </c>
      <c r="K177" s="49">
        <v>0</v>
      </c>
      <c r="L177" s="47">
        <v>5</v>
      </c>
      <c r="M177" s="47">
        <v>600</v>
      </c>
      <c r="N177" s="47">
        <v>600</v>
      </c>
      <c r="O177" s="55">
        <v>10.714285714285714</v>
      </c>
      <c r="P177" s="45">
        <v>33.6</v>
      </c>
      <c r="Q177" s="47">
        <v>5</v>
      </c>
      <c r="R177" s="47">
        <v>5</v>
      </c>
      <c r="S177" s="47"/>
      <c r="T177" s="47"/>
      <c r="U177" s="40">
        <v>4.2</v>
      </c>
      <c r="V177" s="54">
        <v>10.53</v>
      </c>
      <c r="W177" s="45">
        <v>6</v>
      </c>
      <c r="X177" s="45">
        <v>1</v>
      </c>
      <c r="Y177" s="45">
        <v>1</v>
      </c>
      <c r="Z177" s="44">
        <v>100</v>
      </c>
      <c r="AA177" s="44">
        <v>100</v>
      </c>
      <c r="AB177" s="43">
        <v>100</v>
      </c>
      <c r="AC177" s="42">
        <f>MAX(Table1[[#This Row],[Ramp Up Rate (MW/h) - standard operation]]/Table1[[#This Row],[Installed capacity (MW)]],Table1[[#This Row],[Ramp Down Rate (MW/h) - standard operation]]/Table1[[#This Row],[Installed capacity (MW)]])/60</f>
        <v>0.41666666666666669</v>
      </c>
    </row>
    <row r="178" spans="3:29" s="41" customFormat="1" ht="13.8" hidden="1" x14ac:dyDescent="0.25">
      <c r="C178" s="50" t="s">
        <v>456</v>
      </c>
      <c r="D178" s="47" t="s">
        <v>459</v>
      </c>
      <c r="E178" s="47" t="s">
        <v>221</v>
      </c>
      <c r="F178" s="47" t="s">
        <v>307</v>
      </c>
      <c r="G178" s="47" t="s">
        <v>47</v>
      </c>
      <c r="H178" s="47" t="s">
        <v>199</v>
      </c>
      <c r="I178" s="47">
        <v>2002</v>
      </c>
      <c r="J178" s="47">
        <v>24</v>
      </c>
      <c r="K178" s="49">
        <v>0</v>
      </c>
      <c r="L178" s="47">
        <v>5</v>
      </c>
      <c r="M178" s="47">
        <v>600</v>
      </c>
      <c r="N178" s="47">
        <v>600</v>
      </c>
      <c r="O178" s="55">
        <v>10.714285714285714</v>
      </c>
      <c r="P178" s="45">
        <v>33.6</v>
      </c>
      <c r="Q178" s="47">
        <v>5</v>
      </c>
      <c r="R178" s="47">
        <v>5</v>
      </c>
      <c r="S178" s="47"/>
      <c r="T178" s="47"/>
      <c r="U178" s="40">
        <v>4.2</v>
      </c>
      <c r="V178" s="54">
        <v>10.53</v>
      </c>
      <c r="W178" s="45">
        <v>6</v>
      </c>
      <c r="X178" s="45">
        <v>1</v>
      </c>
      <c r="Y178" s="45">
        <v>1</v>
      </c>
      <c r="Z178" s="44">
        <v>100</v>
      </c>
      <c r="AA178" s="44">
        <v>100</v>
      </c>
      <c r="AB178" s="43">
        <v>100</v>
      </c>
      <c r="AC178" s="42">
        <f>MAX(Table1[[#This Row],[Ramp Up Rate (MW/h) - standard operation]]/Table1[[#This Row],[Installed capacity (MW)]],Table1[[#This Row],[Ramp Down Rate (MW/h) - standard operation]]/Table1[[#This Row],[Installed capacity (MW)]])/60</f>
        <v>0.41666666666666669</v>
      </c>
    </row>
    <row r="179" spans="3:29" s="41" customFormat="1" ht="13.8" hidden="1" x14ac:dyDescent="0.25">
      <c r="C179" s="50" t="s">
        <v>456</v>
      </c>
      <c r="D179" s="47" t="s">
        <v>458</v>
      </c>
      <c r="E179" s="47" t="s">
        <v>221</v>
      </c>
      <c r="F179" s="47" t="s">
        <v>307</v>
      </c>
      <c r="G179" s="47" t="s">
        <v>47</v>
      </c>
      <c r="H179" s="47" t="s">
        <v>199</v>
      </c>
      <c r="I179" s="47">
        <v>2002</v>
      </c>
      <c r="J179" s="47">
        <v>24</v>
      </c>
      <c r="K179" s="49">
        <v>0</v>
      </c>
      <c r="L179" s="47">
        <v>5</v>
      </c>
      <c r="M179" s="47">
        <v>600</v>
      </c>
      <c r="N179" s="47">
        <v>600</v>
      </c>
      <c r="O179" s="55">
        <v>10.714285714285714</v>
      </c>
      <c r="P179" s="45">
        <v>33.6</v>
      </c>
      <c r="Q179" s="47">
        <v>5</v>
      </c>
      <c r="R179" s="47">
        <v>5</v>
      </c>
      <c r="S179" s="47"/>
      <c r="T179" s="47"/>
      <c r="U179" s="40">
        <v>4.2</v>
      </c>
      <c r="V179" s="54">
        <v>10.53</v>
      </c>
      <c r="W179" s="45">
        <v>6</v>
      </c>
      <c r="X179" s="45">
        <v>1</v>
      </c>
      <c r="Y179" s="45">
        <v>1</v>
      </c>
      <c r="Z179" s="44">
        <v>100</v>
      </c>
      <c r="AA179" s="44">
        <v>100</v>
      </c>
      <c r="AB179" s="43">
        <v>100</v>
      </c>
      <c r="AC179" s="42">
        <f>MAX(Table1[[#This Row],[Ramp Up Rate (MW/h) - standard operation]]/Table1[[#This Row],[Installed capacity (MW)]],Table1[[#This Row],[Ramp Down Rate (MW/h) - standard operation]]/Table1[[#This Row],[Installed capacity (MW)]])/60</f>
        <v>0.41666666666666669</v>
      </c>
    </row>
    <row r="180" spans="3:29" s="41" customFormat="1" ht="13.8" hidden="1" x14ac:dyDescent="0.25">
      <c r="C180" s="50" t="s">
        <v>456</v>
      </c>
      <c r="D180" s="47" t="s">
        <v>457</v>
      </c>
      <c r="E180" s="47" t="s">
        <v>221</v>
      </c>
      <c r="F180" s="47" t="s">
        <v>307</v>
      </c>
      <c r="G180" s="47" t="s">
        <v>47</v>
      </c>
      <c r="H180" s="47" t="s">
        <v>199</v>
      </c>
      <c r="I180" s="47">
        <v>2002</v>
      </c>
      <c r="J180" s="47">
        <v>24</v>
      </c>
      <c r="K180" s="49">
        <v>0</v>
      </c>
      <c r="L180" s="47">
        <v>5</v>
      </c>
      <c r="M180" s="47">
        <v>600</v>
      </c>
      <c r="N180" s="47">
        <v>600</v>
      </c>
      <c r="O180" s="55">
        <v>10.714285714285714</v>
      </c>
      <c r="P180" s="45">
        <v>33.6</v>
      </c>
      <c r="Q180" s="47">
        <v>5</v>
      </c>
      <c r="R180" s="47">
        <v>5</v>
      </c>
      <c r="S180" s="47"/>
      <c r="T180" s="47"/>
      <c r="U180" s="40">
        <v>4.2</v>
      </c>
      <c r="V180" s="54">
        <v>10.53</v>
      </c>
      <c r="W180" s="45">
        <v>6</v>
      </c>
      <c r="X180" s="45">
        <v>1</v>
      </c>
      <c r="Y180" s="45">
        <v>1</v>
      </c>
      <c r="Z180" s="44">
        <v>100</v>
      </c>
      <c r="AA180" s="44">
        <v>100</v>
      </c>
      <c r="AB180" s="43">
        <v>100</v>
      </c>
      <c r="AC180" s="42">
        <f>MAX(Table1[[#This Row],[Ramp Up Rate (MW/h) - standard operation]]/Table1[[#This Row],[Installed capacity (MW)]],Table1[[#This Row],[Ramp Down Rate (MW/h) - standard operation]]/Table1[[#This Row],[Installed capacity (MW)]])/60</f>
        <v>0.41666666666666669</v>
      </c>
    </row>
    <row r="181" spans="3:29" s="41" customFormat="1" ht="13.8" hidden="1" x14ac:dyDescent="0.25">
      <c r="C181" s="50" t="s">
        <v>456</v>
      </c>
      <c r="D181" s="47" t="s">
        <v>455</v>
      </c>
      <c r="E181" s="47" t="s">
        <v>221</v>
      </c>
      <c r="F181" s="47" t="s">
        <v>307</v>
      </c>
      <c r="G181" s="47" t="s">
        <v>47</v>
      </c>
      <c r="H181" s="47" t="s">
        <v>199</v>
      </c>
      <c r="I181" s="47">
        <v>2002</v>
      </c>
      <c r="J181" s="47">
        <v>128</v>
      </c>
      <c r="K181" s="49">
        <v>0</v>
      </c>
      <c r="L181" s="47">
        <v>5</v>
      </c>
      <c r="M181" s="47">
        <v>600</v>
      </c>
      <c r="N181" s="47">
        <v>600</v>
      </c>
      <c r="O181" s="55">
        <v>10.714285714285714</v>
      </c>
      <c r="P181" s="45">
        <v>33.6</v>
      </c>
      <c r="Q181" s="47">
        <v>5</v>
      </c>
      <c r="R181" s="47">
        <v>5</v>
      </c>
      <c r="S181" s="47"/>
      <c r="T181" s="47"/>
      <c r="U181" s="40">
        <v>4.2</v>
      </c>
      <c r="V181" s="54">
        <v>10.53</v>
      </c>
      <c r="W181" s="45">
        <v>6</v>
      </c>
      <c r="X181" s="45">
        <v>1</v>
      </c>
      <c r="Y181" s="45">
        <v>1</v>
      </c>
      <c r="Z181" s="44">
        <v>100</v>
      </c>
      <c r="AA181" s="44">
        <v>100</v>
      </c>
      <c r="AB181" s="43">
        <v>100</v>
      </c>
      <c r="AC181" s="42">
        <f>MAX(Table1[[#This Row],[Ramp Up Rate (MW/h) - standard operation]]/Table1[[#This Row],[Installed capacity (MW)]],Table1[[#This Row],[Ramp Down Rate (MW/h) - standard operation]]/Table1[[#This Row],[Installed capacity (MW)]])/60</f>
        <v>7.8125E-2</v>
      </c>
    </row>
    <row r="182" spans="3:29" s="41" customFormat="1" ht="13.8" hidden="1" x14ac:dyDescent="0.25">
      <c r="C182" s="50" t="s">
        <v>452</v>
      </c>
      <c r="D182" s="47" t="s">
        <v>454</v>
      </c>
      <c r="E182" s="47" t="s">
        <v>225</v>
      </c>
      <c r="F182" s="47" t="s">
        <v>225</v>
      </c>
      <c r="G182" s="47" t="s">
        <v>47</v>
      </c>
      <c r="H182" s="47" t="s">
        <v>199</v>
      </c>
      <c r="I182" s="47">
        <v>2006</v>
      </c>
      <c r="J182" s="47">
        <v>40</v>
      </c>
      <c r="K182" s="49">
        <v>0</v>
      </c>
      <c r="L182" s="47">
        <v>3</v>
      </c>
      <c r="M182" s="47">
        <v>600</v>
      </c>
      <c r="N182" s="47">
        <v>600</v>
      </c>
      <c r="O182" s="55">
        <v>12.040133779264215</v>
      </c>
      <c r="P182" s="45">
        <v>29.9</v>
      </c>
      <c r="Q182" s="47">
        <v>5</v>
      </c>
      <c r="R182" s="47">
        <v>5</v>
      </c>
      <c r="S182" s="47"/>
      <c r="T182" s="47"/>
      <c r="U182" s="40">
        <v>4.2</v>
      </c>
      <c r="V182" s="54">
        <v>10.53</v>
      </c>
      <c r="W182" s="45">
        <v>6</v>
      </c>
      <c r="X182" s="45">
        <v>1</v>
      </c>
      <c r="Y182" s="45">
        <v>1</v>
      </c>
      <c r="Z182" s="44">
        <v>100</v>
      </c>
      <c r="AA182" s="44">
        <v>100</v>
      </c>
      <c r="AB182" s="43">
        <v>100</v>
      </c>
      <c r="AC182" s="42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83" spans="3:29" s="41" customFormat="1" ht="13.8" hidden="1" x14ac:dyDescent="0.25">
      <c r="C183" s="50" t="s">
        <v>452</v>
      </c>
      <c r="D183" s="47" t="s">
        <v>453</v>
      </c>
      <c r="E183" s="47" t="s">
        <v>225</v>
      </c>
      <c r="F183" s="47" t="s">
        <v>225</v>
      </c>
      <c r="G183" s="47" t="s">
        <v>47</v>
      </c>
      <c r="H183" s="47" t="s">
        <v>199</v>
      </c>
      <c r="I183" s="47">
        <v>2006</v>
      </c>
      <c r="J183" s="47">
        <v>40</v>
      </c>
      <c r="K183" s="49">
        <v>0</v>
      </c>
      <c r="L183" s="47">
        <v>3</v>
      </c>
      <c r="M183" s="47">
        <v>600</v>
      </c>
      <c r="N183" s="47">
        <v>600</v>
      </c>
      <c r="O183" s="55">
        <v>12.040133779264215</v>
      </c>
      <c r="P183" s="45">
        <v>29.9</v>
      </c>
      <c r="Q183" s="47">
        <v>5</v>
      </c>
      <c r="R183" s="47">
        <v>5</v>
      </c>
      <c r="S183" s="47"/>
      <c r="T183" s="47"/>
      <c r="U183" s="40">
        <v>4.2</v>
      </c>
      <c r="V183" s="54">
        <v>10.53</v>
      </c>
      <c r="W183" s="45">
        <v>6</v>
      </c>
      <c r="X183" s="45">
        <v>1</v>
      </c>
      <c r="Y183" s="45">
        <v>1</v>
      </c>
      <c r="Z183" s="44">
        <v>100</v>
      </c>
      <c r="AA183" s="44">
        <v>100</v>
      </c>
      <c r="AB183" s="43">
        <v>100</v>
      </c>
      <c r="AC183" s="42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84" spans="3:29" s="41" customFormat="1" ht="13.8" hidden="1" x14ac:dyDescent="0.25">
      <c r="C184" s="50" t="s">
        <v>452</v>
      </c>
      <c r="D184" s="47" t="s">
        <v>451</v>
      </c>
      <c r="E184" s="47" t="s">
        <v>225</v>
      </c>
      <c r="F184" s="47" t="s">
        <v>225</v>
      </c>
      <c r="G184" s="47" t="s">
        <v>47</v>
      </c>
      <c r="H184" s="47" t="s">
        <v>199</v>
      </c>
      <c r="I184" s="47">
        <v>2006</v>
      </c>
      <c r="J184" s="47">
        <v>40</v>
      </c>
      <c r="K184" s="49">
        <v>0</v>
      </c>
      <c r="L184" s="47">
        <v>3</v>
      </c>
      <c r="M184" s="47">
        <v>600</v>
      </c>
      <c r="N184" s="47">
        <v>600</v>
      </c>
      <c r="O184" s="55">
        <v>12.040133779264215</v>
      </c>
      <c r="P184" s="45">
        <v>29.9</v>
      </c>
      <c r="Q184" s="47">
        <v>5</v>
      </c>
      <c r="R184" s="47">
        <v>5</v>
      </c>
      <c r="S184" s="47"/>
      <c r="T184" s="47"/>
      <c r="U184" s="40">
        <v>4.2</v>
      </c>
      <c r="V184" s="54">
        <v>10.53</v>
      </c>
      <c r="W184" s="45">
        <v>6</v>
      </c>
      <c r="X184" s="45">
        <v>1</v>
      </c>
      <c r="Y184" s="45">
        <v>1</v>
      </c>
      <c r="Z184" s="44">
        <v>100</v>
      </c>
      <c r="AA184" s="44">
        <v>100</v>
      </c>
      <c r="AB184" s="43">
        <v>100</v>
      </c>
      <c r="AC184" s="42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185" spans="3:29" s="41" customFormat="1" ht="13.8" hidden="1" x14ac:dyDescent="0.25">
      <c r="C185" s="50" t="s">
        <v>450</v>
      </c>
      <c r="D185" s="47" t="s">
        <v>449</v>
      </c>
      <c r="E185" s="47" t="s">
        <v>225</v>
      </c>
      <c r="F185" s="47" t="s">
        <v>225</v>
      </c>
      <c r="G185" s="47" t="s">
        <v>47</v>
      </c>
      <c r="H185" s="47" t="s">
        <v>199</v>
      </c>
      <c r="I185" s="47">
        <v>2010</v>
      </c>
      <c r="J185" s="47">
        <v>58</v>
      </c>
      <c r="K185" s="49">
        <v>0</v>
      </c>
      <c r="L185" s="47">
        <v>1</v>
      </c>
      <c r="M185" s="47">
        <v>600</v>
      </c>
      <c r="N185" s="47">
        <v>600</v>
      </c>
      <c r="O185" s="55">
        <v>12.7208480565371</v>
      </c>
      <c r="P185" s="45">
        <v>28.3</v>
      </c>
      <c r="Q185" s="47">
        <v>5</v>
      </c>
      <c r="R185" s="47">
        <v>5</v>
      </c>
      <c r="S185" s="47"/>
      <c r="T185" s="47"/>
      <c r="U185" s="40">
        <v>4.2</v>
      </c>
      <c r="V185" s="54">
        <v>10.53</v>
      </c>
      <c r="W185" s="45">
        <v>6</v>
      </c>
      <c r="X185" s="45">
        <v>1</v>
      </c>
      <c r="Y185" s="45">
        <v>1</v>
      </c>
      <c r="Z185" s="44">
        <v>100</v>
      </c>
      <c r="AA185" s="44">
        <v>100</v>
      </c>
      <c r="AB185" s="43">
        <v>100</v>
      </c>
      <c r="AC185" s="42">
        <f>MAX(Table1[[#This Row],[Ramp Up Rate (MW/h) - standard operation]]/Table1[[#This Row],[Installed capacity (MW)]],Table1[[#This Row],[Ramp Down Rate (MW/h) - standard operation]]/Table1[[#This Row],[Installed capacity (MW)]])/60</f>
        <v>0.17241379310344829</v>
      </c>
    </row>
    <row r="186" spans="3:29" s="41" customFormat="1" ht="13.8" hidden="1" x14ac:dyDescent="0.25">
      <c r="C186" s="50" t="s">
        <v>447</v>
      </c>
      <c r="D186" s="47" t="s">
        <v>448</v>
      </c>
      <c r="E186" s="47" t="s">
        <v>228</v>
      </c>
      <c r="F186" s="47" t="s">
        <v>350</v>
      </c>
      <c r="G186" s="47" t="s">
        <v>47</v>
      </c>
      <c r="H186" s="47" t="s">
        <v>199</v>
      </c>
      <c r="I186" s="47">
        <v>2001</v>
      </c>
      <c r="J186" s="47">
        <v>47</v>
      </c>
      <c r="K186" s="49">
        <v>0</v>
      </c>
      <c r="L186" s="47">
        <v>1</v>
      </c>
      <c r="M186" s="47">
        <v>240</v>
      </c>
      <c r="N186" s="47">
        <v>240</v>
      </c>
      <c r="O186" s="55">
        <v>10.495626822157435</v>
      </c>
      <c r="P186" s="45">
        <v>34.299999999999997</v>
      </c>
      <c r="Q186" s="47">
        <v>5</v>
      </c>
      <c r="R186" s="47">
        <v>5</v>
      </c>
      <c r="S186" s="47"/>
      <c r="T186" s="47"/>
      <c r="U186" s="40">
        <v>4.2</v>
      </c>
      <c r="V186" s="54">
        <v>10.53</v>
      </c>
      <c r="W186" s="45">
        <v>6</v>
      </c>
      <c r="X186" s="45">
        <v>1</v>
      </c>
      <c r="Y186" s="45">
        <v>1</v>
      </c>
      <c r="Z186" s="44">
        <v>100</v>
      </c>
      <c r="AA186" s="44">
        <v>100</v>
      </c>
      <c r="AB186" s="43">
        <v>100</v>
      </c>
      <c r="AC186" s="42">
        <f>MAX(Table1[[#This Row],[Ramp Up Rate (MW/h) - standard operation]]/Table1[[#This Row],[Installed capacity (MW)]],Table1[[#This Row],[Ramp Down Rate (MW/h) - standard operation]]/Table1[[#This Row],[Installed capacity (MW)]])/60</f>
        <v>8.5106382978723402E-2</v>
      </c>
    </row>
    <row r="187" spans="3:29" s="41" customFormat="1" ht="13.8" hidden="1" x14ac:dyDescent="0.25">
      <c r="C187" s="50" t="s">
        <v>447</v>
      </c>
      <c r="D187" s="47" t="s">
        <v>446</v>
      </c>
      <c r="E187" s="47" t="s">
        <v>228</v>
      </c>
      <c r="F187" s="47" t="s">
        <v>350</v>
      </c>
      <c r="G187" s="47" t="s">
        <v>47</v>
      </c>
      <c r="H187" s="47" t="s">
        <v>199</v>
      </c>
      <c r="I187" s="47">
        <v>2001</v>
      </c>
      <c r="J187" s="47">
        <v>47</v>
      </c>
      <c r="K187" s="49">
        <v>0</v>
      </c>
      <c r="L187" s="47">
        <v>1</v>
      </c>
      <c r="M187" s="47">
        <v>240</v>
      </c>
      <c r="N187" s="47">
        <v>240</v>
      </c>
      <c r="O187" s="55">
        <v>10.495626822157435</v>
      </c>
      <c r="P187" s="45">
        <v>34.299999999999997</v>
      </c>
      <c r="Q187" s="47">
        <v>5</v>
      </c>
      <c r="R187" s="47">
        <v>5</v>
      </c>
      <c r="S187" s="47"/>
      <c r="T187" s="47"/>
      <c r="U187" s="40">
        <v>4.2</v>
      </c>
      <c r="V187" s="54">
        <v>10.53</v>
      </c>
      <c r="W187" s="45">
        <v>6</v>
      </c>
      <c r="X187" s="45">
        <v>1</v>
      </c>
      <c r="Y187" s="45">
        <v>1</v>
      </c>
      <c r="Z187" s="44">
        <v>100</v>
      </c>
      <c r="AA187" s="44">
        <v>100</v>
      </c>
      <c r="AB187" s="43">
        <v>100</v>
      </c>
      <c r="AC187" s="42">
        <f>MAX(Table1[[#This Row],[Ramp Up Rate (MW/h) - standard operation]]/Table1[[#This Row],[Installed capacity (MW)]],Table1[[#This Row],[Ramp Down Rate (MW/h) - standard operation]]/Table1[[#This Row],[Installed capacity (MW)]])/60</f>
        <v>8.5106382978723402E-2</v>
      </c>
    </row>
    <row r="188" spans="3:29" s="41" customFormat="1" ht="13.8" hidden="1" x14ac:dyDescent="0.25">
      <c r="C188" s="50" t="s">
        <v>442</v>
      </c>
      <c r="D188" s="47" t="s">
        <v>445</v>
      </c>
      <c r="E188" s="47" t="s">
        <v>228</v>
      </c>
      <c r="F188" s="47" t="s">
        <v>350</v>
      </c>
      <c r="G188" s="47" t="s">
        <v>47</v>
      </c>
      <c r="H188" s="47" t="s">
        <v>199</v>
      </c>
      <c r="I188" s="47">
        <v>1979</v>
      </c>
      <c r="J188" s="47">
        <v>53</v>
      </c>
      <c r="K188" s="49">
        <v>0</v>
      </c>
      <c r="L188" s="47">
        <v>3</v>
      </c>
      <c r="M188" s="47">
        <v>540</v>
      </c>
      <c r="N188" s="47">
        <v>540</v>
      </c>
      <c r="O188" s="55">
        <v>15.254237288135592</v>
      </c>
      <c r="P188" s="45">
        <v>23.6</v>
      </c>
      <c r="Q188" s="47">
        <v>5</v>
      </c>
      <c r="R188" s="47">
        <v>5</v>
      </c>
      <c r="S188" s="47"/>
      <c r="T188" s="47"/>
      <c r="U188" s="40">
        <v>4.2</v>
      </c>
      <c r="V188" s="54">
        <v>10.53</v>
      </c>
      <c r="W188" s="45">
        <v>6</v>
      </c>
      <c r="X188" s="45">
        <v>1</v>
      </c>
      <c r="Y188" s="45">
        <v>1</v>
      </c>
      <c r="Z188" s="44">
        <v>100</v>
      </c>
      <c r="AA188" s="44">
        <v>100</v>
      </c>
      <c r="AB188" s="43">
        <v>100</v>
      </c>
      <c r="AC188" s="42">
        <f>MAX(Table1[[#This Row],[Ramp Up Rate (MW/h) - standard operation]]/Table1[[#This Row],[Installed capacity (MW)]],Table1[[#This Row],[Ramp Down Rate (MW/h) - standard operation]]/Table1[[#This Row],[Installed capacity (MW)]])/60</f>
        <v>0.169811320754717</v>
      </c>
    </row>
    <row r="189" spans="3:29" s="41" customFormat="1" ht="13.8" hidden="1" x14ac:dyDescent="0.25">
      <c r="C189" s="50" t="s">
        <v>442</v>
      </c>
      <c r="D189" s="47" t="s">
        <v>444</v>
      </c>
      <c r="E189" s="47" t="s">
        <v>228</v>
      </c>
      <c r="F189" s="47" t="s">
        <v>350</v>
      </c>
      <c r="G189" s="47" t="s">
        <v>47</v>
      </c>
      <c r="H189" s="47" t="s">
        <v>199</v>
      </c>
      <c r="I189" s="47">
        <v>1979</v>
      </c>
      <c r="J189" s="47">
        <v>53</v>
      </c>
      <c r="K189" s="49">
        <v>0</v>
      </c>
      <c r="L189" s="47">
        <v>3</v>
      </c>
      <c r="M189" s="47">
        <v>540</v>
      </c>
      <c r="N189" s="47">
        <v>540</v>
      </c>
      <c r="O189" s="55">
        <v>15.254237288135592</v>
      </c>
      <c r="P189" s="45">
        <v>23.6</v>
      </c>
      <c r="Q189" s="47">
        <v>5</v>
      </c>
      <c r="R189" s="47">
        <v>5</v>
      </c>
      <c r="S189" s="47"/>
      <c r="T189" s="47"/>
      <c r="U189" s="40">
        <v>4.2</v>
      </c>
      <c r="V189" s="54">
        <v>10.53</v>
      </c>
      <c r="W189" s="45">
        <v>6</v>
      </c>
      <c r="X189" s="45">
        <v>1</v>
      </c>
      <c r="Y189" s="45">
        <v>1</v>
      </c>
      <c r="Z189" s="44">
        <v>100</v>
      </c>
      <c r="AA189" s="44">
        <v>100</v>
      </c>
      <c r="AB189" s="43">
        <v>100</v>
      </c>
      <c r="AC189" s="42">
        <f>MAX(Table1[[#This Row],[Ramp Up Rate (MW/h) - standard operation]]/Table1[[#This Row],[Installed capacity (MW)]],Table1[[#This Row],[Ramp Down Rate (MW/h) - standard operation]]/Table1[[#This Row],[Installed capacity (MW)]])/60</f>
        <v>0.169811320754717</v>
      </c>
    </row>
    <row r="190" spans="3:29" s="41" customFormat="1" ht="13.8" hidden="1" x14ac:dyDescent="0.25">
      <c r="C190" s="50" t="s">
        <v>442</v>
      </c>
      <c r="D190" s="47" t="s">
        <v>443</v>
      </c>
      <c r="E190" s="47" t="s">
        <v>228</v>
      </c>
      <c r="F190" s="47" t="s">
        <v>350</v>
      </c>
      <c r="G190" s="47" t="s">
        <v>47</v>
      </c>
      <c r="H190" s="47" t="s">
        <v>199</v>
      </c>
      <c r="I190" s="47">
        <v>1979</v>
      </c>
      <c r="J190" s="47">
        <v>53</v>
      </c>
      <c r="K190" s="49">
        <v>0</v>
      </c>
      <c r="L190" s="47">
        <v>3</v>
      </c>
      <c r="M190" s="47">
        <v>540</v>
      </c>
      <c r="N190" s="47">
        <v>540</v>
      </c>
      <c r="O190" s="55">
        <v>15.254237288135592</v>
      </c>
      <c r="P190" s="45">
        <v>23.6</v>
      </c>
      <c r="Q190" s="47">
        <v>5</v>
      </c>
      <c r="R190" s="47">
        <v>5</v>
      </c>
      <c r="S190" s="47"/>
      <c r="T190" s="47"/>
      <c r="U190" s="40">
        <v>4.2</v>
      </c>
      <c r="V190" s="54">
        <v>10.53</v>
      </c>
      <c r="W190" s="45">
        <v>6</v>
      </c>
      <c r="X190" s="45">
        <v>1</v>
      </c>
      <c r="Y190" s="45">
        <v>1</v>
      </c>
      <c r="Z190" s="44">
        <v>100</v>
      </c>
      <c r="AA190" s="44">
        <v>100</v>
      </c>
      <c r="AB190" s="43">
        <v>100</v>
      </c>
      <c r="AC190" s="42">
        <f>MAX(Table1[[#This Row],[Ramp Up Rate (MW/h) - standard operation]]/Table1[[#This Row],[Installed capacity (MW)]],Table1[[#This Row],[Ramp Down Rate (MW/h) - standard operation]]/Table1[[#This Row],[Installed capacity (MW)]])/60</f>
        <v>0.169811320754717</v>
      </c>
    </row>
    <row r="191" spans="3:29" s="41" customFormat="1" ht="13.8" hidden="1" x14ac:dyDescent="0.25">
      <c r="C191" s="50" t="s">
        <v>442</v>
      </c>
      <c r="D191" s="47" t="s">
        <v>441</v>
      </c>
      <c r="E191" s="47" t="s">
        <v>228</v>
      </c>
      <c r="F191" s="47" t="s">
        <v>350</v>
      </c>
      <c r="G191" s="47" t="s">
        <v>47</v>
      </c>
      <c r="H191" s="47" t="s">
        <v>199</v>
      </c>
      <c r="I191" s="47">
        <v>1979</v>
      </c>
      <c r="J191" s="47">
        <v>53</v>
      </c>
      <c r="K191" s="49">
        <v>0</v>
      </c>
      <c r="L191" s="47">
        <v>3</v>
      </c>
      <c r="M191" s="47">
        <v>540</v>
      </c>
      <c r="N191" s="47">
        <v>540</v>
      </c>
      <c r="O191" s="55">
        <v>15.254237288135592</v>
      </c>
      <c r="P191" s="45">
        <v>23.6</v>
      </c>
      <c r="Q191" s="47">
        <v>5</v>
      </c>
      <c r="R191" s="47">
        <v>5</v>
      </c>
      <c r="S191" s="47"/>
      <c r="T191" s="47"/>
      <c r="U191" s="40">
        <v>4.2</v>
      </c>
      <c r="V191" s="54">
        <v>10.53</v>
      </c>
      <c r="W191" s="45">
        <v>6</v>
      </c>
      <c r="X191" s="45">
        <v>1</v>
      </c>
      <c r="Y191" s="45">
        <v>1</v>
      </c>
      <c r="Z191" s="44">
        <v>100</v>
      </c>
      <c r="AA191" s="44">
        <v>100</v>
      </c>
      <c r="AB191" s="43">
        <v>100</v>
      </c>
      <c r="AC191" s="42">
        <f>MAX(Table1[[#This Row],[Ramp Up Rate (MW/h) - standard operation]]/Table1[[#This Row],[Installed capacity (MW)]],Table1[[#This Row],[Ramp Down Rate (MW/h) - standard operation]]/Table1[[#This Row],[Installed capacity (MW)]])/60</f>
        <v>0.169811320754717</v>
      </c>
    </row>
    <row r="192" spans="3:29" s="41" customFormat="1" ht="13.8" hidden="1" x14ac:dyDescent="0.25">
      <c r="C192" s="50" t="s">
        <v>438</v>
      </c>
      <c r="D192" s="47" t="s">
        <v>440</v>
      </c>
      <c r="E192" s="47" t="s">
        <v>228</v>
      </c>
      <c r="F192" s="47" t="s">
        <v>350</v>
      </c>
      <c r="G192" s="47" t="s">
        <v>47</v>
      </c>
      <c r="H192" s="47" t="s">
        <v>199</v>
      </c>
      <c r="I192" s="47">
        <v>1980</v>
      </c>
      <c r="J192" s="47">
        <v>76</v>
      </c>
      <c r="K192" s="49">
        <v>0</v>
      </c>
      <c r="L192" s="47">
        <v>3</v>
      </c>
      <c r="M192" s="47">
        <v>360</v>
      </c>
      <c r="N192" s="47">
        <v>360</v>
      </c>
      <c r="O192" s="55">
        <v>15.254237288135592</v>
      </c>
      <c r="P192" s="45">
        <v>23.6</v>
      </c>
      <c r="Q192" s="47">
        <v>5</v>
      </c>
      <c r="R192" s="47">
        <v>5</v>
      </c>
      <c r="S192" s="47"/>
      <c r="T192" s="47"/>
      <c r="U192" s="40">
        <v>4.2</v>
      </c>
      <c r="V192" s="54">
        <v>10.53</v>
      </c>
      <c r="W192" s="45">
        <v>6</v>
      </c>
      <c r="X192" s="45">
        <v>1</v>
      </c>
      <c r="Y192" s="45">
        <v>1</v>
      </c>
      <c r="Z192" s="44">
        <v>100</v>
      </c>
      <c r="AA192" s="44">
        <v>100</v>
      </c>
      <c r="AB192" s="43">
        <v>100</v>
      </c>
      <c r="AC192" s="42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193" spans="3:29" s="41" customFormat="1" ht="13.8" hidden="1" x14ac:dyDescent="0.25">
      <c r="C193" s="50" t="s">
        <v>438</v>
      </c>
      <c r="D193" s="47" t="s">
        <v>439</v>
      </c>
      <c r="E193" s="47" t="s">
        <v>228</v>
      </c>
      <c r="F193" s="47" t="s">
        <v>350</v>
      </c>
      <c r="G193" s="47" t="s">
        <v>47</v>
      </c>
      <c r="H193" s="47" t="s">
        <v>199</v>
      </c>
      <c r="I193" s="47">
        <v>1980</v>
      </c>
      <c r="J193" s="47">
        <v>76</v>
      </c>
      <c r="K193" s="49">
        <v>0</v>
      </c>
      <c r="L193" s="47">
        <v>3</v>
      </c>
      <c r="M193" s="47">
        <v>360</v>
      </c>
      <c r="N193" s="47">
        <v>360</v>
      </c>
      <c r="O193" s="55">
        <v>15.254237288135592</v>
      </c>
      <c r="P193" s="45">
        <v>23.6</v>
      </c>
      <c r="Q193" s="47">
        <v>5</v>
      </c>
      <c r="R193" s="47">
        <v>5</v>
      </c>
      <c r="S193" s="47"/>
      <c r="T193" s="47"/>
      <c r="U193" s="40">
        <v>4.2</v>
      </c>
      <c r="V193" s="54">
        <v>10.53</v>
      </c>
      <c r="W193" s="45">
        <v>6</v>
      </c>
      <c r="X193" s="45">
        <v>1</v>
      </c>
      <c r="Y193" s="45">
        <v>1</v>
      </c>
      <c r="Z193" s="44">
        <v>100</v>
      </c>
      <c r="AA193" s="44">
        <v>100</v>
      </c>
      <c r="AB193" s="43">
        <v>100</v>
      </c>
      <c r="AC193" s="42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194" spans="3:29" s="41" customFormat="1" ht="13.8" hidden="1" x14ac:dyDescent="0.25">
      <c r="C194" s="50" t="s">
        <v>438</v>
      </c>
      <c r="D194" s="47" t="s">
        <v>437</v>
      </c>
      <c r="E194" s="47" t="s">
        <v>228</v>
      </c>
      <c r="F194" s="47" t="s">
        <v>350</v>
      </c>
      <c r="G194" s="47" t="s">
        <v>47</v>
      </c>
      <c r="H194" s="47" t="s">
        <v>199</v>
      </c>
      <c r="I194" s="47">
        <v>1980</v>
      </c>
      <c r="J194" s="47">
        <v>76</v>
      </c>
      <c r="K194" s="49">
        <v>0</v>
      </c>
      <c r="L194" s="47">
        <v>3</v>
      </c>
      <c r="M194" s="47">
        <v>360</v>
      </c>
      <c r="N194" s="47">
        <v>360</v>
      </c>
      <c r="O194" s="55">
        <v>15.254237288135592</v>
      </c>
      <c r="P194" s="45">
        <v>23.6</v>
      </c>
      <c r="Q194" s="47">
        <v>5</v>
      </c>
      <c r="R194" s="47">
        <v>5</v>
      </c>
      <c r="S194" s="47"/>
      <c r="T194" s="47"/>
      <c r="U194" s="40">
        <v>4.2</v>
      </c>
      <c r="V194" s="54">
        <v>10.53</v>
      </c>
      <c r="W194" s="45">
        <v>6</v>
      </c>
      <c r="X194" s="45">
        <v>1</v>
      </c>
      <c r="Y194" s="45">
        <v>1</v>
      </c>
      <c r="Z194" s="44">
        <v>100</v>
      </c>
      <c r="AA194" s="44">
        <v>100</v>
      </c>
      <c r="AB194" s="43">
        <v>100</v>
      </c>
      <c r="AC194" s="42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195" spans="3:29" s="41" customFormat="1" ht="13.8" hidden="1" x14ac:dyDescent="0.25">
      <c r="C195" s="50" t="s">
        <v>435</v>
      </c>
      <c r="D195" s="47" t="s">
        <v>436</v>
      </c>
      <c r="E195" s="47" t="s">
        <v>228</v>
      </c>
      <c r="F195" s="47" t="s">
        <v>337</v>
      </c>
      <c r="G195" s="47" t="s">
        <v>47</v>
      </c>
      <c r="H195" s="47" t="s">
        <v>199</v>
      </c>
      <c r="I195" s="47">
        <v>2006</v>
      </c>
      <c r="J195" s="47">
        <v>156</v>
      </c>
      <c r="K195" s="49">
        <v>0</v>
      </c>
      <c r="L195" s="47">
        <v>3</v>
      </c>
      <c r="M195" s="47">
        <v>3330</v>
      </c>
      <c r="N195" s="47">
        <v>680</v>
      </c>
      <c r="O195" s="55">
        <v>11.501597444089457</v>
      </c>
      <c r="P195" s="45">
        <v>31.3</v>
      </c>
      <c r="Q195" s="47">
        <v>5</v>
      </c>
      <c r="R195" s="47">
        <v>5</v>
      </c>
      <c r="S195" s="47"/>
      <c r="T195" s="47"/>
      <c r="U195" s="40">
        <v>4.2</v>
      </c>
      <c r="V195" s="54">
        <v>10.53</v>
      </c>
      <c r="W195" s="45">
        <v>6</v>
      </c>
      <c r="X195" s="45">
        <v>1</v>
      </c>
      <c r="Y195" s="45">
        <v>1</v>
      </c>
      <c r="Z195" s="44">
        <v>100</v>
      </c>
      <c r="AA195" s="44">
        <v>100</v>
      </c>
      <c r="AB195" s="43">
        <v>100</v>
      </c>
      <c r="AC195" s="42">
        <f>MAX(Table1[[#This Row],[Ramp Up Rate (MW/h) - standard operation]]/Table1[[#This Row],[Installed capacity (MW)]],Table1[[#This Row],[Ramp Down Rate (MW/h) - standard operation]]/Table1[[#This Row],[Installed capacity (MW)]])/60</f>
        <v>0.35576923076923078</v>
      </c>
    </row>
    <row r="196" spans="3:29" s="41" customFormat="1" ht="13.8" hidden="1" x14ac:dyDescent="0.25">
      <c r="C196" s="50" t="s">
        <v>435</v>
      </c>
      <c r="D196" s="47" t="s">
        <v>434</v>
      </c>
      <c r="E196" s="47" t="s">
        <v>228</v>
      </c>
      <c r="F196" s="47" t="s">
        <v>337</v>
      </c>
      <c r="G196" s="47" t="s">
        <v>47</v>
      </c>
      <c r="H196" s="47" t="s">
        <v>199</v>
      </c>
      <c r="I196" s="47">
        <v>2006</v>
      </c>
      <c r="J196" s="47">
        <v>156</v>
      </c>
      <c r="K196" s="49">
        <v>0</v>
      </c>
      <c r="L196" s="47">
        <v>3</v>
      </c>
      <c r="M196" s="47">
        <v>3330</v>
      </c>
      <c r="N196" s="47">
        <v>680</v>
      </c>
      <c r="O196" s="55">
        <v>11.501597444089457</v>
      </c>
      <c r="P196" s="45">
        <v>31.3</v>
      </c>
      <c r="Q196" s="47">
        <v>5</v>
      </c>
      <c r="R196" s="47">
        <v>5</v>
      </c>
      <c r="S196" s="47"/>
      <c r="T196" s="47"/>
      <c r="U196" s="40">
        <v>4.2</v>
      </c>
      <c r="V196" s="54">
        <v>10.53</v>
      </c>
      <c r="W196" s="45">
        <v>6</v>
      </c>
      <c r="X196" s="45">
        <v>1</v>
      </c>
      <c r="Y196" s="45">
        <v>1</v>
      </c>
      <c r="Z196" s="44">
        <v>100</v>
      </c>
      <c r="AA196" s="44">
        <v>100</v>
      </c>
      <c r="AB196" s="43">
        <v>100</v>
      </c>
      <c r="AC196" s="42">
        <f>MAX(Table1[[#This Row],[Ramp Up Rate (MW/h) - standard operation]]/Table1[[#This Row],[Installed capacity (MW)]],Table1[[#This Row],[Ramp Down Rate (MW/h) - standard operation]]/Table1[[#This Row],[Installed capacity (MW)]])/60</f>
        <v>0.35576923076923078</v>
      </c>
    </row>
    <row r="197" spans="3:29" s="41" customFormat="1" ht="13.8" hidden="1" x14ac:dyDescent="0.25">
      <c r="C197" s="50" t="s">
        <v>432</v>
      </c>
      <c r="D197" s="47" t="s">
        <v>433</v>
      </c>
      <c r="E197" s="47" t="s">
        <v>228</v>
      </c>
      <c r="F197" s="47" t="s">
        <v>337</v>
      </c>
      <c r="G197" s="47" t="s">
        <v>47</v>
      </c>
      <c r="H197" s="47" t="s">
        <v>199</v>
      </c>
      <c r="I197" s="47">
        <v>2011</v>
      </c>
      <c r="J197" s="47">
        <v>283</v>
      </c>
      <c r="K197" s="49">
        <v>0</v>
      </c>
      <c r="L197" s="47">
        <v>1</v>
      </c>
      <c r="M197" s="47">
        <v>780</v>
      </c>
      <c r="N197" s="47">
        <v>780</v>
      </c>
      <c r="O197" s="55">
        <v>11.145510835913313</v>
      </c>
      <c r="P197" s="45">
        <v>32.299999999999997</v>
      </c>
      <c r="Q197" s="47">
        <v>5</v>
      </c>
      <c r="R197" s="47">
        <v>5</v>
      </c>
      <c r="S197" s="47"/>
      <c r="T197" s="47"/>
      <c r="U197" s="40">
        <v>4.2</v>
      </c>
      <c r="V197" s="54">
        <v>10.53</v>
      </c>
      <c r="W197" s="45">
        <v>6</v>
      </c>
      <c r="X197" s="45">
        <v>1</v>
      </c>
      <c r="Y197" s="45">
        <v>1</v>
      </c>
      <c r="Z197" s="44">
        <v>100</v>
      </c>
      <c r="AA197" s="44">
        <v>100</v>
      </c>
      <c r="AB197" s="43">
        <v>100</v>
      </c>
      <c r="AC197" s="42">
        <f>MAX(Table1[[#This Row],[Ramp Up Rate (MW/h) - standard operation]]/Table1[[#This Row],[Installed capacity (MW)]],Table1[[#This Row],[Ramp Down Rate (MW/h) - standard operation]]/Table1[[#This Row],[Installed capacity (MW)]])/60</f>
        <v>4.5936395759717315E-2</v>
      </c>
    </row>
    <row r="198" spans="3:29" s="41" customFormat="1" ht="13.8" hidden="1" x14ac:dyDescent="0.25">
      <c r="C198" s="50" t="s">
        <v>432</v>
      </c>
      <c r="D198" s="47" t="s">
        <v>431</v>
      </c>
      <c r="E198" s="47" t="s">
        <v>228</v>
      </c>
      <c r="F198" s="47" t="s">
        <v>337</v>
      </c>
      <c r="G198" s="47" t="s">
        <v>47</v>
      </c>
      <c r="H198" s="47" t="s">
        <v>199</v>
      </c>
      <c r="I198" s="47">
        <v>2011</v>
      </c>
      <c r="J198" s="47">
        <v>283</v>
      </c>
      <c r="K198" s="49">
        <v>0</v>
      </c>
      <c r="L198" s="47">
        <v>1</v>
      </c>
      <c r="M198" s="47">
        <v>780</v>
      </c>
      <c r="N198" s="47">
        <v>780</v>
      </c>
      <c r="O198" s="55">
        <v>11.145510835913313</v>
      </c>
      <c r="P198" s="45">
        <v>32.299999999999997</v>
      </c>
      <c r="Q198" s="47">
        <v>5</v>
      </c>
      <c r="R198" s="47">
        <v>5</v>
      </c>
      <c r="S198" s="47"/>
      <c r="T198" s="47"/>
      <c r="U198" s="40">
        <v>4.2</v>
      </c>
      <c r="V198" s="54">
        <v>10.53</v>
      </c>
      <c r="W198" s="45">
        <v>6</v>
      </c>
      <c r="X198" s="45">
        <v>1</v>
      </c>
      <c r="Y198" s="45">
        <v>1</v>
      </c>
      <c r="Z198" s="44">
        <v>100</v>
      </c>
      <c r="AA198" s="44">
        <v>100</v>
      </c>
      <c r="AB198" s="43">
        <v>100</v>
      </c>
      <c r="AC198" s="42">
        <f>MAX(Table1[[#This Row],[Ramp Up Rate (MW/h) - standard operation]]/Table1[[#This Row],[Installed capacity (MW)]],Table1[[#This Row],[Ramp Down Rate (MW/h) - standard operation]]/Table1[[#This Row],[Installed capacity (MW)]])/60</f>
        <v>4.5936395759717315E-2</v>
      </c>
    </row>
    <row r="199" spans="3:29" s="41" customFormat="1" ht="13.8" hidden="1" x14ac:dyDescent="0.25">
      <c r="C199" s="50" t="s">
        <v>427</v>
      </c>
      <c r="D199" s="47" t="s">
        <v>430</v>
      </c>
      <c r="E199" s="47" t="s">
        <v>228</v>
      </c>
      <c r="F199" s="47" t="s">
        <v>337</v>
      </c>
      <c r="G199" s="47" t="s">
        <v>47</v>
      </c>
      <c r="H199" s="47" t="s">
        <v>199</v>
      </c>
      <c r="I199" s="47">
        <v>2002</v>
      </c>
      <c r="J199" s="47">
        <v>40</v>
      </c>
      <c r="K199" s="49">
        <v>0</v>
      </c>
      <c r="L199" s="47">
        <v>1</v>
      </c>
      <c r="M199" s="47">
        <v>600</v>
      </c>
      <c r="N199" s="47">
        <v>600</v>
      </c>
      <c r="O199" s="55">
        <v>14.87603305785124</v>
      </c>
      <c r="P199" s="45">
        <v>24.2</v>
      </c>
      <c r="Q199" s="47">
        <v>5</v>
      </c>
      <c r="R199" s="47">
        <v>5</v>
      </c>
      <c r="S199" s="47"/>
      <c r="T199" s="47"/>
      <c r="U199" s="40">
        <v>4.2</v>
      </c>
      <c r="V199" s="54">
        <v>10.53</v>
      </c>
      <c r="W199" s="45">
        <v>6</v>
      </c>
      <c r="X199" s="45">
        <v>1</v>
      </c>
      <c r="Y199" s="45">
        <v>1</v>
      </c>
      <c r="Z199" s="44">
        <v>100</v>
      </c>
      <c r="AA199" s="44">
        <v>100</v>
      </c>
      <c r="AB199" s="43">
        <v>100</v>
      </c>
      <c r="AC199" s="42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00" spans="3:29" s="41" customFormat="1" ht="13.8" hidden="1" x14ac:dyDescent="0.25">
      <c r="C200" s="50" t="s">
        <v>427</v>
      </c>
      <c r="D200" s="47" t="s">
        <v>429</v>
      </c>
      <c r="E200" s="47" t="s">
        <v>228</v>
      </c>
      <c r="F200" s="47" t="s">
        <v>337</v>
      </c>
      <c r="G200" s="47" t="s">
        <v>47</v>
      </c>
      <c r="H200" s="47" t="s">
        <v>199</v>
      </c>
      <c r="I200" s="47">
        <v>2002</v>
      </c>
      <c r="J200" s="47">
        <v>40</v>
      </c>
      <c r="K200" s="49">
        <v>0</v>
      </c>
      <c r="L200" s="47">
        <v>1</v>
      </c>
      <c r="M200" s="47">
        <v>600</v>
      </c>
      <c r="N200" s="47">
        <v>600</v>
      </c>
      <c r="O200" s="55">
        <v>14.87603305785124</v>
      </c>
      <c r="P200" s="45">
        <v>24.2</v>
      </c>
      <c r="Q200" s="47">
        <v>5</v>
      </c>
      <c r="R200" s="47">
        <v>5</v>
      </c>
      <c r="S200" s="47"/>
      <c r="T200" s="47"/>
      <c r="U200" s="40">
        <v>4.2</v>
      </c>
      <c r="V200" s="54">
        <v>10.53</v>
      </c>
      <c r="W200" s="45">
        <v>6</v>
      </c>
      <c r="X200" s="45">
        <v>1</v>
      </c>
      <c r="Y200" s="45">
        <v>1</v>
      </c>
      <c r="Z200" s="44">
        <v>100</v>
      </c>
      <c r="AA200" s="44">
        <v>100</v>
      </c>
      <c r="AB200" s="43">
        <v>100</v>
      </c>
      <c r="AC200" s="42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01" spans="3:29" s="41" customFormat="1" ht="13.8" hidden="1" x14ac:dyDescent="0.25">
      <c r="C201" s="50" t="s">
        <v>427</v>
      </c>
      <c r="D201" s="47" t="s">
        <v>428</v>
      </c>
      <c r="E201" s="47" t="s">
        <v>228</v>
      </c>
      <c r="F201" s="47" t="s">
        <v>337</v>
      </c>
      <c r="G201" s="47" t="s">
        <v>47</v>
      </c>
      <c r="H201" s="47" t="s">
        <v>199</v>
      </c>
      <c r="I201" s="47">
        <v>2002</v>
      </c>
      <c r="J201" s="47">
        <v>40</v>
      </c>
      <c r="K201" s="49">
        <v>0</v>
      </c>
      <c r="L201" s="47">
        <v>1</v>
      </c>
      <c r="M201" s="47">
        <v>600</v>
      </c>
      <c r="N201" s="47">
        <v>600</v>
      </c>
      <c r="O201" s="55">
        <v>14.87603305785124</v>
      </c>
      <c r="P201" s="45">
        <v>24.2</v>
      </c>
      <c r="Q201" s="47">
        <v>5</v>
      </c>
      <c r="R201" s="47">
        <v>5</v>
      </c>
      <c r="S201" s="47"/>
      <c r="T201" s="47"/>
      <c r="U201" s="40">
        <v>4.2</v>
      </c>
      <c r="V201" s="54">
        <v>10.53</v>
      </c>
      <c r="W201" s="45">
        <v>6</v>
      </c>
      <c r="X201" s="45">
        <v>1</v>
      </c>
      <c r="Y201" s="45">
        <v>1</v>
      </c>
      <c r="Z201" s="44">
        <v>100</v>
      </c>
      <c r="AA201" s="44">
        <v>100</v>
      </c>
      <c r="AB201" s="43">
        <v>100</v>
      </c>
      <c r="AC201" s="42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02" spans="3:29" s="41" customFormat="1" ht="13.8" hidden="1" x14ac:dyDescent="0.25">
      <c r="C202" s="50" t="s">
        <v>427</v>
      </c>
      <c r="D202" s="47" t="s">
        <v>426</v>
      </c>
      <c r="E202" s="47" t="s">
        <v>228</v>
      </c>
      <c r="F202" s="47" t="s">
        <v>337</v>
      </c>
      <c r="G202" s="47" t="s">
        <v>47</v>
      </c>
      <c r="H202" s="47" t="s">
        <v>199</v>
      </c>
      <c r="I202" s="47">
        <v>2002</v>
      </c>
      <c r="J202" s="47">
        <v>40</v>
      </c>
      <c r="K202" s="49">
        <v>0</v>
      </c>
      <c r="L202" s="47">
        <v>1</v>
      </c>
      <c r="M202" s="47">
        <v>600</v>
      </c>
      <c r="N202" s="47">
        <v>600</v>
      </c>
      <c r="O202" s="55">
        <v>14.87603305785124</v>
      </c>
      <c r="P202" s="45">
        <v>24.2</v>
      </c>
      <c r="Q202" s="47">
        <v>5</v>
      </c>
      <c r="R202" s="47">
        <v>5</v>
      </c>
      <c r="S202" s="47"/>
      <c r="T202" s="47"/>
      <c r="U202" s="40">
        <v>4.2</v>
      </c>
      <c r="V202" s="54">
        <v>10.53</v>
      </c>
      <c r="W202" s="45">
        <v>6</v>
      </c>
      <c r="X202" s="45">
        <v>1</v>
      </c>
      <c r="Y202" s="45">
        <v>1</v>
      </c>
      <c r="Z202" s="44">
        <v>100</v>
      </c>
      <c r="AA202" s="44">
        <v>100</v>
      </c>
      <c r="AB202" s="43">
        <v>100</v>
      </c>
      <c r="AC202" s="42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03" spans="3:29" s="41" customFormat="1" ht="13.8" hidden="1" x14ac:dyDescent="0.25">
      <c r="C203" s="50" t="s">
        <v>420</v>
      </c>
      <c r="D203" s="47" t="s">
        <v>425</v>
      </c>
      <c r="E203" s="47" t="s">
        <v>228</v>
      </c>
      <c r="F203" s="47" t="s">
        <v>350</v>
      </c>
      <c r="G203" s="47" t="s">
        <v>47</v>
      </c>
      <c r="H203" s="47" t="s">
        <v>199</v>
      </c>
      <c r="I203" s="47">
        <v>2002</v>
      </c>
      <c r="J203" s="47">
        <v>50</v>
      </c>
      <c r="K203" s="49">
        <v>0</v>
      </c>
      <c r="L203" s="47">
        <v>1</v>
      </c>
      <c r="M203" s="47">
        <v>3600</v>
      </c>
      <c r="N203" s="47">
        <v>600</v>
      </c>
      <c r="O203" s="55">
        <v>14.87603305785124</v>
      </c>
      <c r="P203" s="45">
        <v>24.2</v>
      </c>
      <c r="Q203" s="47">
        <v>5</v>
      </c>
      <c r="R203" s="47">
        <v>5</v>
      </c>
      <c r="S203" s="47"/>
      <c r="T203" s="47"/>
      <c r="U203" s="40">
        <v>4.2</v>
      </c>
      <c r="V203" s="54">
        <v>10.53</v>
      </c>
      <c r="W203" s="45">
        <v>6</v>
      </c>
      <c r="X203" s="45">
        <v>1</v>
      </c>
      <c r="Y203" s="45">
        <v>1</v>
      </c>
      <c r="Z203" s="44">
        <v>100</v>
      </c>
      <c r="AA203" s="44">
        <v>100</v>
      </c>
      <c r="AB203" s="43">
        <v>100</v>
      </c>
      <c r="AC203" s="42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4" spans="3:29" s="41" customFormat="1" ht="13.8" hidden="1" x14ac:dyDescent="0.25">
      <c r="C204" s="50" t="s">
        <v>420</v>
      </c>
      <c r="D204" s="47" t="s">
        <v>424</v>
      </c>
      <c r="E204" s="47" t="s">
        <v>228</v>
      </c>
      <c r="F204" s="47" t="s">
        <v>350</v>
      </c>
      <c r="G204" s="47" t="s">
        <v>47</v>
      </c>
      <c r="H204" s="47" t="s">
        <v>199</v>
      </c>
      <c r="I204" s="47">
        <v>2002</v>
      </c>
      <c r="J204" s="47">
        <v>50</v>
      </c>
      <c r="K204" s="49">
        <v>0</v>
      </c>
      <c r="L204" s="47">
        <v>1</v>
      </c>
      <c r="M204" s="47">
        <v>3600</v>
      </c>
      <c r="N204" s="47">
        <v>600</v>
      </c>
      <c r="O204" s="55">
        <v>14.87603305785124</v>
      </c>
      <c r="P204" s="45">
        <v>24.2</v>
      </c>
      <c r="Q204" s="47">
        <v>5</v>
      </c>
      <c r="R204" s="47">
        <v>5</v>
      </c>
      <c r="S204" s="47"/>
      <c r="T204" s="47"/>
      <c r="U204" s="40">
        <v>4.2</v>
      </c>
      <c r="V204" s="54">
        <v>10.53</v>
      </c>
      <c r="W204" s="45">
        <v>6</v>
      </c>
      <c r="X204" s="45">
        <v>1</v>
      </c>
      <c r="Y204" s="45">
        <v>1</v>
      </c>
      <c r="Z204" s="44">
        <v>100</v>
      </c>
      <c r="AA204" s="44">
        <v>100</v>
      </c>
      <c r="AB204" s="43">
        <v>100</v>
      </c>
      <c r="AC204" s="42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5" spans="3:29" s="41" customFormat="1" ht="13.8" hidden="1" x14ac:dyDescent="0.25">
      <c r="C205" s="50" t="s">
        <v>420</v>
      </c>
      <c r="D205" s="47" t="s">
        <v>423</v>
      </c>
      <c r="E205" s="47" t="s">
        <v>228</v>
      </c>
      <c r="F205" s="47" t="s">
        <v>350</v>
      </c>
      <c r="G205" s="47" t="s">
        <v>47</v>
      </c>
      <c r="H205" s="47" t="s">
        <v>199</v>
      </c>
      <c r="I205" s="47">
        <v>2002</v>
      </c>
      <c r="J205" s="47">
        <v>50</v>
      </c>
      <c r="K205" s="49">
        <v>0</v>
      </c>
      <c r="L205" s="47">
        <v>1</v>
      </c>
      <c r="M205" s="47">
        <v>3600</v>
      </c>
      <c r="N205" s="47">
        <v>600</v>
      </c>
      <c r="O205" s="55">
        <v>14.87603305785124</v>
      </c>
      <c r="P205" s="45">
        <v>24.2</v>
      </c>
      <c r="Q205" s="47">
        <v>5</v>
      </c>
      <c r="R205" s="47">
        <v>5</v>
      </c>
      <c r="S205" s="47"/>
      <c r="T205" s="47"/>
      <c r="U205" s="40">
        <v>4.2</v>
      </c>
      <c r="V205" s="54">
        <v>10.53</v>
      </c>
      <c r="W205" s="45">
        <v>6</v>
      </c>
      <c r="X205" s="45">
        <v>1</v>
      </c>
      <c r="Y205" s="45">
        <v>1</v>
      </c>
      <c r="Z205" s="44">
        <v>100</v>
      </c>
      <c r="AA205" s="44">
        <v>100</v>
      </c>
      <c r="AB205" s="43">
        <v>100</v>
      </c>
      <c r="AC205" s="42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6" spans="3:29" s="41" customFormat="1" ht="13.8" hidden="1" x14ac:dyDescent="0.25">
      <c r="C206" s="50" t="s">
        <v>420</v>
      </c>
      <c r="D206" s="47" t="s">
        <v>422</v>
      </c>
      <c r="E206" s="47" t="s">
        <v>228</v>
      </c>
      <c r="F206" s="47" t="s">
        <v>350</v>
      </c>
      <c r="G206" s="47" t="s">
        <v>47</v>
      </c>
      <c r="H206" s="47" t="s">
        <v>199</v>
      </c>
      <c r="I206" s="47">
        <v>2002</v>
      </c>
      <c r="J206" s="47">
        <v>50</v>
      </c>
      <c r="K206" s="49">
        <v>0</v>
      </c>
      <c r="L206" s="47">
        <v>1</v>
      </c>
      <c r="M206" s="47">
        <v>3600</v>
      </c>
      <c r="N206" s="47">
        <v>600</v>
      </c>
      <c r="O206" s="55">
        <v>14.87603305785124</v>
      </c>
      <c r="P206" s="45">
        <v>24.2</v>
      </c>
      <c r="Q206" s="47">
        <v>5</v>
      </c>
      <c r="R206" s="47">
        <v>5</v>
      </c>
      <c r="S206" s="47"/>
      <c r="T206" s="47"/>
      <c r="U206" s="40">
        <v>4.2</v>
      </c>
      <c r="V206" s="54">
        <v>10.53</v>
      </c>
      <c r="W206" s="45">
        <v>6</v>
      </c>
      <c r="X206" s="45">
        <v>1</v>
      </c>
      <c r="Y206" s="45">
        <v>1</v>
      </c>
      <c r="Z206" s="44">
        <v>100</v>
      </c>
      <c r="AA206" s="44">
        <v>100</v>
      </c>
      <c r="AB206" s="43">
        <v>100</v>
      </c>
      <c r="AC206" s="42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7" spans="3:29" s="41" customFormat="1" ht="13.8" hidden="1" x14ac:dyDescent="0.25">
      <c r="C207" s="50" t="s">
        <v>420</v>
      </c>
      <c r="D207" s="47" t="s">
        <v>421</v>
      </c>
      <c r="E207" s="47" t="s">
        <v>228</v>
      </c>
      <c r="F207" s="47" t="s">
        <v>350</v>
      </c>
      <c r="G207" s="47" t="s">
        <v>47</v>
      </c>
      <c r="H207" s="47" t="s">
        <v>199</v>
      </c>
      <c r="I207" s="47">
        <v>2002</v>
      </c>
      <c r="J207" s="47">
        <v>50</v>
      </c>
      <c r="K207" s="49">
        <v>0</v>
      </c>
      <c r="L207" s="47">
        <v>1</v>
      </c>
      <c r="M207" s="47">
        <v>3600</v>
      </c>
      <c r="N207" s="47">
        <v>600</v>
      </c>
      <c r="O207" s="55">
        <v>14.87603305785124</v>
      </c>
      <c r="P207" s="45">
        <v>24.2</v>
      </c>
      <c r="Q207" s="47">
        <v>5</v>
      </c>
      <c r="R207" s="47">
        <v>5</v>
      </c>
      <c r="S207" s="47"/>
      <c r="T207" s="47"/>
      <c r="U207" s="40">
        <v>4.2</v>
      </c>
      <c r="V207" s="54">
        <v>10.53</v>
      </c>
      <c r="W207" s="45">
        <v>6</v>
      </c>
      <c r="X207" s="45">
        <v>1</v>
      </c>
      <c r="Y207" s="45">
        <v>1</v>
      </c>
      <c r="Z207" s="44">
        <v>100</v>
      </c>
      <c r="AA207" s="44">
        <v>100</v>
      </c>
      <c r="AB207" s="43">
        <v>100</v>
      </c>
      <c r="AC207" s="42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8" spans="3:29" s="41" customFormat="1" ht="13.8" hidden="1" x14ac:dyDescent="0.25">
      <c r="C208" s="50" t="s">
        <v>420</v>
      </c>
      <c r="D208" s="47" t="s">
        <v>419</v>
      </c>
      <c r="E208" s="47" t="s">
        <v>228</v>
      </c>
      <c r="F208" s="47" t="s">
        <v>350</v>
      </c>
      <c r="G208" s="47" t="s">
        <v>47</v>
      </c>
      <c r="H208" s="47" t="s">
        <v>199</v>
      </c>
      <c r="I208" s="47">
        <v>2002</v>
      </c>
      <c r="J208" s="47">
        <v>50</v>
      </c>
      <c r="K208" s="49">
        <v>0</v>
      </c>
      <c r="L208" s="47">
        <v>1</v>
      </c>
      <c r="M208" s="47">
        <v>3600</v>
      </c>
      <c r="N208" s="47">
        <v>600</v>
      </c>
      <c r="O208" s="55">
        <v>14.87603305785124</v>
      </c>
      <c r="P208" s="45">
        <v>24.2</v>
      </c>
      <c r="Q208" s="47">
        <v>5</v>
      </c>
      <c r="R208" s="47">
        <v>5</v>
      </c>
      <c r="S208" s="47"/>
      <c r="T208" s="47"/>
      <c r="U208" s="40">
        <v>4.2</v>
      </c>
      <c r="V208" s="54">
        <v>10.53</v>
      </c>
      <c r="W208" s="45">
        <v>6</v>
      </c>
      <c r="X208" s="45">
        <v>1</v>
      </c>
      <c r="Y208" s="45">
        <v>1</v>
      </c>
      <c r="Z208" s="44">
        <v>100</v>
      </c>
      <c r="AA208" s="44">
        <v>100</v>
      </c>
      <c r="AB208" s="43">
        <v>100</v>
      </c>
      <c r="AC208" s="42">
        <f>MAX(Table1[[#This Row],[Ramp Up Rate (MW/h) - standard operation]]/Table1[[#This Row],[Installed capacity (MW)]],Table1[[#This Row],[Ramp Down Rate (MW/h) - standard operation]]/Table1[[#This Row],[Installed capacity (MW)]])/60</f>
        <v>1.2</v>
      </c>
    </row>
    <row r="209" spans="3:29" s="41" customFormat="1" ht="13.8" x14ac:dyDescent="0.25">
      <c r="C209" s="50" t="s">
        <v>672</v>
      </c>
      <c r="D209" s="47" t="s">
        <v>675</v>
      </c>
      <c r="E209" s="47" t="s">
        <v>26</v>
      </c>
      <c r="F209" s="47" t="s">
        <v>289</v>
      </c>
      <c r="G209" s="47" t="s">
        <v>670</v>
      </c>
      <c r="H209" s="47" t="s">
        <v>199</v>
      </c>
      <c r="I209" s="47">
        <v>1997</v>
      </c>
      <c r="J209" s="47">
        <v>38</v>
      </c>
      <c r="K209" s="49">
        <v>0</v>
      </c>
      <c r="L209" s="47">
        <v>5</v>
      </c>
      <c r="M209" s="47">
        <v>70</v>
      </c>
      <c r="N209" s="47">
        <v>180</v>
      </c>
      <c r="O209" s="55">
        <v>8.3526682134570773</v>
      </c>
      <c r="P209" s="47">
        <v>43.1</v>
      </c>
      <c r="Q209" s="47">
        <v>5</v>
      </c>
      <c r="R209" s="47">
        <v>20</v>
      </c>
      <c r="S209" s="47"/>
      <c r="T209" s="47"/>
      <c r="U209" s="29">
        <v>10.5</v>
      </c>
      <c r="V209" s="29">
        <v>7.37</v>
      </c>
      <c r="W209" s="45">
        <v>15</v>
      </c>
      <c r="X209" s="45">
        <v>3</v>
      </c>
      <c r="Y209" s="45">
        <v>1</v>
      </c>
      <c r="Z209" s="44">
        <v>25</v>
      </c>
      <c r="AA209" s="46">
        <v>15</v>
      </c>
      <c r="AB209" s="56">
        <v>5</v>
      </c>
      <c r="AC209" s="53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210" spans="3:29" s="41" customFormat="1" ht="13.8" x14ac:dyDescent="0.25">
      <c r="C210" s="50" t="s">
        <v>672</v>
      </c>
      <c r="D210" s="47" t="s">
        <v>674</v>
      </c>
      <c r="E210" s="47" t="s">
        <v>26</v>
      </c>
      <c r="F210" s="47" t="s">
        <v>289</v>
      </c>
      <c r="G210" s="47" t="s">
        <v>670</v>
      </c>
      <c r="H210" s="47" t="s">
        <v>199</v>
      </c>
      <c r="I210" s="47">
        <v>1997</v>
      </c>
      <c r="J210" s="47">
        <v>38</v>
      </c>
      <c r="K210" s="49">
        <v>0</v>
      </c>
      <c r="L210" s="47">
        <v>5</v>
      </c>
      <c r="M210" s="47">
        <v>70</v>
      </c>
      <c r="N210" s="47">
        <v>180</v>
      </c>
      <c r="O210" s="55">
        <v>8.3526682134570773</v>
      </c>
      <c r="P210" s="47">
        <v>43.1</v>
      </c>
      <c r="Q210" s="47">
        <v>5</v>
      </c>
      <c r="R210" s="47">
        <v>20</v>
      </c>
      <c r="S210" s="47"/>
      <c r="T210" s="47"/>
      <c r="U210" s="29">
        <v>10.5</v>
      </c>
      <c r="V210" s="29">
        <v>7.37</v>
      </c>
      <c r="W210" s="45">
        <v>15</v>
      </c>
      <c r="X210" s="45">
        <v>3</v>
      </c>
      <c r="Y210" s="45">
        <v>1</v>
      </c>
      <c r="Z210" s="44">
        <v>25</v>
      </c>
      <c r="AA210" s="46">
        <v>15</v>
      </c>
      <c r="AB210" s="56">
        <v>5</v>
      </c>
      <c r="AC210" s="53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211" spans="3:29" s="41" customFormat="1" ht="13.8" x14ac:dyDescent="0.25">
      <c r="C211" s="50" t="s">
        <v>672</v>
      </c>
      <c r="D211" s="47" t="s">
        <v>673</v>
      </c>
      <c r="E211" s="47" t="s">
        <v>26</v>
      </c>
      <c r="F211" s="47" t="s">
        <v>289</v>
      </c>
      <c r="G211" s="47" t="s">
        <v>670</v>
      </c>
      <c r="H211" s="47" t="s">
        <v>199</v>
      </c>
      <c r="I211" s="47">
        <v>1997</v>
      </c>
      <c r="J211" s="47">
        <v>38</v>
      </c>
      <c r="K211" s="49">
        <v>0</v>
      </c>
      <c r="L211" s="47">
        <v>5</v>
      </c>
      <c r="M211" s="47">
        <v>70</v>
      </c>
      <c r="N211" s="47">
        <v>180</v>
      </c>
      <c r="O211" s="55">
        <v>8.3526682134570773</v>
      </c>
      <c r="P211" s="47">
        <v>43.1</v>
      </c>
      <c r="Q211" s="47">
        <v>5</v>
      </c>
      <c r="R211" s="47">
        <v>20</v>
      </c>
      <c r="S211" s="47"/>
      <c r="T211" s="47"/>
      <c r="U211" s="29">
        <v>10.5</v>
      </c>
      <c r="V211" s="29">
        <v>7.37</v>
      </c>
      <c r="W211" s="45">
        <v>15</v>
      </c>
      <c r="X211" s="45">
        <v>3</v>
      </c>
      <c r="Y211" s="45">
        <v>1</v>
      </c>
      <c r="Z211" s="44">
        <v>25</v>
      </c>
      <c r="AA211" s="46">
        <v>15</v>
      </c>
      <c r="AB211" s="56">
        <v>5</v>
      </c>
      <c r="AC211" s="53">
        <f>MAX(Table1[[#This Row],[Ramp Up Rate (MW/h) - standard operation]]/Table1[[#This Row],[Installed capacity (MW)]],Table1[[#This Row],[Ramp Down Rate (MW/h) - standard operation]]/Table1[[#This Row],[Installed capacity (MW)]])/60</f>
        <v>7.8947368421052627E-2</v>
      </c>
    </row>
    <row r="212" spans="3:29" s="41" customFormat="1" ht="13.8" x14ac:dyDescent="0.25">
      <c r="C212" s="50" t="s">
        <v>330</v>
      </c>
      <c r="D212" s="47" t="s">
        <v>329</v>
      </c>
      <c r="E212" s="47" t="s">
        <v>26</v>
      </c>
      <c r="F212" s="47" t="s">
        <v>286</v>
      </c>
      <c r="G212" s="47" t="s">
        <v>19</v>
      </c>
      <c r="H212" s="47" t="s">
        <v>19</v>
      </c>
      <c r="I212" s="47">
        <v>2015</v>
      </c>
      <c r="J212" s="47">
        <v>113</v>
      </c>
      <c r="K212" s="49">
        <v>0</v>
      </c>
      <c r="L212" s="47">
        <v>1</v>
      </c>
      <c r="M212" s="47">
        <v>630</v>
      </c>
      <c r="N212" s="47">
        <v>620</v>
      </c>
      <c r="O212" s="48"/>
      <c r="P212" s="45"/>
      <c r="Q212" s="45"/>
      <c r="R212" s="47"/>
      <c r="S212" s="47"/>
      <c r="T212" s="47"/>
      <c r="U212" s="51">
        <v>45.1</v>
      </c>
      <c r="V212" s="51">
        <v>10.39</v>
      </c>
      <c r="W212" s="45">
        <v>12</v>
      </c>
      <c r="X212" s="45">
        <v>2</v>
      </c>
      <c r="Y212" s="45">
        <v>1</v>
      </c>
      <c r="Z212" s="44">
        <v>5</v>
      </c>
      <c r="AA212" s="44">
        <v>3</v>
      </c>
      <c r="AB212" s="43">
        <v>2</v>
      </c>
      <c r="AC212" s="53">
        <f>MAX(Table1[[#This Row],[Ramp Up Rate (MW/h) - standard operation]]/Table1[[#This Row],[Installed capacity (MW)]],Table1[[#This Row],[Ramp Down Rate (MW/h) - standard operation]]/Table1[[#This Row],[Installed capacity (MW)]])/60</f>
        <v>9.2920353982300891E-2</v>
      </c>
    </row>
    <row r="213" spans="3:29" s="41" customFormat="1" ht="13.8" x14ac:dyDescent="0.25">
      <c r="C213" s="50" t="s">
        <v>290</v>
      </c>
      <c r="D213" s="47" t="s">
        <v>290</v>
      </c>
      <c r="E213" s="47" t="s">
        <v>26</v>
      </c>
      <c r="F213" s="47" t="s">
        <v>289</v>
      </c>
      <c r="G213" s="47" t="s">
        <v>19</v>
      </c>
      <c r="H213" s="47" t="s">
        <v>19</v>
      </c>
      <c r="I213" s="47">
        <v>2014</v>
      </c>
      <c r="J213" s="47">
        <v>106.7</v>
      </c>
      <c r="K213" s="49">
        <v>0</v>
      </c>
      <c r="L213" s="47">
        <v>1</v>
      </c>
      <c r="M213" s="47">
        <v>630</v>
      </c>
      <c r="N213" s="47">
        <v>620</v>
      </c>
      <c r="O213" s="48"/>
      <c r="P213" s="45"/>
      <c r="Q213" s="45"/>
      <c r="R213" s="47"/>
      <c r="S213" s="47"/>
      <c r="T213" s="47"/>
      <c r="U213" s="51">
        <v>45.1</v>
      </c>
      <c r="V213" s="51">
        <v>10.39</v>
      </c>
      <c r="W213" s="45">
        <v>0</v>
      </c>
      <c r="X213" s="45">
        <v>0</v>
      </c>
      <c r="Y213" s="45">
        <v>0</v>
      </c>
      <c r="Z213" s="44">
        <v>5</v>
      </c>
      <c r="AA213" s="44">
        <v>3</v>
      </c>
      <c r="AB213" s="43">
        <v>2</v>
      </c>
      <c r="AC213" s="53">
        <f>MAX(Table1[[#This Row],[Ramp Up Rate (MW/h) - standard operation]]/Table1[[#This Row],[Installed capacity (MW)]],Table1[[#This Row],[Ramp Down Rate (MW/h) - standard operation]]/Table1[[#This Row],[Installed capacity (MW)]])/60</f>
        <v>9.840674789128398E-2</v>
      </c>
    </row>
    <row r="214" spans="3:29" s="41" customFormat="1" ht="13.8" x14ac:dyDescent="0.25">
      <c r="C214" s="50" t="s">
        <v>656</v>
      </c>
      <c r="D214" s="47" t="s">
        <v>657</v>
      </c>
      <c r="E214" s="47" t="s">
        <v>26</v>
      </c>
      <c r="F214" s="47" t="s">
        <v>289</v>
      </c>
      <c r="G214" s="47" t="s">
        <v>30</v>
      </c>
      <c r="H214" s="47" t="s">
        <v>30</v>
      </c>
      <c r="I214" s="47">
        <v>1977</v>
      </c>
      <c r="J214" s="47">
        <v>80</v>
      </c>
      <c r="K214" s="49">
        <v>0</v>
      </c>
      <c r="L214" s="47">
        <v>1</v>
      </c>
      <c r="M214" s="47">
        <v>600</v>
      </c>
      <c r="N214" s="47">
        <v>600</v>
      </c>
      <c r="O214" s="55">
        <v>3.6</v>
      </c>
      <c r="P214" s="47">
        <v>100</v>
      </c>
      <c r="Q214" s="47"/>
      <c r="R214" s="47"/>
      <c r="S214" s="47">
        <v>1.7</v>
      </c>
      <c r="T214" s="47"/>
      <c r="U214" s="51">
        <v>58.25</v>
      </c>
      <c r="V214" s="51">
        <v>7.19</v>
      </c>
      <c r="W214" s="45">
        <v>12</v>
      </c>
      <c r="X214" s="45">
        <v>2</v>
      </c>
      <c r="Y214" s="45">
        <v>1</v>
      </c>
      <c r="Z214" s="44">
        <v>5</v>
      </c>
      <c r="AA214" s="44">
        <v>3</v>
      </c>
      <c r="AB214" s="43">
        <v>2</v>
      </c>
      <c r="AC214" s="53">
        <f>MAX(Table1[[#This Row],[Ramp Up Rate (MW/h) - standard operation]]/Table1[[#This Row],[Installed capacity (MW)]],Table1[[#This Row],[Ramp Down Rate (MW/h) - standard operation]]/Table1[[#This Row],[Installed capacity (MW)]])/60</f>
        <v>0.125</v>
      </c>
    </row>
    <row r="215" spans="3:29" s="41" customFormat="1" ht="13.8" x14ac:dyDescent="0.25">
      <c r="C215" s="50" t="s">
        <v>656</v>
      </c>
      <c r="D215" s="47" t="s">
        <v>655</v>
      </c>
      <c r="E215" s="47" t="s">
        <v>26</v>
      </c>
      <c r="F215" s="47" t="s">
        <v>289</v>
      </c>
      <c r="G215" s="47" t="s">
        <v>30</v>
      </c>
      <c r="H215" s="47" t="s">
        <v>30</v>
      </c>
      <c r="I215" s="47">
        <v>1977</v>
      </c>
      <c r="J215" s="47">
        <v>80</v>
      </c>
      <c r="K215" s="49">
        <v>0</v>
      </c>
      <c r="L215" s="47">
        <v>1</v>
      </c>
      <c r="M215" s="47">
        <v>600</v>
      </c>
      <c r="N215" s="47">
        <v>600</v>
      </c>
      <c r="O215" s="55">
        <v>3.6</v>
      </c>
      <c r="P215" s="47">
        <v>100</v>
      </c>
      <c r="Q215" s="47"/>
      <c r="R215" s="47"/>
      <c r="S215" s="47">
        <v>1.7</v>
      </c>
      <c r="T215" s="47"/>
      <c r="U215" s="51">
        <v>58.25</v>
      </c>
      <c r="V215" s="51">
        <v>7.19</v>
      </c>
      <c r="W215" s="45">
        <v>12</v>
      </c>
      <c r="X215" s="45">
        <v>2</v>
      </c>
      <c r="Y215" s="45">
        <v>1</v>
      </c>
      <c r="Z215" s="44">
        <v>5</v>
      </c>
      <c r="AA215" s="44">
        <v>3</v>
      </c>
      <c r="AB215" s="43">
        <v>2</v>
      </c>
      <c r="AC215" s="53">
        <f>MAX(Table1[[#This Row],[Ramp Up Rate (MW/h) - standard operation]]/Table1[[#This Row],[Installed capacity (MW)]],Table1[[#This Row],[Ramp Down Rate (MW/h) - standard operation]]/Table1[[#This Row],[Installed capacity (MW)]])/60</f>
        <v>0.125</v>
      </c>
    </row>
    <row r="216" spans="3:29" s="41" customFormat="1" ht="13.8" x14ac:dyDescent="0.25">
      <c r="C216" s="50" t="s">
        <v>656</v>
      </c>
      <c r="D216" s="47" t="s">
        <v>659</v>
      </c>
      <c r="E216" s="47" t="s">
        <v>26</v>
      </c>
      <c r="F216" s="47" t="s">
        <v>289</v>
      </c>
      <c r="G216" s="47" t="s">
        <v>30</v>
      </c>
      <c r="H216" s="47" t="s">
        <v>30</v>
      </c>
      <c r="I216" s="47">
        <v>1977</v>
      </c>
      <c r="J216" s="47">
        <v>40</v>
      </c>
      <c r="K216" s="49">
        <v>0</v>
      </c>
      <c r="L216" s="47">
        <v>1</v>
      </c>
      <c r="M216" s="47">
        <v>600</v>
      </c>
      <c r="N216" s="47">
        <v>600</v>
      </c>
      <c r="O216" s="55">
        <v>3.6</v>
      </c>
      <c r="P216" s="47">
        <v>100</v>
      </c>
      <c r="Q216" s="47"/>
      <c r="R216" s="47"/>
      <c r="S216" s="47">
        <v>1.7</v>
      </c>
      <c r="T216" s="47"/>
      <c r="U216" s="51">
        <v>58.25</v>
      </c>
      <c r="V216" s="51">
        <v>7.19</v>
      </c>
      <c r="W216" s="45">
        <v>12</v>
      </c>
      <c r="X216" s="45">
        <v>2</v>
      </c>
      <c r="Y216" s="45">
        <v>1</v>
      </c>
      <c r="Z216" s="44">
        <v>5</v>
      </c>
      <c r="AA216" s="44">
        <v>3</v>
      </c>
      <c r="AB216" s="43">
        <v>2</v>
      </c>
      <c r="AC216" s="53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17" spans="3:29" s="41" customFormat="1" ht="13.8" x14ac:dyDescent="0.25">
      <c r="C217" s="50" t="s">
        <v>656</v>
      </c>
      <c r="D217" s="47" t="s">
        <v>658</v>
      </c>
      <c r="E217" s="47" t="s">
        <v>26</v>
      </c>
      <c r="F217" s="47" t="s">
        <v>289</v>
      </c>
      <c r="G217" s="47" t="s">
        <v>30</v>
      </c>
      <c r="H217" s="47" t="s">
        <v>30</v>
      </c>
      <c r="I217" s="47">
        <v>1977</v>
      </c>
      <c r="J217" s="47">
        <v>40</v>
      </c>
      <c r="K217" s="49">
        <v>0</v>
      </c>
      <c r="L217" s="47">
        <v>1</v>
      </c>
      <c r="M217" s="47">
        <v>600</v>
      </c>
      <c r="N217" s="47">
        <v>600</v>
      </c>
      <c r="O217" s="55">
        <v>3.6</v>
      </c>
      <c r="P217" s="47">
        <v>100</v>
      </c>
      <c r="Q217" s="47"/>
      <c r="R217" s="47"/>
      <c r="S217" s="47">
        <v>1.7</v>
      </c>
      <c r="T217" s="47"/>
      <c r="U217" s="51">
        <v>58.25</v>
      </c>
      <c r="V217" s="51">
        <v>7.19</v>
      </c>
      <c r="W217" s="45">
        <v>12</v>
      </c>
      <c r="X217" s="45">
        <v>2</v>
      </c>
      <c r="Y217" s="45">
        <v>1</v>
      </c>
      <c r="Z217" s="44">
        <v>5</v>
      </c>
      <c r="AA217" s="44">
        <v>3</v>
      </c>
      <c r="AB217" s="43">
        <v>2</v>
      </c>
      <c r="AC217" s="53">
        <f>MAX(Table1[[#This Row],[Ramp Up Rate (MW/h) - standard operation]]/Table1[[#This Row],[Installed capacity (MW)]],Table1[[#This Row],[Ramp Down Rate (MW/h) - standard operation]]/Table1[[#This Row],[Installed capacity (MW)]])/60</f>
        <v>0.25</v>
      </c>
    </row>
    <row r="218" spans="3:29" s="41" customFormat="1" ht="13.8" x14ac:dyDescent="0.25">
      <c r="C218" s="50" t="s">
        <v>288</v>
      </c>
      <c r="D218" s="47" t="s">
        <v>287</v>
      </c>
      <c r="E218" s="47" t="s">
        <v>26</v>
      </c>
      <c r="F218" s="47" t="s">
        <v>286</v>
      </c>
      <c r="G218" s="47" t="s">
        <v>19</v>
      </c>
      <c r="H218" s="47" t="s">
        <v>19</v>
      </c>
      <c r="I218" s="47">
        <v>2011</v>
      </c>
      <c r="J218" s="47">
        <v>48.3</v>
      </c>
      <c r="K218" s="49">
        <v>0</v>
      </c>
      <c r="L218" s="47">
        <v>1</v>
      </c>
      <c r="M218" s="47">
        <v>900</v>
      </c>
      <c r="N218" s="47">
        <v>180</v>
      </c>
      <c r="O218" s="48"/>
      <c r="P218" s="45"/>
      <c r="Q218" s="45"/>
      <c r="R218" s="47"/>
      <c r="S218" s="47"/>
      <c r="T218" s="47"/>
      <c r="U218" s="51">
        <v>45.1</v>
      </c>
      <c r="V218" s="51">
        <v>10.39</v>
      </c>
      <c r="W218" s="45">
        <v>0</v>
      </c>
      <c r="X218" s="45">
        <v>0</v>
      </c>
      <c r="Y218" s="45">
        <v>0</v>
      </c>
      <c r="Z218" s="44">
        <v>5</v>
      </c>
      <c r="AA218" s="44">
        <v>3</v>
      </c>
      <c r="AB218" s="43">
        <v>2</v>
      </c>
      <c r="AC218" s="53">
        <f>MAX(Table1[[#This Row],[Ramp Up Rate (MW/h) - standard operation]]/Table1[[#This Row],[Installed capacity (MW)]],Table1[[#This Row],[Ramp Down Rate (MW/h) - standard operation]]/Table1[[#This Row],[Installed capacity (MW)]])/60</f>
        <v>0.31055900621118016</v>
      </c>
    </row>
    <row r="219" spans="3:29" s="41" customFormat="1" ht="13.8" x14ac:dyDescent="0.25">
      <c r="C219" s="50" t="s">
        <v>663</v>
      </c>
      <c r="D219" s="47" t="s">
        <v>664</v>
      </c>
      <c r="E219" s="47" t="s">
        <v>26</v>
      </c>
      <c r="F219" s="47" t="s">
        <v>286</v>
      </c>
      <c r="G219" s="47" t="s">
        <v>30</v>
      </c>
      <c r="H219" s="47" t="s">
        <v>30</v>
      </c>
      <c r="I219" s="47">
        <v>1955</v>
      </c>
      <c r="J219" s="47">
        <v>30</v>
      </c>
      <c r="K219" s="49">
        <v>35</v>
      </c>
      <c r="L219" s="47">
        <v>1</v>
      </c>
      <c r="M219" s="47">
        <v>590</v>
      </c>
      <c r="N219" s="47">
        <v>600</v>
      </c>
      <c r="O219" s="55">
        <v>3.6</v>
      </c>
      <c r="P219" s="47">
        <v>100</v>
      </c>
      <c r="Q219" s="47"/>
      <c r="R219" s="47"/>
      <c r="S219" s="47"/>
      <c r="T219" s="47"/>
      <c r="U219" s="51">
        <v>58.25</v>
      </c>
      <c r="V219" s="51">
        <v>7.19</v>
      </c>
      <c r="W219" s="45">
        <v>12</v>
      </c>
      <c r="X219" s="45">
        <v>2</v>
      </c>
      <c r="Y219" s="45">
        <v>1</v>
      </c>
      <c r="Z219" s="44">
        <v>5</v>
      </c>
      <c r="AA219" s="44">
        <v>3</v>
      </c>
      <c r="AB219" s="43">
        <v>2</v>
      </c>
      <c r="AC219" s="53">
        <f>MAX(Table1[[#This Row],[Ramp Up Rate (MW/h) - standard operation]]/Table1[[#This Row],[Installed capacity (MW)]],Table1[[#This Row],[Ramp Down Rate (MW/h) - standard operation]]/Table1[[#This Row],[Installed capacity (MW)]])/60</f>
        <v>0.33333333333333331</v>
      </c>
    </row>
    <row r="220" spans="3:29" s="41" customFormat="1" ht="13.8" x14ac:dyDescent="0.25">
      <c r="C220" s="50" t="s">
        <v>663</v>
      </c>
      <c r="D220" s="47" t="s">
        <v>662</v>
      </c>
      <c r="E220" s="47" t="s">
        <v>26</v>
      </c>
      <c r="F220" s="47" t="s">
        <v>286</v>
      </c>
      <c r="G220" s="47" t="s">
        <v>30</v>
      </c>
      <c r="H220" s="47" t="s">
        <v>30</v>
      </c>
      <c r="I220" s="47">
        <v>1955</v>
      </c>
      <c r="J220" s="47">
        <v>30</v>
      </c>
      <c r="K220" s="49">
        <v>35</v>
      </c>
      <c r="L220" s="47">
        <v>1</v>
      </c>
      <c r="M220" s="47">
        <v>590</v>
      </c>
      <c r="N220" s="47">
        <v>600</v>
      </c>
      <c r="O220" s="55">
        <v>3.6</v>
      </c>
      <c r="P220" s="47">
        <v>100</v>
      </c>
      <c r="Q220" s="47"/>
      <c r="R220" s="47"/>
      <c r="S220" s="47"/>
      <c r="T220" s="47"/>
      <c r="U220" s="51">
        <v>58.25</v>
      </c>
      <c r="V220" s="51">
        <v>7.19</v>
      </c>
      <c r="W220" s="45">
        <v>12</v>
      </c>
      <c r="X220" s="45">
        <v>2</v>
      </c>
      <c r="Y220" s="45">
        <v>1</v>
      </c>
      <c r="Z220" s="44">
        <v>5</v>
      </c>
      <c r="AA220" s="44">
        <v>3</v>
      </c>
      <c r="AB220" s="43">
        <v>2</v>
      </c>
      <c r="AC220" s="53">
        <f>MAX(Table1[[#This Row],[Ramp Up Rate (MW/h) - standard operation]]/Table1[[#This Row],[Installed capacity (MW)]],Table1[[#This Row],[Ramp Down Rate (MW/h) - standard operation]]/Table1[[#This Row],[Installed capacity (MW)]])/60</f>
        <v>0.33333333333333331</v>
      </c>
    </row>
    <row r="221" spans="3:29" s="41" customFormat="1" ht="13.8" x14ac:dyDescent="0.25">
      <c r="C221" s="50" t="s">
        <v>328</v>
      </c>
      <c r="D221" s="47" t="s">
        <v>327</v>
      </c>
      <c r="E221" s="47" t="s">
        <v>26</v>
      </c>
      <c r="F221" s="47" t="s">
        <v>286</v>
      </c>
      <c r="G221" s="47" t="s">
        <v>19</v>
      </c>
      <c r="H221" s="47" t="s">
        <v>19</v>
      </c>
      <c r="I221" s="47">
        <v>2014</v>
      </c>
      <c r="J221" s="47">
        <v>165.5</v>
      </c>
      <c r="K221" s="49">
        <v>0</v>
      </c>
      <c r="L221" s="47">
        <v>1</v>
      </c>
      <c r="M221" s="47">
        <v>5000</v>
      </c>
      <c r="N221" s="47">
        <v>5000</v>
      </c>
      <c r="O221" s="48"/>
      <c r="P221" s="45"/>
      <c r="Q221" s="45"/>
      <c r="R221" s="47"/>
      <c r="S221" s="47"/>
      <c r="T221" s="47"/>
      <c r="U221" s="51">
        <v>45.1</v>
      </c>
      <c r="V221" s="51">
        <v>10.39</v>
      </c>
      <c r="W221" s="45">
        <v>0</v>
      </c>
      <c r="X221" s="45">
        <v>0</v>
      </c>
      <c r="Y221" s="45">
        <v>0</v>
      </c>
      <c r="Z221" s="44">
        <v>5</v>
      </c>
      <c r="AA221" s="44">
        <v>3</v>
      </c>
      <c r="AB221" s="43">
        <v>2</v>
      </c>
      <c r="AC221" s="53">
        <f>MAX(Table1[[#This Row],[Ramp Up Rate (MW/h) - standard operation]]/Table1[[#This Row],[Installed capacity (MW)]],Table1[[#This Row],[Ramp Down Rate (MW/h) - standard operation]]/Table1[[#This Row],[Installed capacity (MW)]])/60</f>
        <v>0.50352467270896273</v>
      </c>
    </row>
    <row r="222" spans="3:29" s="41" customFormat="1" ht="13.8" x14ac:dyDescent="0.25">
      <c r="C222" s="50" t="s">
        <v>639</v>
      </c>
      <c r="D222" s="47" t="s">
        <v>644</v>
      </c>
      <c r="E222" s="47" t="s">
        <v>26</v>
      </c>
      <c r="F222" s="47" t="s">
        <v>499</v>
      </c>
      <c r="G222" s="47" t="s">
        <v>30</v>
      </c>
      <c r="H222" s="47" t="s">
        <v>30</v>
      </c>
      <c r="I222" s="47">
        <v>1973</v>
      </c>
      <c r="J222" s="47">
        <v>250</v>
      </c>
      <c r="K222" s="49">
        <v>0</v>
      </c>
      <c r="L222" s="47">
        <v>1</v>
      </c>
      <c r="M222" s="47">
        <v>12000</v>
      </c>
      <c r="N222" s="47">
        <v>2120</v>
      </c>
      <c r="O222" s="55">
        <v>3.6</v>
      </c>
      <c r="P222" s="45">
        <v>100</v>
      </c>
      <c r="Q222" s="45"/>
      <c r="R222" s="47"/>
      <c r="S222" s="47">
        <v>1.7</v>
      </c>
      <c r="T222" s="47"/>
      <c r="U222" s="51">
        <v>58.25</v>
      </c>
      <c r="V222" s="51">
        <v>7.19</v>
      </c>
      <c r="W222" s="45">
        <v>12</v>
      </c>
      <c r="X222" s="45">
        <v>2</v>
      </c>
      <c r="Y222" s="45">
        <v>1</v>
      </c>
      <c r="Z222" s="44">
        <v>5</v>
      </c>
      <c r="AA222" s="44">
        <v>3</v>
      </c>
      <c r="AB222" s="43">
        <v>2</v>
      </c>
      <c r="AC222" s="53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23" spans="3:29" s="41" customFormat="1" ht="13.8" x14ac:dyDescent="0.25">
      <c r="C223" s="50" t="s">
        <v>639</v>
      </c>
      <c r="D223" s="47" t="s">
        <v>643</v>
      </c>
      <c r="E223" s="47" t="s">
        <v>26</v>
      </c>
      <c r="F223" s="47" t="s">
        <v>499</v>
      </c>
      <c r="G223" s="47" t="s">
        <v>30</v>
      </c>
      <c r="H223" s="47" t="s">
        <v>30</v>
      </c>
      <c r="I223" s="47">
        <v>1973</v>
      </c>
      <c r="J223" s="47">
        <v>250</v>
      </c>
      <c r="K223" s="49">
        <v>0</v>
      </c>
      <c r="L223" s="47">
        <v>1</v>
      </c>
      <c r="M223" s="47">
        <v>12000</v>
      </c>
      <c r="N223" s="47">
        <v>2120</v>
      </c>
      <c r="O223" s="55">
        <v>3.6</v>
      </c>
      <c r="P223" s="45">
        <v>100</v>
      </c>
      <c r="Q223" s="45"/>
      <c r="R223" s="47"/>
      <c r="S223" s="47">
        <v>1.7</v>
      </c>
      <c r="T223" s="47"/>
      <c r="U223" s="51">
        <v>58.25</v>
      </c>
      <c r="V223" s="51">
        <v>7.19</v>
      </c>
      <c r="W223" s="45">
        <v>12</v>
      </c>
      <c r="X223" s="45">
        <v>2</v>
      </c>
      <c r="Y223" s="45">
        <v>1</v>
      </c>
      <c r="Z223" s="44">
        <v>5</v>
      </c>
      <c r="AA223" s="44">
        <v>3</v>
      </c>
      <c r="AB223" s="43">
        <v>2</v>
      </c>
      <c r="AC223" s="53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24" spans="3:29" s="41" customFormat="1" ht="13.8" x14ac:dyDescent="0.25">
      <c r="C224" s="50" t="s">
        <v>639</v>
      </c>
      <c r="D224" s="47" t="s">
        <v>642</v>
      </c>
      <c r="E224" s="47" t="s">
        <v>26</v>
      </c>
      <c r="F224" s="47" t="s">
        <v>499</v>
      </c>
      <c r="G224" s="47" t="s">
        <v>30</v>
      </c>
      <c r="H224" s="47" t="s">
        <v>30</v>
      </c>
      <c r="I224" s="47">
        <v>1973</v>
      </c>
      <c r="J224" s="47">
        <v>250</v>
      </c>
      <c r="K224" s="49">
        <v>0</v>
      </c>
      <c r="L224" s="47">
        <v>1</v>
      </c>
      <c r="M224" s="47">
        <v>12000</v>
      </c>
      <c r="N224" s="47">
        <v>2120</v>
      </c>
      <c r="O224" s="55">
        <v>3.6</v>
      </c>
      <c r="P224" s="45">
        <v>100</v>
      </c>
      <c r="Q224" s="45"/>
      <c r="R224" s="47"/>
      <c r="S224" s="47">
        <v>1.7</v>
      </c>
      <c r="T224" s="47"/>
      <c r="U224" s="51">
        <v>58.25</v>
      </c>
      <c r="V224" s="51">
        <v>7.19</v>
      </c>
      <c r="W224" s="45">
        <v>12</v>
      </c>
      <c r="X224" s="45">
        <v>2</v>
      </c>
      <c r="Y224" s="45">
        <v>1</v>
      </c>
      <c r="Z224" s="44">
        <v>5</v>
      </c>
      <c r="AA224" s="44">
        <v>3</v>
      </c>
      <c r="AB224" s="43">
        <v>2</v>
      </c>
      <c r="AC224" s="53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25" spans="3:29" s="41" customFormat="1" ht="13.8" hidden="1" x14ac:dyDescent="0.25">
      <c r="C225" s="50" t="s">
        <v>395</v>
      </c>
      <c r="D225" s="47" t="s">
        <v>396</v>
      </c>
      <c r="E225" s="47" t="s">
        <v>365</v>
      </c>
      <c r="F225" s="47" t="s">
        <v>373</v>
      </c>
      <c r="G225" s="47" t="s">
        <v>118</v>
      </c>
      <c r="H225" s="47" t="s">
        <v>27</v>
      </c>
      <c r="I225" s="47">
        <v>1989</v>
      </c>
      <c r="J225" s="47">
        <v>350</v>
      </c>
      <c r="K225" s="49">
        <v>49</v>
      </c>
      <c r="L225" s="47">
        <v>9</v>
      </c>
      <c r="M225" s="47">
        <v>190</v>
      </c>
      <c r="N225" s="47">
        <v>190</v>
      </c>
      <c r="O225" s="55">
        <v>9.1603053435114514</v>
      </c>
      <c r="P225" s="45">
        <v>39.299999999999997</v>
      </c>
      <c r="Q225" s="47">
        <v>5</v>
      </c>
      <c r="R225" s="47">
        <v>20</v>
      </c>
      <c r="S225" s="47"/>
      <c r="T225" s="47"/>
      <c r="U225" s="29">
        <v>53.2</v>
      </c>
      <c r="V225" s="54">
        <v>4.21</v>
      </c>
      <c r="W225" s="45">
        <v>24</v>
      </c>
      <c r="X225" s="45">
        <v>4</v>
      </c>
      <c r="Y225" s="45">
        <v>2</v>
      </c>
      <c r="Z225" s="44">
        <v>350</v>
      </c>
      <c r="AA225" s="44">
        <v>120</v>
      </c>
      <c r="AB225" s="43">
        <v>40</v>
      </c>
      <c r="AC225" s="42">
        <f>MAX(Table1[[#This Row],[Ramp Up Rate (MW/h) - standard operation]]/Table1[[#This Row],[Installed capacity (MW)]],Table1[[#This Row],[Ramp Down Rate (MW/h) - standard operation]]/Table1[[#This Row],[Installed capacity (MW)]])/60</f>
        <v>9.0476190476190474E-3</v>
      </c>
    </row>
    <row r="226" spans="3:29" s="41" customFormat="1" ht="13.8" hidden="1" x14ac:dyDescent="0.25">
      <c r="C226" s="50" t="s">
        <v>395</v>
      </c>
      <c r="D226" s="47" t="s">
        <v>394</v>
      </c>
      <c r="E226" s="47" t="s">
        <v>365</v>
      </c>
      <c r="F226" s="47" t="s">
        <v>373</v>
      </c>
      <c r="G226" s="47" t="s">
        <v>118</v>
      </c>
      <c r="H226" s="47" t="s">
        <v>27</v>
      </c>
      <c r="I226" s="47">
        <v>1989</v>
      </c>
      <c r="J226" s="47">
        <v>350</v>
      </c>
      <c r="K226" s="49">
        <v>49</v>
      </c>
      <c r="L226" s="47">
        <v>9</v>
      </c>
      <c r="M226" s="47">
        <v>190</v>
      </c>
      <c r="N226" s="47">
        <v>190</v>
      </c>
      <c r="O226" s="55">
        <v>9.1603053435114514</v>
      </c>
      <c r="P226" s="45">
        <v>39.299999999999997</v>
      </c>
      <c r="Q226" s="47">
        <v>5</v>
      </c>
      <c r="R226" s="47">
        <v>20</v>
      </c>
      <c r="S226" s="47"/>
      <c r="T226" s="47"/>
      <c r="U226" s="29">
        <v>53.2</v>
      </c>
      <c r="V226" s="54">
        <v>4.21</v>
      </c>
      <c r="W226" s="45">
        <v>24</v>
      </c>
      <c r="X226" s="45">
        <v>4</v>
      </c>
      <c r="Y226" s="45">
        <v>2</v>
      </c>
      <c r="Z226" s="44">
        <v>350</v>
      </c>
      <c r="AA226" s="44">
        <v>120</v>
      </c>
      <c r="AB226" s="43">
        <v>40</v>
      </c>
      <c r="AC226" s="42">
        <f>MAX(Table1[[#This Row],[Ramp Up Rate (MW/h) - standard operation]]/Table1[[#This Row],[Installed capacity (MW)]],Table1[[#This Row],[Ramp Down Rate (MW/h) - standard operation]]/Table1[[#This Row],[Installed capacity (MW)]])/60</f>
        <v>9.0476190476190474E-3</v>
      </c>
    </row>
    <row r="227" spans="3:29" s="41" customFormat="1" ht="13.8" hidden="1" x14ac:dyDescent="0.25">
      <c r="C227" s="50" t="s">
        <v>392</v>
      </c>
      <c r="D227" s="47" t="s">
        <v>393</v>
      </c>
      <c r="E227" s="47" t="s">
        <v>365</v>
      </c>
      <c r="F227" s="47" t="s">
        <v>373</v>
      </c>
      <c r="G227" s="47" t="s">
        <v>118</v>
      </c>
      <c r="H227" s="47" t="s">
        <v>27</v>
      </c>
      <c r="I227" s="47">
        <v>2001</v>
      </c>
      <c r="J227" s="47">
        <v>450</v>
      </c>
      <c r="K227" s="49">
        <v>49.382716049382715</v>
      </c>
      <c r="L227" s="47">
        <v>6</v>
      </c>
      <c r="M227" s="47">
        <v>230</v>
      </c>
      <c r="N227" s="47">
        <v>230</v>
      </c>
      <c r="O227" s="55">
        <v>9.3023255813953494</v>
      </c>
      <c r="P227" s="45">
        <v>38.700000000000003</v>
      </c>
      <c r="Q227" s="47">
        <v>5</v>
      </c>
      <c r="R227" s="47">
        <v>20</v>
      </c>
      <c r="S227" s="47"/>
      <c r="T227" s="47"/>
      <c r="U227" s="29">
        <v>53.2</v>
      </c>
      <c r="V227" s="54">
        <v>4.21</v>
      </c>
      <c r="W227" s="45">
        <v>24</v>
      </c>
      <c r="X227" s="45">
        <v>4</v>
      </c>
      <c r="Y227" s="45">
        <v>2</v>
      </c>
      <c r="Z227" s="44">
        <v>350</v>
      </c>
      <c r="AA227" s="44">
        <v>120</v>
      </c>
      <c r="AB227" s="43">
        <v>40</v>
      </c>
      <c r="AC227" s="42">
        <f>MAX(Table1[[#This Row],[Ramp Up Rate (MW/h) - standard operation]]/Table1[[#This Row],[Installed capacity (MW)]],Table1[[#This Row],[Ramp Down Rate (MW/h) - standard operation]]/Table1[[#This Row],[Installed capacity (MW)]])/60</f>
        <v>8.5185185185185173E-3</v>
      </c>
    </row>
    <row r="228" spans="3:29" s="41" customFormat="1" ht="13.8" hidden="1" x14ac:dyDescent="0.25">
      <c r="C228" s="50" t="s">
        <v>392</v>
      </c>
      <c r="D228" s="47" t="s">
        <v>391</v>
      </c>
      <c r="E228" s="47" t="s">
        <v>365</v>
      </c>
      <c r="F228" s="47" t="s">
        <v>373</v>
      </c>
      <c r="G228" s="47" t="s">
        <v>118</v>
      </c>
      <c r="H228" s="47" t="s">
        <v>27</v>
      </c>
      <c r="I228" s="47">
        <v>2001</v>
      </c>
      <c r="J228" s="47">
        <v>450</v>
      </c>
      <c r="K228" s="49">
        <v>49.382716049382715</v>
      </c>
      <c r="L228" s="47">
        <v>6</v>
      </c>
      <c r="M228" s="47">
        <v>230</v>
      </c>
      <c r="N228" s="47">
        <v>230</v>
      </c>
      <c r="O228" s="55">
        <v>9.3023255813953494</v>
      </c>
      <c r="P228" s="45">
        <v>38.700000000000003</v>
      </c>
      <c r="Q228" s="47">
        <v>5</v>
      </c>
      <c r="R228" s="47">
        <v>20</v>
      </c>
      <c r="S228" s="47"/>
      <c r="T228" s="47"/>
      <c r="U228" s="29">
        <v>53.2</v>
      </c>
      <c r="V228" s="54">
        <v>4.21</v>
      </c>
      <c r="W228" s="45">
        <v>24</v>
      </c>
      <c r="X228" s="45">
        <v>4</v>
      </c>
      <c r="Y228" s="45">
        <v>2</v>
      </c>
      <c r="Z228" s="44">
        <v>350</v>
      </c>
      <c r="AA228" s="44">
        <v>120</v>
      </c>
      <c r="AB228" s="43">
        <v>40</v>
      </c>
      <c r="AC228" s="42">
        <f>MAX(Table1[[#This Row],[Ramp Up Rate (MW/h) - standard operation]]/Table1[[#This Row],[Installed capacity (MW)]],Table1[[#This Row],[Ramp Down Rate (MW/h) - standard operation]]/Table1[[#This Row],[Installed capacity (MW)]])/60</f>
        <v>8.5185185185185173E-3</v>
      </c>
    </row>
    <row r="229" spans="3:29" s="41" customFormat="1" ht="13.8" hidden="1" x14ac:dyDescent="0.25">
      <c r="C229" s="50" t="s">
        <v>385</v>
      </c>
      <c r="D229" s="47" t="s">
        <v>390</v>
      </c>
      <c r="E229" s="47" t="s">
        <v>365</v>
      </c>
      <c r="F229" s="47" t="s">
        <v>373</v>
      </c>
      <c r="G229" s="47" t="s">
        <v>118</v>
      </c>
      <c r="H229" s="47" t="s">
        <v>27</v>
      </c>
      <c r="I229" s="47">
        <v>1980</v>
      </c>
      <c r="J229" s="47">
        <v>280</v>
      </c>
      <c r="K229" s="49">
        <v>39.285714285714285</v>
      </c>
      <c r="L229" s="47">
        <v>8</v>
      </c>
      <c r="M229" s="47">
        <v>290</v>
      </c>
      <c r="N229" s="47">
        <v>300</v>
      </c>
      <c r="O229" s="55">
        <v>9.473684210526315</v>
      </c>
      <c r="P229" s="45">
        <v>38</v>
      </c>
      <c r="Q229" s="47">
        <v>5</v>
      </c>
      <c r="R229" s="47">
        <v>20</v>
      </c>
      <c r="S229" s="47"/>
      <c r="T229" s="47"/>
      <c r="U229" s="29">
        <v>53.2</v>
      </c>
      <c r="V229" s="54">
        <v>4.21</v>
      </c>
      <c r="W229" s="45">
        <v>24</v>
      </c>
      <c r="X229" s="45">
        <v>4</v>
      </c>
      <c r="Y229" s="45">
        <v>2</v>
      </c>
      <c r="Z229" s="44">
        <v>350</v>
      </c>
      <c r="AA229" s="44">
        <v>120</v>
      </c>
      <c r="AB229" s="43">
        <v>40</v>
      </c>
      <c r="AC229" s="42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0" spans="3:29" s="41" customFormat="1" ht="13.8" hidden="1" x14ac:dyDescent="0.25">
      <c r="C230" s="50" t="s">
        <v>385</v>
      </c>
      <c r="D230" s="47" t="s">
        <v>389</v>
      </c>
      <c r="E230" s="47" t="s">
        <v>365</v>
      </c>
      <c r="F230" s="47" t="s">
        <v>373</v>
      </c>
      <c r="G230" s="47" t="s">
        <v>118</v>
      </c>
      <c r="H230" s="47" t="s">
        <v>27</v>
      </c>
      <c r="I230" s="47">
        <v>1980</v>
      </c>
      <c r="J230" s="47">
        <v>280</v>
      </c>
      <c r="K230" s="49">
        <v>39.285714285714285</v>
      </c>
      <c r="L230" s="47">
        <v>8</v>
      </c>
      <c r="M230" s="47">
        <v>290</v>
      </c>
      <c r="N230" s="47">
        <v>300</v>
      </c>
      <c r="O230" s="55">
        <v>9.473684210526315</v>
      </c>
      <c r="P230" s="45">
        <v>38</v>
      </c>
      <c r="Q230" s="47">
        <v>5</v>
      </c>
      <c r="R230" s="47">
        <v>20</v>
      </c>
      <c r="S230" s="47"/>
      <c r="T230" s="47"/>
      <c r="U230" s="29">
        <v>53.2</v>
      </c>
      <c r="V230" s="54">
        <v>4.21</v>
      </c>
      <c r="W230" s="45">
        <v>24</v>
      </c>
      <c r="X230" s="45">
        <v>4</v>
      </c>
      <c r="Y230" s="45">
        <v>2</v>
      </c>
      <c r="Z230" s="44">
        <v>350</v>
      </c>
      <c r="AA230" s="44">
        <v>120</v>
      </c>
      <c r="AB230" s="43">
        <v>40</v>
      </c>
      <c r="AC230" s="42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1" spans="3:29" s="41" customFormat="1" ht="13.8" hidden="1" x14ac:dyDescent="0.25">
      <c r="C231" s="50" t="s">
        <v>385</v>
      </c>
      <c r="D231" s="47" t="s">
        <v>388</v>
      </c>
      <c r="E231" s="47" t="s">
        <v>365</v>
      </c>
      <c r="F231" s="47" t="s">
        <v>373</v>
      </c>
      <c r="G231" s="47" t="s">
        <v>118</v>
      </c>
      <c r="H231" s="47" t="s">
        <v>27</v>
      </c>
      <c r="I231" s="47">
        <v>1980</v>
      </c>
      <c r="J231" s="47">
        <v>280</v>
      </c>
      <c r="K231" s="49">
        <v>39.285714285714285</v>
      </c>
      <c r="L231" s="47">
        <v>8</v>
      </c>
      <c r="M231" s="47">
        <v>290</v>
      </c>
      <c r="N231" s="47">
        <v>300</v>
      </c>
      <c r="O231" s="55">
        <v>9.473684210526315</v>
      </c>
      <c r="P231" s="45">
        <v>38</v>
      </c>
      <c r="Q231" s="47">
        <v>5</v>
      </c>
      <c r="R231" s="47">
        <v>20</v>
      </c>
      <c r="S231" s="47"/>
      <c r="T231" s="47"/>
      <c r="U231" s="29">
        <v>53.2</v>
      </c>
      <c r="V231" s="54">
        <v>4.21</v>
      </c>
      <c r="W231" s="45">
        <v>24</v>
      </c>
      <c r="X231" s="45">
        <v>4</v>
      </c>
      <c r="Y231" s="45">
        <v>2</v>
      </c>
      <c r="Z231" s="44">
        <v>350</v>
      </c>
      <c r="AA231" s="44">
        <v>120</v>
      </c>
      <c r="AB231" s="43">
        <v>40</v>
      </c>
      <c r="AC231" s="42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2" spans="3:29" s="41" customFormat="1" ht="13.8" hidden="1" x14ac:dyDescent="0.25">
      <c r="C232" s="50" t="s">
        <v>385</v>
      </c>
      <c r="D232" s="47" t="s">
        <v>387</v>
      </c>
      <c r="E232" s="47" t="s">
        <v>365</v>
      </c>
      <c r="F232" s="47" t="s">
        <v>373</v>
      </c>
      <c r="G232" s="47" t="s">
        <v>118</v>
      </c>
      <c r="H232" s="47" t="s">
        <v>27</v>
      </c>
      <c r="I232" s="47">
        <v>1980</v>
      </c>
      <c r="J232" s="47">
        <v>280</v>
      </c>
      <c r="K232" s="49">
        <v>39.285714285714285</v>
      </c>
      <c r="L232" s="47">
        <v>8</v>
      </c>
      <c r="M232" s="47">
        <v>290</v>
      </c>
      <c r="N232" s="47">
        <v>300</v>
      </c>
      <c r="O232" s="55">
        <v>9.473684210526315</v>
      </c>
      <c r="P232" s="45">
        <v>38</v>
      </c>
      <c r="Q232" s="47">
        <v>5</v>
      </c>
      <c r="R232" s="47">
        <v>20</v>
      </c>
      <c r="S232" s="47"/>
      <c r="T232" s="47"/>
      <c r="U232" s="29">
        <v>53.2</v>
      </c>
      <c r="V232" s="54">
        <v>4.21</v>
      </c>
      <c r="W232" s="45">
        <v>24</v>
      </c>
      <c r="X232" s="45">
        <v>4</v>
      </c>
      <c r="Y232" s="45">
        <v>2</v>
      </c>
      <c r="Z232" s="44">
        <v>350</v>
      </c>
      <c r="AA232" s="44">
        <v>120</v>
      </c>
      <c r="AB232" s="43">
        <v>40</v>
      </c>
      <c r="AC232" s="42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3" spans="3:29" s="41" customFormat="1" ht="13.8" hidden="1" x14ac:dyDescent="0.25">
      <c r="C233" s="50" t="s">
        <v>385</v>
      </c>
      <c r="D233" s="47" t="s">
        <v>386</v>
      </c>
      <c r="E233" s="47" t="s">
        <v>365</v>
      </c>
      <c r="F233" s="47" t="s">
        <v>373</v>
      </c>
      <c r="G233" s="47" t="s">
        <v>118</v>
      </c>
      <c r="H233" s="47" t="s">
        <v>27</v>
      </c>
      <c r="I233" s="47">
        <v>1980</v>
      </c>
      <c r="J233" s="47">
        <v>280</v>
      </c>
      <c r="K233" s="49">
        <v>39.285714285714285</v>
      </c>
      <c r="L233" s="47">
        <v>8</v>
      </c>
      <c r="M233" s="47">
        <v>290</v>
      </c>
      <c r="N233" s="47">
        <v>300</v>
      </c>
      <c r="O233" s="55">
        <v>9.473684210526315</v>
      </c>
      <c r="P233" s="45">
        <v>38</v>
      </c>
      <c r="Q233" s="47">
        <v>5</v>
      </c>
      <c r="R233" s="47">
        <v>20</v>
      </c>
      <c r="S233" s="47"/>
      <c r="T233" s="47"/>
      <c r="U233" s="29">
        <v>53.2</v>
      </c>
      <c r="V233" s="54">
        <v>4.21</v>
      </c>
      <c r="W233" s="45">
        <v>24</v>
      </c>
      <c r="X233" s="45">
        <v>4</v>
      </c>
      <c r="Y233" s="45">
        <v>2</v>
      </c>
      <c r="Z233" s="44">
        <v>350</v>
      </c>
      <c r="AA233" s="44">
        <v>120</v>
      </c>
      <c r="AB233" s="43">
        <v>40</v>
      </c>
      <c r="AC233" s="42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4" spans="3:29" s="41" customFormat="1" ht="13.8" hidden="1" x14ac:dyDescent="0.25">
      <c r="C234" s="50" t="s">
        <v>385</v>
      </c>
      <c r="D234" s="47" t="s">
        <v>384</v>
      </c>
      <c r="E234" s="47" t="s">
        <v>365</v>
      </c>
      <c r="F234" s="47" t="s">
        <v>373</v>
      </c>
      <c r="G234" s="47" t="s">
        <v>118</v>
      </c>
      <c r="H234" s="47" t="s">
        <v>27</v>
      </c>
      <c r="I234" s="47">
        <v>1980</v>
      </c>
      <c r="J234" s="47">
        <v>280</v>
      </c>
      <c r="K234" s="49">
        <v>39.285714285714285</v>
      </c>
      <c r="L234" s="47">
        <v>8</v>
      </c>
      <c r="M234" s="47">
        <v>290</v>
      </c>
      <c r="N234" s="47">
        <v>300</v>
      </c>
      <c r="O234" s="55">
        <v>9.473684210526315</v>
      </c>
      <c r="P234" s="45">
        <v>38</v>
      </c>
      <c r="Q234" s="47">
        <v>5</v>
      </c>
      <c r="R234" s="47">
        <v>20</v>
      </c>
      <c r="S234" s="47"/>
      <c r="T234" s="47"/>
      <c r="U234" s="29">
        <v>53.2</v>
      </c>
      <c r="V234" s="54">
        <v>4.21</v>
      </c>
      <c r="W234" s="45">
        <v>24</v>
      </c>
      <c r="X234" s="45">
        <v>4</v>
      </c>
      <c r="Y234" s="45">
        <v>2</v>
      </c>
      <c r="Z234" s="44">
        <v>350</v>
      </c>
      <c r="AA234" s="44">
        <v>120</v>
      </c>
      <c r="AB234" s="43">
        <v>40</v>
      </c>
      <c r="AC234" s="42">
        <f>MAX(Table1[[#This Row],[Ramp Up Rate (MW/h) - standard operation]]/Table1[[#This Row],[Installed capacity (MW)]],Table1[[#This Row],[Ramp Down Rate (MW/h) - standard operation]]/Table1[[#This Row],[Installed capacity (MW)]])/60</f>
        <v>1.7857142857142856E-2</v>
      </c>
    </row>
    <row r="235" spans="3:29" s="41" customFormat="1" ht="13.8" hidden="1" x14ac:dyDescent="0.25">
      <c r="C235" s="50" t="s">
        <v>383</v>
      </c>
      <c r="D235" s="47" t="s">
        <v>382</v>
      </c>
      <c r="E235" s="47" t="s">
        <v>365</v>
      </c>
      <c r="F235" s="47" t="s">
        <v>364</v>
      </c>
      <c r="G235" s="47" t="s">
        <v>118</v>
      </c>
      <c r="H235" s="47" t="s">
        <v>27</v>
      </c>
      <c r="I235" s="47">
        <v>2007</v>
      </c>
      <c r="J235" s="36">
        <v>750</v>
      </c>
      <c r="K235" s="49">
        <v>46.666666666666664</v>
      </c>
      <c r="L235" s="47">
        <v>9</v>
      </c>
      <c r="M235" s="47">
        <v>210</v>
      </c>
      <c r="N235" s="47">
        <v>210</v>
      </c>
      <c r="O235" s="55">
        <v>8.8019559902200495</v>
      </c>
      <c r="P235" s="45">
        <v>40.9</v>
      </c>
      <c r="Q235" s="47">
        <v>5</v>
      </c>
      <c r="R235" s="47">
        <v>20</v>
      </c>
      <c r="S235" s="47"/>
      <c r="T235" s="47"/>
      <c r="U235" s="29">
        <v>53.2</v>
      </c>
      <c r="V235" s="54">
        <v>4.21</v>
      </c>
      <c r="W235" s="45">
        <v>24</v>
      </c>
      <c r="X235" s="45">
        <v>4</v>
      </c>
      <c r="Y235" s="45">
        <v>2</v>
      </c>
      <c r="Z235" s="44">
        <v>350</v>
      </c>
      <c r="AA235" s="44">
        <v>120</v>
      </c>
      <c r="AB235" s="43">
        <v>40</v>
      </c>
      <c r="AC235" s="42">
        <f>MAX(Table1[[#This Row],[Ramp Up Rate (MW/h) - standard operation]]/Table1[[#This Row],[Installed capacity (MW)]],Table1[[#This Row],[Ramp Down Rate (MW/h) - standard operation]]/Table1[[#This Row],[Installed capacity (MW)]])/60</f>
        <v>4.6666666666666671E-3</v>
      </c>
    </row>
    <row r="236" spans="3:29" s="41" customFormat="1" ht="13.8" hidden="1" x14ac:dyDescent="0.25">
      <c r="C236" s="50" t="s">
        <v>380</v>
      </c>
      <c r="D236" s="47" t="s">
        <v>381</v>
      </c>
      <c r="E236" s="47" t="s">
        <v>365</v>
      </c>
      <c r="F236" s="47" t="s">
        <v>364</v>
      </c>
      <c r="G236" s="47" t="s">
        <v>118</v>
      </c>
      <c r="H236" s="47" t="s">
        <v>27</v>
      </c>
      <c r="I236" s="47">
        <v>2002</v>
      </c>
      <c r="J236" s="47">
        <v>426</v>
      </c>
      <c r="K236" s="49">
        <v>40</v>
      </c>
      <c r="L236" s="47">
        <v>6</v>
      </c>
      <c r="M236" s="47">
        <v>60</v>
      </c>
      <c r="N236" s="47">
        <v>60</v>
      </c>
      <c r="O236" s="55">
        <v>9.2071611253196934</v>
      </c>
      <c r="P236" s="45">
        <v>39.1</v>
      </c>
      <c r="Q236" s="47">
        <v>5</v>
      </c>
      <c r="R236" s="47">
        <v>20</v>
      </c>
      <c r="S236" s="47"/>
      <c r="T236" s="47"/>
      <c r="U236" s="29">
        <v>53.2</v>
      </c>
      <c r="V236" s="54">
        <v>4.21</v>
      </c>
      <c r="W236" s="45">
        <v>24</v>
      </c>
      <c r="X236" s="45">
        <v>4</v>
      </c>
      <c r="Y236" s="45">
        <v>2</v>
      </c>
      <c r="Z236" s="44">
        <v>350</v>
      </c>
      <c r="AA236" s="44">
        <v>120</v>
      </c>
      <c r="AB236" s="43">
        <v>40</v>
      </c>
      <c r="AC236" s="42">
        <f>MAX(Table1[[#This Row],[Ramp Up Rate (MW/h) - standard operation]]/Table1[[#This Row],[Installed capacity (MW)]],Table1[[#This Row],[Ramp Down Rate (MW/h) - standard operation]]/Table1[[#This Row],[Installed capacity (MW)]])/60</f>
        <v>2.3474178403755869E-3</v>
      </c>
    </row>
    <row r="237" spans="3:29" s="41" customFormat="1" ht="13.8" hidden="1" x14ac:dyDescent="0.25">
      <c r="C237" s="50" t="s">
        <v>380</v>
      </c>
      <c r="D237" s="47" t="s">
        <v>379</v>
      </c>
      <c r="E237" s="47" t="s">
        <v>365</v>
      </c>
      <c r="F237" s="47" t="s">
        <v>364</v>
      </c>
      <c r="G237" s="47" t="s">
        <v>118</v>
      </c>
      <c r="H237" s="47" t="s">
        <v>27</v>
      </c>
      <c r="I237" s="47">
        <v>2002</v>
      </c>
      <c r="J237" s="47">
        <v>426</v>
      </c>
      <c r="K237" s="49">
        <v>40</v>
      </c>
      <c r="L237" s="47">
        <v>6</v>
      </c>
      <c r="M237" s="47">
        <v>60</v>
      </c>
      <c r="N237" s="47">
        <v>60</v>
      </c>
      <c r="O237" s="55">
        <v>9.2071611253196934</v>
      </c>
      <c r="P237" s="45">
        <v>39.1</v>
      </c>
      <c r="Q237" s="47">
        <v>5</v>
      </c>
      <c r="R237" s="47">
        <v>20</v>
      </c>
      <c r="S237" s="47"/>
      <c r="T237" s="47"/>
      <c r="U237" s="29">
        <v>53.2</v>
      </c>
      <c r="V237" s="54">
        <v>4.21</v>
      </c>
      <c r="W237" s="45">
        <v>24</v>
      </c>
      <c r="X237" s="45">
        <v>4</v>
      </c>
      <c r="Y237" s="45">
        <v>2</v>
      </c>
      <c r="Z237" s="44">
        <v>350</v>
      </c>
      <c r="AA237" s="44">
        <v>120</v>
      </c>
      <c r="AB237" s="43">
        <v>40</v>
      </c>
      <c r="AC237" s="42">
        <f>MAX(Table1[[#This Row],[Ramp Up Rate (MW/h) - standard operation]]/Table1[[#This Row],[Installed capacity (MW)]],Table1[[#This Row],[Ramp Down Rate (MW/h) - standard operation]]/Table1[[#This Row],[Installed capacity (MW)]])/60</f>
        <v>2.3474178403755869E-3</v>
      </c>
    </row>
    <row r="238" spans="3:29" s="41" customFormat="1" ht="13.8" hidden="1" x14ac:dyDescent="0.25">
      <c r="C238" s="50" t="s">
        <v>375</v>
      </c>
      <c r="D238" s="47" t="s">
        <v>378</v>
      </c>
      <c r="E238" s="47" t="s">
        <v>365</v>
      </c>
      <c r="F238" s="47" t="s">
        <v>373</v>
      </c>
      <c r="G238" s="47" t="s">
        <v>118</v>
      </c>
      <c r="H238" s="47" t="s">
        <v>27</v>
      </c>
      <c r="I238" s="47">
        <v>1995</v>
      </c>
      <c r="J238" s="47">
        <v>365</v>
      </c>
      <c r="K238" s="49">
        <v>50</v>
      </c>
      <c r="L238" s="47">
        <v>9</v>
      </c>
      <c r="M238" s="47">
        <v>180</v>
      </c>
      <c r="N238" s="47">
        <v>180</v>
      </c>
      <c r="O238" s="55">
        <v>9.0680100755667503</v>
      </c>
      <c r="P238" s="45">
        <v>39.700000000000003</v>
      </c>
      <c r="Q238" s="47">
        <v>5</v>
      </c>
      <c r="R238" s="47">
        <v>20</v>
      </c>
      <c r="S238" s="47"/>
      <c r="T238" s="47"/>
      <c r="U238" s="29">
        <v>53.2</v>
      </c>
      <c r="V238" s="54">
        <v>4.21</v>
      </c>
      <c r="W238" s="45">
        <v>24</v>
      </c>
      <c r="X238" s="45">
        <v>4</v>
      </c>
      <c r="Y238" s="45">
        <v>2</v>
      </c>
      <c r="Z238" s="44">
        <v>350</v>
      </c>
      <c r="AA238" s="44">
        <v>120</v>
      </c>
      <c r="AB238" s="43">
        <v>40</v>
      </c>
      <c r="AC238" s="42">
        <f>MAX(Table1[[#This Row],[Ramp Up Rate (MW/h) - standard operation]]/Table1[[#This Row],[Installed capacity (MW)]],Table1[[#This Row],[Ramp Down Rate (MW/h) - standard operation]]/Table1[[#This Row],[Installed capacity (MW)]])/60</f>
        <v>8.21917808219178E-3</v>
      </c>
    </row>
    <row r="239" spans="3:29" s="41" customFormat="1" ht="13.8" hidden="1" x14ac:dyDescent="0.25">
      <c r="C239" s="50" t="s">
        <v>375</v>
      </c>
      <c r="D239" s="47" t="s">
        <v>377</v>
      </c>
      <c r="E239" s="47" t="s">
        <v>365</v>
      </c>
      <c r="F239" s="47" t="s">
        <v>373</v>
      </c>
      <c r="G239" s="47" t="s">
        <v>118</v>
      </c>
      <c r="H239" s="47" t="s">
        <v>27</v>
      </c>
      <c r="I239" s="47">
        <v>1995</v>
      </c>
      <c r="J239" s="47">
        <v>365</v>
      </c>
      <c r="K239" s="49">
        <v>50</v>
      </c>
      <c r="L239" s="47">
        <v>9</v>
      </c>
      <c r="M239" s="47">
        <v>180</v>
      </c>
      <c r="N239" s="47">
        <v>180</v>
      </c>
      <c r="O239" s="55">
        <v>9.0680100755667503</v>
      </c>
      <c r="P239" s="45">
        <v>39.700000000000003</v>
      </c>
      <c r="Q239" s="47">
        <v>5</v>
      </c>
      <c r="R239" s="47">
        <v>20</v>
      </c>
      <c r="S239" s="47"/>
      <c r="T239" s="47"/>
      <c r="U239" s="29">
        <v>53.2</v>
      </c>
      <c r="V239" s="54">
        <v>4.21</v>
      </c>
      <c r="W239" s="45">
        <v>24</v>
      </c>
      <c r="X239" s="45">
        <v>4</v>
      </c>
      <c r="Y239" s="45">
        <v>2</v>
      </c>
      <c r="Z239" s="44">
        <v>350</v>
      </c>
      <c r="AA239" s="44">
        <v>120</v>
      </c>
      <c r="AB239" s="43">
        <v>40</v>
      </c>
      <c r="AC239" s="42">
        <f>MAX(Table1[[#This Row],[Ramp Up Rate (MW/h) - standard operation]]/Table1[[#This Row],[Installed capacity (MW)]],Table1[[#This Row],[Ramp Down Rate (MW/h) - standard operation]]/Table1[[#This Row],[Installed capacity (MW)]])/60</f>
        <v>8.21917808219178E-3</v>
      </c>
    </row>
    <row r="240" spans="3:29" s="41" customFormat="1" ht="13.8" hidden="1" x14ac:dyDescent="0.25">
      <c r="C240" s="50" t="s">
        <v>375</v>
      </c>
      <c r="D240" s="47" t="s">
        <v>376</v>
      </c>
      <c r="E240" s="47" t="s">
        <v>365</v>
      </c>
      <c r="F240" s="47" t="s">
        <v>373</v>
      </c>
      <c r="G240" s="47" t="s">
        <v>118</v>
      </c>
      <c r="H240" s="47" t="s">
        <v>27</v>
      </c>
      <c r="I240" s="47">
        <v>1995</v>
      </c>
      <c r="J240" s="47">
        <v>365</v>
      </c>
      <c r="K240" s="49">
        <v>50</v>
      </c>
      <c r="L240" s="47">
        <v>9</v>
      </c>
      <c r="M240" s="47">
        <v>180</v>
      </c>
      <c r="N240" s="47">
        <v>180</v>
      </c>
      <c r="O240" s="55">
        <v>9.0680100755667503</v>
      </c>
      <c r="P240" s="45">
        <v>39.700000000000003</v>
      </c>
      <c r="Q240" s="47">
        <v>5</v>
      </c>
      <c r="R240" s="47">
        <v>20</v>
      </c>
      <c r="S240" s="47"/>
      <c r="T240" s="47"/>
      <c r="U240" s="29">
        <v>53.2</v>
      </c>
      <c r="V240" s="54">
        <v>4.21</v>
      </c>
      <c r="W240" s="45">
        <v>24</v>
      </c>
      <c r="X240" s="45">
        <v>4</v>
      </c>
      <c r="Y240" s="45">
        <v>2</v>
      </c>
      <c r="Z240" s="44">
        <v>350</v>
      </c>
      <c r="AA240" s="44">
        <v>120</v>
      </c>
      <c r="AB240" s="43">
        <v>40</v>
      </c>
      <c r="AC240" s="42">
        <f>MAX(Table1[[#This Row],[Ramp Up Rate (MW/h) - standard operation]]/Table1[[#This Row],[Installed capacity (MW)]],Table1[[#This Row],[Ramp Down Rate (MW/h) - standard operation]]/Table1[[#This Row],[Installed capacity (MW)]])/60</f>
        <v>8.21917808219178E-3</v>
      </c>
    </row>
    <row r="241" spans="3:29" s="41" customFormat="1" ht="13.8" hidden="1" x14ac:dyDescent="0.25">
      <c r="C241" s="50" t="s">
        <v>375</v>
      </c>
      <c r="D241" s="47" t="s">
        <v>374</v>
      </c>
      <c r="E241" s="47" t="s">
        <v>365</v>
      </c>
      <c r="F241" s="47" t="s">
        <v>373</v>
      </c>
      <c r="G241" s="47" t="s">
        <v>118</v>
      </c>
      <c r="H241" s="47" t="s">
        <v>27</v>
      </c>
      <c r="I241" s="47">
        <v>1995</v>
      </c>
      <c r="J241" s="47">
        <v>365</v>
      </c>
      <c r="K241" s="49">
        <v>50</v>
      </c>
      <c r="L241" s="47">
        <v>9</v>
      </c>
      <c r="M241" s="47">
        <v>180</v>
      </c>
      <c r="N241" s="47">
        <v>180</v>
      </c>
      <c r="O241" s="55">
        <v>9.0680100755667503</v>
      </c>
      <c r="P241" s="45">
        <v>39.700000000000003</v>
      </c>
      <c r="Q241" s="47">
        <v>5</v>
      </c>
      <c r="R241" s="47">
        <v>20</v>
      </c>
      <c r="S241" s="47"/>
      <c r="T241" s="47"/>
      <c r="U241" s="29">
        <v>53.2</v>
      </c>
      <c r="V241" s="54">
        <v>4.21</v>
      </c>
      <c r="W241" s="45">
        <v>24</v>
      </c>
      <c r="X241" s="45">
        <v>4</v>
      </c>
      <c r="Y241" s="45">
        <v>2</v>
      </c>
      <c r="Z241" s="44">
        <v>350</v>
      </c>
      <c r="AA241" s="44">
        <v>120</v>
      </c>
      <c r="AB241" s="43">
        <v>40</v>
      </c>
      <c r="AC241" s="42">
        <f>MAX(Table1[[#This Row],[Ramp Up Rate (MW/h) - standard operation]]/Table1[[#This Row],[Installed capacity (MW)]],Table1[[#This Row],[Ramp Down Rate (MW/h) - standard operation]]/Table1[[#This Row],[Installed capacity (MW)]])/60</f>
        <v>8.21917808219178E-3</v>
      </c>
    </row>
    <row r="242" spans="3:29" s="41" customFormat="1" ht="13.8" hidden="1" x14ac:dyDescent="0.25">
      <c r="C242" s="50" t="s">
        <v>369</v>
      </c>
      <c r="D242" s="47" t="s">
        <v>372</v>
      </c>
      <c r="E242" s="47" t="s">
        <v>365</v>
      </c>
      <c r="F242" s="47" t="s">
        <v>364</v>
      </c>
      <c r="G242" s="47" t="s">
        <v>118</v>
      </c>
      <c r="H242" s="47" t="s">
        <v>27</v>
      </c>
      <c r="I242" s="47">
        <v>1985</v>
      </c>
      <c r="J242" s="36">
        <v>350</v>
      </c>
      <c r="K242" s="49">
        <v>40</v>
      </c>
      <c r="L242" s="47">
        <v>8</v>
      </c>
      <c r="M242" s="47">
        <v>240</v>
      </c>
      <c r="N242" s="47">
        <v>240</v>
      </c>
      <c r="O242" s="55">
        <v>9.2071611253196934</v>
      </c>
      <c r="P242" s="45">
        <v>39.1</v>
      </c>
      <c r="Q242" s="47">
        <v>5</v>
      </c>
      <c r="R242" s="47">
        <v>20</v>
      </c>
      <c r="S242" s="47"/>
      <c r="T242" s="47"/>
      <c r="U242" s="29">
        <v>53.2</v>
      </c>
      <c r="V242" s="54">
        <v>4.21</v>
      </c>
      <c r="W242" s="45">
        <v>24</v>
      </c>
      <c r="X242" s="45">
        <v>4</v>
      </c>
      <c r="Y242" s="45">
        <v>2</v>
      </c>
      <c r="Z242" s="44">
        <v>350</v>
      </c>
      <c r="AA242" s="44">
        <v>120</v>
      </c>
      <c r="AB242" s="43">
        <v>40</v>
      </c>
      <c r="AC242" s="42">
        <f>MAX(Table1[[#This Row],[Ramp Up Rate (MW/h) - standard operation]]/Table1[[#This Row],[Installed capacity (MW)]],Table1[[#This Row],[Ramp Down Rate (MW/h) - standard operation]]/Table1[[#This Row],[Installed capacity (MW)]])/60</f>
        <v>1.1428571428571429E-2</v>
      </c>
    </row>
    <row r="243" spans="3:29" s="41" customFormat="1" ht="13.8" hidden="1" x14ac:dyDescent="0.25">
      <c r="C243" s="50" t="s">
        <v>369</v>
      </c>
      <c r="D243" s="47" t="s">
        <v>371</v>
      </c>
      <c r="E243" s="47" t="s">
        <v>365</v>
      </c>
      <c r="F243" s="47" t="s">
        <v>364</v>
      </c>
      <c r="G243" s="47" t="s">
        <v>118</v>
      </c>
      <c r="H243" s="47" t="s">
        <v>27</v>
      </c>
      <c r="I243" s="47">
        <v>1985</v>
      </c>
      <c r="J243" s="36">
        <v>350</v>
      </c>
      <c r="K243" s="49">
        <v>40</v>
      </c>
      <c r="L243" s="47">
        <v>8</v>
      </c>
      <c r="M243" s="47">
        <v>240</v>
      </c>
      <c r="N243" s="47">
        <v>240</v>
      </c>
      <c r="O243" s="55">
        <v>9.2071611253196934</v>
      </c>
      <c r="P243" s="45">
        <v>39.1</v>
      </c>
      <c r="Q243" s="47">
        <v>5</v>
      </c>
      <c r="R243" s="47">
        <v>20</v>
      </c>
      <c r="S243" s="47"/>
      <c r="T243" s="47"/>
      <c r="U243" s="29">
        <v>53.2</v>
      </c>
      <c r="V243" s="54">
        <v>4.21</v>
      </c>
      <c r="W243" s="45">
        <v>24</v>
      </c>
      <c r="X243" s="45">
        <v>4</v>
      </c>
      <c r="Y243" s="45">
        <v>2</v>
      </c>
      <c r="Z243" s="44">
        <v>350</v>
      </c>
      <c r="AA243" s="44">
        <v>120</v>
      </c>
      <c r="AB243" s="43">
        <v>40</v>
      </c>
      <c r="AC243" s="42">
        <f>MAX(Table1[[#This Row],[Ramp Up Rate (MW/h) - standard operation]]/Table1[[#This Row],[Installed capacity (MW)]],Table1[[#This Row],[Ramp Down Rate (MW/h) - standard operation]]/Table1[[#This Row],[Installed capacity (MW)]])/60</f>
        <v>1.1428571428571429E-2</v>
      </c>
    </row>
    <row r="244" spans="3:29" s="41" customFormat="1" ht="13.8" hidden="1" x14ac:dyDescent="0.25">
      <c r="C244" s="50" t="s">
        <v>369</v>
      </c>
      <c r="D244" s="47" t="s">
        <v>370</v>
      </c>
      <c r="E244" s="47" t="s">
        <v>365</v>
      </c>
      <c r="F244" s="47" t="s">
        <v>364</v>
      </c>
      <c r="G244" s="47" t="s">
        <v>118</v>
      </c>
      <c r="H244" s="47" t="s">
        <v>27</v>
      </c>
      <c r="I244" s="47">
        <v>1985</v>
      </c>
      <c r="J244" s="36">
        <v>350</v>
      </c>
      <c r="K244" s="49">
        <v>40</v>
      </c>
      <c r="L244" s="47">
        <v>8</v>
      </c>
      <c r="M244" s="47">
        <v>240</v>
      </c>
      <c r="N244" s="47">
        <v>240</v>
      </c>
      <c r="O244" s="55">
        <v>9.2071611253196934</v>
      </c>
      <c r="P244" s="45">
        <v>39.1</v>
      </c>
      <c r="Q244" s="47">
        <v>5</v>
      </c>
      <c r="R244" s="47">
        <v>20</v>
      </c>
      <c r="S244" s="47"/>
      <c r="T244" s="47"/>
      <c r="U244" s="29">
        <v>53.2</v>
      </c>
      <c r="V244" s="54">
        <v>4.21</v>
      </c>
      <c r="W244" s="45">
        <v>24</v>
      </c>
      <c r="X244" s="45">
        <v>4</v>
      </c>
      <c r="Y244" s="45">
        <v>2</v>
      </c>
      <c r="Z244" s="44">
        <v>350</v>
      </c>
      <c r="AA244" s="44">
        <v>120</v>
      </c>
      <c r="AB244" s="43">
        <v>40</v>
      </c>
      <c r="AC244" s="42">
        <f>MAX(Table1[[#This Row],[Ramp Up Rate (MW/h) - standard operation]]/Table1[[#This Row],[Installed capacity (MW)]],Table1[[#This Row],[Ramp Down Rate (MW/h) - standard operation]]/Table1[[#This Row],[Installed capacity (MW)]])/60</f>
        <v>1.1428571428571429E-2</v>
      </c>
    </row>
    <row r="245" spans="3:29" s="41" customFormat="1" ht="13.8" hidden="1" x14ac:dyDescent="0.25">
      <c r="C245" s="50" t="s">
        <v>369</v>
      </c>
      <c r="D245" s="47" t="s">
        <v>368</v>
      </c>
      <c r="E245" s="47" t="s">
        <v>365</v>
      </c>
      <c r="F245" s="47" t="s">
        <v>364</v>
      </c>
      <c r="G245" s="47" t="s">
        <v>118</v>
      </c>
      <c r="H245" s="47" t="s">
        <v>27</v>
      </c>
      <c r="I245" s="47">
        <v>1985</v>
      </c>
      <c r="J245" s="36">
        <v>350</v>
      </c>
      <c r="K245" s="49">
        <v>40</v>
      </c>
      <c r="L245" s="47">
        <v>8</v>
      </c>
      <c r="M245" s="47">
        <v>240</v>
      </c>
      <c r="N245" s="47">
        <v>240</v>
      </c>
      <c r="O245" s="55">
        <v>9.2071611253196934</v>
      </c>
      <c r="P245" s="45">
        <v>39.1</v>
      </c>
      <c r="Q245" s="47">
        <v>5</v>
      </c>
      <c r="R245" s="47">
        <v>20</v>
      </c>
      <c r="S245" s="47"/>
      <c r="T245" s="47"/>
      <c r="U245" s="29">
        <v>53.2</v>
      </c>
      <c r="V245" s="54">
        <v>4.21</v>
      </c>
      <c r="W245" s="45">
        <v>24</v>
      </c>
      <c r="X245" s="45">
        <v>4</v>
      </c>
      <c r="Y245" s="45">
        <v>2</v>
      </c>
      <c r="Z245" s="44">
        <v>350</v>
      </c>
      <c r="AA245" s="44">
        <v>120</v>
      </c>
      <c r="AB245" s="43">
        <v>40</v>
      </c>
      <c r="AC245" s="42">
        <f>MAX(Table1[[#This Row],[Ramp Up Rate (MW/h) - standard operation]]/Table1[[#This Row],[Installed capacity (MW)]],Table1[[#This Row],[Ramp Down Rate (MW/h) - standard operation]]/Table1[[#This Row],[Installed capacity (MW)]])/60</f>
        <v>1.1428571428571429E-2</v>
      </c>
    </row>
    <row r="246" spans="3:29" s="41" customFormat="1" ht="13.8" hidden="1" x14ac:dyDescent="0.25">
      <c r="C246" s="50" t="s">
        <v>367</v>
      </c>
      <c r="D246" s="47" t="s">
        <v>366</v>
      </c>
      <c r="E246" s="47" t="s">
        <v>365</v>
      </c>
      <c r="F246" s="47" t="s">
        <v>364</v>
      </c>
      <c r="G246" s="47" t="s">
        <v>118</v>
      </c>
      <c r="H246" s="47" t="s">
        <v>27</v>
      </c>
      <c r="I246" s="47">
        <v>2002</v>
      </c>
      <c r="J246" s="47">
        <v>450</v>
      </c>
      <c r="K246" s="49">
        <v>39.503386004514674</v>
      </c>
      <c r="L246" s="47">
        <v>6</v>
      </c>
      <c r="M246" s="47">
        <v>320</v>
      </c>
      <c r="N246" s="47">
        <v>320</v>
      </c>
      <c r="O246" s="55">
        <v>8.6538461538461533</v>
      </c>
      <c r="P246" s="45">
        <v>41.6</v>
      </c>
      <c r="Q246" s="47">
        <v>5</v>
      </c>
      <c r="R246" s="47">
        <v>20</v>
      </c>
      <c r="S246" s="47"/>
      <c r="T246" s="47"/>
      <c r="U246" s="29">
        <v>53.2</v>
      </c>
      <c r="V246" s="54">
        <v>4.21</v>
      </c>
      <c r="W246" s="45">
        <v>24</v>
      </c>
      <c r="X246" s="45">
        <v>4</v>
      </c>
      <c r="Y246" s="45">
        <v>2</v>
      </c>
      <c r="Z246" s="44">
        <v>350</v>
      </c>
      <c r="AA246" s="44">
        <v>120</v>
      </c>
      <c r="AB246" s="43">
        <v>40</v>
      </c>
      <c r="AC246" s="42">
        <f>MAX(Table1[[#This Row],[Ramp Up Rate (MW/h) - standard operation]]/Table1[[#This Row],[Installed capacity (MW)]],Table1[[#This Row],[Ramp Down Rate (MW/h) - standard operation]]/Table1[[#This Row],[Installed capacity (MW)]])/60</f>
        <v>1.1851851851851853E-2</v>
      </c>
    </row>
    <row r="247" spans="3:29" s="41" customFormat="1" ht="13.8" hidden="1" x14ac:dyDescent="0.25">
      <c r="C247" s="50" t="s">
        <v>360</v>
      </c>
      <c r="D247" s="47" t="s">
        <v>363</v>
      </c>
      <c r="E247" s="47" t="s">
        <v>228</v>
      </c>
      <c r="F247" s="47" t="s">
        <v>350</v>
      </c>
      <c r="G247" s="47" t="s">
        <v>118</v>
      </c>
      <c r="H247" s="47" t="s">
        <v>28</v>
      </c>
      <c r="I247" s="47">
        <v>1986</v>
      </c>
      <c r="J247" s="47">
        <v>560</v>
      </c>
      <c r="K247" s="49">
        <v>62</v>
      </c>
      <c r="L247" s="47">
        <v>9</v>
      </c>
      <c r="M247" s="47">
        <v>330</v>
      </c>
      <c r="N247" s="47">
        <v>320</v>
      </c>
      <c r="O247" s="55">
        <v>12.16216216216216</v>
      </c>
      <c r="P247" s="45">
        <v>29.6</v>
      </c>
      <c r="Q247" s="47">
        <v>5</v>
      </c>
      <c r="R247" s="47">
        <v>20</v>
      </c>
      <c r="S247" s="47"/>
      <c r="T247" s="47"/>
      <c r="U247" s="29">
        <v>53.2</v>
      </c>
      <c r="V247" s="54">
        <v>4.21</v>
      </c>
      <c r="W247" s="45">
        <v>48</v>
      </c>
      <c r="X247" s="45">
        <v>4</v>
      </c>
      <c r="Y247" s="45">
        <v>2</v>
      </c>
      <c r="Z247" s="44">
        <v>350</v>
      </c>
      <c r="AA247" s="44">
        <v>120</v>
      </c>
      <c r="AB247" s="43">
        <v>40</v>
      </c>
      <c r="AC247" s="42">
        <f>MAX(Table1[[#This Row],[Ramp Up Rate (MW/h) - standard operation]]/Table1[[#This Row],[Installed capacity (MW)]],Table1[[#This Row],[Ramp Down Rate (MW/h) - standard operation]]/Table1[[#This Row],[Installed capacity (MW)]])/60</f>
        <v>9.8214285714285712E-3</v>
      </c>
    </row>
    <row r="248" spans="3:29" s="41" customFormat="1" ht="13.8" hidden="1" x14ac:dyDescent="0.25">
      <c r="C248" s="50" t="s">
        <v>360</v>
      </c>
      <c r="D248" s="47" t="s">
        <v>362</v>
      </c>
      <c r="E248" s="47" t="s">
        <v>228</v>
      </c>
      <c r="F248" s="47" t="s">
        <v>350</v>
      </c>
      <c r="G248" s="47" t="s">
        <v>118</v>
      </c>
      <c r="H248" s="47" t="s">
        <v>28</v>
      </c>
      <c r="I248" s="47">
        <v>1986</v>
      </c>
      <c r="J248" s="47">
        <v>500</v>
      </c>
      <c r="K248" s="49">
        <v>62</v>
      </c>
      <c r="L248" s="47">
        <v>9</v>
      </c>
      <c r="M248" s="47">
        <v>330</v>
      </c>
      <c r="N248" s="47">
        <v>320</v>
      </c>
      <c r="O248" s="55">
        <v>12.16216216216216</v>
      </c>
      <c r="P248" s="45">
        <v>29.6</v>
      </c>
      <c r="Q248" s="47">
        <v>5</v>
      </c>
      <c r="R248" s="47">
        <v>20</v>
      </c>
      <c r="S248" s="47"/>
      <c r="T248" s="47"/>
      <c r="U248" s="29">
        <v>53.2</v>
      </c>
      <c r="V248" s="54">
        <v>4.21</v>
      </c>
      <c r="W248" s="45">
        <v>48</v>
      </c>
      <c r="X248" s="45">
        <v>4</v>
      </c>
      <c r="Y248" s="45">
        <v>2</v>
      </c>
      <c r="Z248" s="44">
        <v>350</v>
      </c>
      <c r="AA248" s="44">
        <v>120</v>
      </c>
      <c r="AB248" s="43">
        <v>40</v>
      </c>
      <c r="AC248" s="42">
        <f>MAX(Table1[[#This Row],[Ramp Up Rate (MW/h) - standard operation]]/Table1[[#This Row],[Installed capacity (MW)]],Table1[[#This Row],[Ramp Down Rate (MW/h) - standard operation]]/Table1[[#This Row],[Installed capacity (MW)]])/60</f>
        <v>1.1000000000000001E-2</v>
      </c>
    </row>
    <row r="249" spans="3:29" s="41" customFormat="1" ht="13.8" hidden="1" x14ac:dyDescent="0.25">
      <c r="C249" s="50" t="s">
        <v>360</v>
      </c>
      <c r="D249" s="47" t="s">
        <v>361</v>
      </c>
      <c r="E249" s="47" t="s">
        <v>228</v>
      </c>
      <c r="F249" s="47" t="s">
        <v>350</v>
      </c>
      <c r="G249" s="47" t="s">
        <v>118</v>
      </c>
      <c r="H249" s="47" t="s">
        <v>28</v>
      </c>
      <c r="I249" s="47">
        <v>1986</v>
      </c>
      <c r="J249" s="47">
        <v>560</v>
      </c>
      <c r="K249" s="49">
        <v>62</v>
      </c>
      <c r="L249" s="47">
        <v>9</v>
      </c>
      <c r="M249" s="47">
        <v>330</v>
      </c>
      <c r="N249" s="47">
        <v>320</v>
      </c>
      <c r="O249" s="55">
        <v>12.16216216216216</v>
      </c>
      <c r="P249" s="45">
        <v>29.6</v>
      </c>
      <c r="Q249" s="47">
        <v>5</v>
      </c>
      <c r="R249" s="47">
        <v>20</v>
      </c>
      <c r="S249" s="47"/>
      <c r="T249" s="47"/>
      <c r="U249" s="29">
        <v>53.2</v>
      </c>
      <c r="V249" s="54">
        <v>4.21</v>
      </c>
      <c r="W249" s="45">
        <v>48</v>
      </c>
      <c r="X249" s="45">
        <v>4</v>
      </c>
      <c r="Y249" s="45">
        <v>2</v>
      </c>
      <c r="Z249" s="44">
        <v>350</v>
      </c>
      <c r="AA249" s="44">
        <v>120</v>
      </c>
      <c r="AB249" s="43">
        <v>40</v>
      </c>
      <c r="AC249" s="42">
        <f>MAX(Table1[[#This Row],[Ramp Up Rate (MW/h) - standard operation]]/Table1[[#This Row],[Installed capacity (MW)]],Table1[[#This Row],[Ramp Down Rate (MW/h) - standard operation]]/Table1[[#This Row],[Installed capacity (MW)]])/60</f>
        <v>9.8214285714285712E-3</v>
      </c>
    </row>
    <row r="250" spans="3:29" s="41" customFormat="1" ht="13.8" hidden="1" x14ac:dyDescent="0.25">
      <c r="C250" s="50" t="s">
        <v>360</v>
      </c>
      <c r="D250" s="47" t="s">
        <v>359</v>
      </c>
      <c r="E250" s="47" t="s">
        <v>228</v>
      </c>
      <c r="F250" s="47" t="s">
        <v>350</v>
      </c>
      <c r="G250" s="47" t="s">
        <v>118</v>
      </c>
      <c r="H250" s="47" t="s">
        <v>28</v>
      </c>
      <c r="I250" s="47">
        <v>1986</v>
      </c>
      <c r="J250" s="47">
        <v>560</v>
      </c>
      <c r="K250" s="49">
        <v>62</v>
      </c>
      <c r="L250" s="47">
        <v>9</v>
      </c>
      <c r="M250" s="47">
        <v>330</v>
      </c>
      <c r="N250" s="47">
        <v>320</v>
      </c>
      <c r="O250" s="55">
        <v>12.16216216216216</v>
      </c>
      <c r="P250" s="45">
        <v>29.6</v>
      </c>
      <c r="Q250" s="47">
        <v>5</v>
      </c>
      <c r="R250" s="47">
        <v>20</v>
      </c>
      <c r="S250" s="47"/>
      <c r="T250" s="47"/>
      <c r="U250" s="29">
        <v>53.2</v>
      </c>
      <c r="V250" s="54">
        <v>4.21</v>
      </c>
      <c r="W250" s="45">
        <v>48</v>
      </c>
      <c r="X250" s="45">
        <v>4</v>
      </c>
      <c r="Y250" s="45">
        <v>2</v>
      </c>
      <c r="Z250" s="44">
        <v>350</v>
      </c>
      <c r="AA250" s="44">
        <v>120</v>
      </c>
      <c r="AB250" s="43">
        <v>40</v>
      </c>
      <c r="AC250" s="42">
        <f>MAX(Table1[[#This Row],[Ramp Up Rate (MW/h) - standard operation]]/Table1[[#This Row],[Installed capacity (MW)]],Table1[[#This Row],[Ramp Down Rate (MW/h) - standard operation]]/Table1[[#This Row],[Installed capacity (MW)]])/60</f>
        <v>9.8214285714285712E-3</v>
      </c>
    </row>
    <row r="251" spans="3:29" s="41" customFormat="1" ht="13.8" hidden="1" x14ac:dyDescent="0.25">
      <c r="C251" s="50" t="s">
        <v>357</v>
      </c>
      <c r="D251" s="47" t="s">
        <v>358</v>
      </c>
      <c r="E251" s="47" t="s">
        <v>228</v>
      </c>
      <c r="F251" s="47" t="s">
        <v>350</v>
      </c>
      <c r="G251" s="47" t="s">
        <v>118</v>
      </c>
      <c r="H251" s="47" t="s">
        <v>28</v>
      </c>
      <c r="I251" s="47">
        <v>1995</v>
      </c>
      <c r="J251" s="47">
        <v>500</v>
      </c>
      <c r="K251" s="49">
        <v>60.952380952380956</v>
      </c>
      <c r="L251" s="47">
        <v>8</v>
      </c>
      <c r="M251" s="47">
        <v>540</v>
      </c>
      <c r="N251" s="47">
        <v>540</v>
      </c>
      <c r="O251" s="55">
        <v>12.543554006968641</v>
      </c>
      <c r="P251" s="45">
        <v>28.7</v>
      </c>
      <c r="Q251" s="47">
        <v>5</v>
      </c>
      <c r="R251" s="47">
        <v>20</v>
      </c>
      <c r="S251" s="47"/>
      <c r="T251" s="47"/>
      <c r="U251" s="29">
        <v>53.2</v>
      </c>
      <c r="V251" s="54">
        <v>4.21</v>
      </c>
      <c r="W251" s="45">
        <v>48</v>
      </c>
      <c r="X251" s="45">
        <v>4</v>
      </c>
      <c r="Y251" s="45">
        <v>2</v>
      </c>
      <c r="Z251" s="44">
        <v>350</v>
      </c>
      <c r="AA251" s="44">
        <v>120</v>
      </c>
      <c r="AB251" s="43">
        <v>40</v>
      </c>
      <c r="AC251" s="42">
        <f>MAX(Table1[[#This Row],[Ramp Up Rate (MW/h) - standard operation]]/Table1[[#This Row],[Installed capacity (MW)]],Table1[[#This Row],[Ramp Down Rate (MW/h) - standard operation]]/Table1[[#This Row],[Installed capacity (MW)]])/60</f>
        <v>1.8000000000000002E-2</v>
      </c>
    </row>
    <row r="252" spans="3:29" s="41" customFormat="1" ht="13.8" hidden="1" x14ac:dyDescent="0.25">
      <c r="C252" s="50" t="s">
        <v>357</v>
      </c>
      <c r="D252" s="47" t="s">
        <v>356</v>
      </c>
      <c r="E252" s="47" t="s">
        <v>228</v>
      </c>
      <c r="F252" s="47" t="s">
        <v>350</v>
      </c>
      <c r="G252" s="47" t="s">
        <v>118</v>
      </c>
      <c r="H252" s="47" t="s">
        <v>28</v>
      </c>
      <c r="I252" s="47">
        <v>1995</v>
      </c>
      <c r="J252" s="47">
        <v>500</v>
      </c>
      <c r="K252" s="49">
        <v>60.952380952380956</v>
      </c>
      <c r="L252" s="47">
        <v>8</v>
      </c>
      <c r="M252" s="47">
        <v>540</v>
      </c>
      <c r="N252" s="47">
        <v>540</v>
      </c>
      <c r="O252" s="55">
        <v>12.543554006968641</v>
      </c>
      <c r="P252" s="45">
        <v>28.7</v>
      </c>
      <c r="Q252" s="47">
        <v>5</v>
      </c>
      <c r="R252" s="47">
        <v>20</v>
      </c>
      <c r="S252" s="47"/>
      <c r="T252" s="47"/>
      <c r="U252" s="29">
        <v>53.2</v>
      </c>
      <c r="V252" s="54">
        <v>4.21</v>
      </c>
      <c r="W252" s="45">
        <v>48</v>
      </c>
      <c r="X252" s="45">
        <v>4</v>
      </c>
      <c r="Y252" s="45">
        <v>2</v>
      </c>
      <c r="Z252" s="44">
        <v>350</v>
      </c>
      <c r="AA252" s="44">
        <v>120</v>
      </c>
      <c r="AB252" s="43">
        <v>40</v>
      </c>
      <c r="AC252" s="42">
        <f>MAX(Table1[[#This Row],[Ramp Up Rate (MW/h) - standard operation]]/Table1[[#This Row],[Installed capacity (MW)]],Table1[[#This Row],[Ramp Down Rate (MW/h) - standard operation]]/Table1[[#This Row],[Installed capacity (MW)]])/60</f>
        <v>1.8000000000000002E-2</v>
      </c>
    </row>
    <row r="253" spans="3:29" s="41" customFormat="1" ht="13.8" hidden="1" x14ac:dyDescent="0.25">
      <c r="C253" s="50" t="s">
        <v>352</v>
      </c>
      <c r="D253" s="47" t="s">
        <v>355</v>
      </c>
      <c r="E253" s="47" t="s">
        <v>228</v>
      </c>
      <c r="F253" s="47" t="s">
        <v>350</v>
      </c>
      <c r="G253" s="47" t="s">
        <v>118</v>
      </c>
      <c r="H253" s="47" t="s">
        <v>28</v>
      </c>
      <c r="I253" s="47">
        <v>1980</v>
      </c>
      <c r="J253" s="47">
        <v>350</v>
      </c>
      <c r="K253" s="49">
        <v>60</v>
      </c>
      <c r="L253" s="47">
        <v>10</v>
      </c>
      <c r="M253" s="47">
        <v>260</v>
      </c>
      <c r="N253" s="47">
        <v>260</v>
      </c>
      <c r="O253" s="55">
        <v>13.8996138996139</v>
      </c>
      <c r="P253" s="45">
        <v>25.9</v>
      </c>
      <c r="Q253" s="47">
        <v>5</v>
      </c>
      <c r="R253" s="47">
        <v>20</v>
      </c>
      <c r="S253" s="47"/>
      <c r="T253" s="47"/>
      <c r="U253" s="29">
        <v>53.2</v>
      </c>
      <c r="V253" s="54">
        <v>4.21</v>
      </c>
      <c r="W253" s="45">
        <v>48</v>
      </c>
      <c r="X253" s="45">
        <v>4</v>
      </c>
      <c r="Y253" s="45">
        <v>2</v>
      </c>
      <c r="Z253" s="44">
        <v>350</v>
      </c>
      <c r="AA253" s="44">
        <v>120</v>
      </c>
      <c r="AB253" s="43">
        <v>40</v>
      </c>
      <c r="AC253" s="42">
        <f>MAX(Table1[[#This Row],[Ramp Up Rate (MW/h) - standard operation]]/Table1[[#This Row],[Installed capacity (MW)]],Table1[[#This Row],[Ramp Down Rate (MW/h) - standard operation]]/Table1[[#This Row],[Installed capacity (MW)]])/60</f>
        <v>1.2380952380952381E-2</v>
      </c>
    </row>
    <row r="254" spans="3:29" s="41" customFormat="1" ht="13.8" hidden="1" x14ac:dyDescent="0.25">
      <c r="C254" s="50" t="s">
        <v>352</v>
      </c>
      <c r="D254" s="47" t="s">
        <v>354</v>
      </c>
      <c r="E254" s="47" t="s">
        <v>228</v>
      </c>
      <c r="F254" s="47" t="s">
        <v>350</v>
      </c>
      <c r="G254" s="47" t="s">
        <v>118</v>
      </c>
      <c r="H254" s="47" t="s">
        <v>28</v>
      </c>
      <c r="I254" s="47">
        <v>1980</v>
      </c>
      <c r="J254" s="47">
        <v>350</v>
      </c>
      <c r="K254" s="49">
        <v>60</v>
      </c>
      <c r="L254" s="47">
        <v>10</v>
      </c>
      <c r="M254" s="47">
        <v>260</v>
      </c>
      <c r="N254" s="47">
        <v>260</v>
      </c>
      <c r="O254" s="55">
        <v>13.8996138996139</v>
      </c>
      <c r="P254" s="45">
        <v>25.9</v>
      </c>
      <c r="Q254" s="47">
        <v>5</v>
      </c>
      <c r="R254" s="47">
        <v>20</v>
      </c>
      <c r="S254" s="47"/>
      <c r="T254" s="47"/>
      <c r="U254" s="29">
        <v>53.2</v>
      </c>
      <c r="V254" s="54">
        <v>4.21</v>
      </c>
      <c r="W254" s="45">
        <v>48</v>
      </c>
      <c r="X254" s="45">
        <v>4</v>
      </c>
      <c r="Y254" s="45">
        <v>2</v>
      </c>
      <c r="Z254" s="44">
        <v>350</v>
      </c>
      <c r="AA254" s="44">
        <v>120</v>
      </c>
      <c r="AB254" s="43">
        <v>40</v>
      </c>
      <c r="AC254" s="42">
        <f>MAX(Table1[[#This Row],[Ramp Up Rate (MW/h) - standard operation]]/Table1[[#This Row],[Installed capacity (MW)]],Table1[[#This Row],[Ramp Down Rate (MW/h) - standard operation]]/Table1[[#This Row],[Installed capacity (MW)]])/60</f>
        <v>1.2380952380952381E-2</v>
      </c>
    </row>
    <row r="255" spans="3:29" s="41" customFormat="1" ht="13.8" hidden="1" x14ac:dyDescent="0.25">
      <c r="C255" s="50" t="s">
        <v>352</v>
      </c>
      <c r="D255" s="47" t="s">
        <v>353</v>
      </c>
      <c r="E255" s="47" t="s">
        <v>228</v>
      </c>
      <c r="F255" s="47" t="s">
        <v>350</v>
      </c>
      <c r="G255" s="47" t="s">
        <v>118</v>
      </c>
      <c r="H255" s="47" t="s">
        <v>28</v>
      </c>
      <c r="I255" s="47">
        <v>1980</v>
      </c>
      <c r="J255" s="47">
        <v>375</v>
      </c>
      <c r="K255" s="49">
        <v>60</v>
      </c>
      <c r="L255" s="47">
        <v>10</v>
      </c>
      <c r="M255" s="47">
        <v>260</v>
      </c>
      <c r="N255" s="47">
        <v>260</v>
      </c>
      <c r="O255" s="55">
        <v>13.8996138996139</v>
      </c>
      <c r="P255" s="45">
        <v>25.9</v>
      </c>
      <c r="Q255" s="47">
        <v>5</v>
      </c>
      <c r="R255" s="47">
        <v>20</v>
      </c>
      <c r="S255" s="47"/>
      <c r="T255" s="47"/>
      <c r="U255" s="29">
        <v>53.2</v>
      </c>
      <c r="V255" s="54">
        <v>4.21</v>
      </c>
      <c r="W255" s="45">
        <v>48</v>
      </c>
      <c r="X255" s="45">
        <v>4</v>
      </c>
      <c r="Y255" s="45">
        <v>2</v>
      </c>
      <c r="Z255" s="44">
        <v>350</v>
      </c>
      <c r="AA255" s="44">
        <v>120</v>
      </c>
      <c r="AB255" s="43">
        <v>40</v>
      </c>
      <c r="AC255" s="42">
        <f>MAX(Table1[[#This Row],[Ramp Up Rate (MW/h) - standard operation]]/Table1[[#This Row],[Installed capacity (MW)]],Table1[[#This Row],[Ramp Down Rate (MW/h) - standard operation]]/Table1[[#This Row],[Installed capacity (MW)]])/60</f>
        <v>1.1555555555555557E-2</v>
      </c>
    </row>
    <row r="256" spans="3:29" s="41" customFormat="1" ht="13.8" hidden="1" x14ac:dyDescent="0.25">
      <c r="C256" s="50" t="s">
        <v>352</v>
      </c>
      <c r="D256" s="47" t="s">
        <v>351</v>
      </c>
      <c r="E256" s="47" t="s">
        <v>228</v>
      </c>
      <c r="F256" s="47" t="s">
        <v>350</v>
      </c>
      <c r="G256" s="47" t="s">
        <v>118</v>
      </c>
      <c r="H256" s="47" t="s">
        <v>28</v>
      </c>
      <c r="I256" s="47">
        <v>1980</v>
      </c>
      <c r="J256" s="47">
        <v>375</v>
      </c>
      <c r="K256" s="49">
        <v>60</v>
      </c>
      <c r="L256" s="47">
        <v>10</v>
      </c>
      <c r="M256" s="47">
        <v>260</v>
      </c>
      <c r="N256" s="47">
        <v>260</v>
      </c>
      <c r="O256" s="55">
        <v>13.8996138996139</v>
      </c>
      <c r="P256" s="45">
        <v>25.9</v>
      </c>
      <c r="Q256" s="47">
        <v>5</v>
      </c>
      <c r="R256" s="47">
        <v>20</v>
      </c>
      <c r="S256" s="47"/>
      <c r="T256" s="51"/>
      <c r="U256" s="29">
        <v>53.2</v>
      </c>
      <c r="V256" s="54">
        <v>4.21</v>
      </c>
      <c r="W256" s="45">
        <v>48</v>
      </c>
      <c r="X256" s="45">
        <v>4</v>
      </c>
      <c r="Y256" s="45">
        <v>2</v>
      </c>
      <c r="Z256" s="44">
        <v>350</v>
      </c>
      <c r="AA256" s="44">
        <v>120</v>
      </c>
      <c r="AB256" s="43">
        <v>40</v>
      </c>
      <c r="AC256" s="42">
        <f>MAX(Table1[[#This Row],[Ramp Up Rate (MW/h) - standard operation]]/Table1[[#This Row],[Installed capacity (MW)]],Table1[[#This Row],[Ramp Down Rate (MW/h) - standard operation]]/Table1[[#This Row],[Installed capacity (MW)]])/60</f>
        <v>1.1555555555555557E-2</v>
      </c>
    </row>
    <row r="257" spans="3:29" s="41" customFormat="1" ht="13.8" hidden="1" x14ac:dyDescent="0.25">
      <c r="C257" s="50" t="s">
        <v>346</v>
      </c>
      <c r="D257" s="47" t="s">
        <v>349</v>
      </c>
      <c r="E257" s="47" t="s">
        <v>221</v>
      </c>
      <c r="F257" s="47" t="s">
        <v>307</v>
      </c>
      <c r="G257" s="47" t="s">
        <v>118</v>
      </c>
      <c r="H257" s="47" t="s">
        <v>199</v>
      </c>
      <c r="I257" s="47">
        <v>1967</v>
      </c>
      <c r="J257" s="47">
        <v>120</v>
      </c>
      <c r="K257" s="49">
        <v>0</v>
      </c>
      <c r="L257" s="47">
        <v>5</v>
      </c>
      <c r="M257" s="47">
        <v>290</v>
      </c>
      <c r="N257" s="47">
        <v>300</v>
      </c>
      <c r="O257" s="55">
        <v>11.428571428571429</v>
      </c>
      <c r="P257" s="45">
        <v>31.5</v>
      </c>
      <c r="Q257" s="47">
        <v>5</v>
      </c>
      <c r="R257" s="47">
        <v>2.5</v>
      </c>
      <c r="S257" s="47"/>
      <c r="T257" s="47"/>
      <c r="U257" s="29">
        <v>47.127748707652877</v>
      </c>
      <c r="V257" s="54">
        <v>2.3286652302605009</v>
      </c>
      <c r="W257" s="45">
        <v>20</v>
      </c>
      <c r="X257" s="45">
        <v>4</v>
      </c>
      <c r="Y257" s="45">
        <v>2</v>
      </c>
      <c r="Z257" s="44">
        <v>20</v>
      </c>
      <c r="AA257" s="44">
        <v>10</v>
      </c>
      <c r="AB257" s="43">
        <v>5</v>
      </c>
      <c r="AC257" s="42">
        <f>MAX(Table1[[#This Row],[Ramp Up Rate (MW/h) - standard operation]]/Table1[[#This Row],[Installed capacity (MW)]],Table1[[#This Row],[Ramp Down Rate (MW/h) - standard operation]]/Table1[[#This Row],[Installed capacity (MW)]])/60</f>
        <v>4.1666666666666664E-2</v>
      </c>
    </row>
    <row r="258" spans="3:29" s="41" customFormat="1" ht="13.8" hidden="1" x14ac:dyDescent="0.25">
      <c r="C258" s="50" t="s">
        <v>346</v>
      </c>
      <c r="D258" s="47" t="s">
        <v>348</v>
      </c>
      <c r="E258" s="47" t="s">
        <v>221</v>
      </c>
      <c r="F258" s="47" t="s">
        <v>307</v>
      </c>
      <c r="G258" s="47" t="s">
        <v>118</v>
      </c>
      <c r="H258" s="47" t="s">
        <v>199</v>
      </c>
      <c r="I258" s="47">
        <v>1967</v>
      </c>
      <c r="J258" s="47">
        <v>120</v>
      </c>
      <c r="K258" s="49">
        <v>0</v>
      </c>
      <c r="L258" s="47">
        <v>5</v>
      </c>
      <c r="M258" s="47">
        <v>290</v>
      </c>
      <c r="N258" s="47">
        <v>300</v>
      </c>
      <c r="O258" s="55">
        <v>11.428571428571429</v>
      </c>
      <c r="P258" s="45">
        <v>31.5</v>
      </c>
      <c r="Q258" s="47">
        <v>5</v>
      </c>
      <c r="R258" s="47">
        <v>2.5</v>
      </c>
      <c r="S258" s="47"/>
      <c r="T258" s="47"/>
      <c r="U258" s="29">
        <v>47.127748707652877</v>
      </c>
      <c r="V258" s="54">
        <v>2.3286652302605009</v>
      </c>
      <c r="W258" s="45">
        <v>20</v>
      </c>
      <c r="X258" s="45">
        <v>4</v>
      </c>
      <c r="Y258" s="45">
        <v>2</v>
      </c>
      <c r="Z258" s="44">
        <v>20</v>
      </c>
      <c r="AA258" s="44">
        <v>10</v>
      </c>
      <c r="AB258" s="43">
        <v>5</v>
      </c>
      <c r="AC258" s="42">
        <f>MAX(Table1[[#This Row],[Ramp Up Rate (MW/h) - standard operation]]/Table1[[#This Row],[Installed capacity (MW)]],Table1[[#This Row],[Ramp Down Rate (MW/h) - standard operation]]/Table1[[#This Row],[Installed capacity (MW)]])/60</f>
        <v>4.1666666666666664E-2</v>
      </c>
    </row>
    <row r="259" spans="3:29" s="41" customFormat="1" ht="13.8" hidden="1" x14ac:dyDescent="0.25">
      <c r="C259" s="50" t="s">
        <v>346</v>
      </c>
      <c r="D259" s="47" t="s">
        <v>347</v>
      </c>
      <c r="E259" s="47" t="s">
        <v>221</v>
      </c>
      <c r="F259" s="47" t="s">
        <v>307</v>
      </c>
      <c r="G259" s="47" t="s">
        <v>118</v>
      </c>
      <c r="H259" s="47" t="s">
        <v>199</v>
      </c>
      <c r="I259" s="47">
        <v>1967</v>
      </c>
      <c r="J259" s="47">
        <v>120</v>
      </c>
      <c r="K259" s="49">
        <v>0</v>
      </c>
      <c r="L259" s="47">
        <v>5</v>
      </c>
      <c r="M259" s="47">
        <v>290</v>
      </c>
      <c r="N259" s="47">
        <v>300</v>
      </c>
      <c r="O259" s="55">
        <v>11.428571428571429</v>
      </c>
      <c r="P259" s="45">
        <v>31.5</v>
      </c>
      <c r="Q259" s="47">
        <v>5</v>
      </c>
      <c r="R259" s="47">
        <v>2.5</v>
      </c>
      <c r="S259" s="47"/>
      <c r="T259" s="47"/>
      <c r="U259" s="29">
        <v>47.127748707652877</v>
      </c>
      <c r="V259" s="54">
        <v>2.3286652302605009</v>
      </c>
      <c r="W259" s="45">
        <v>20</v>
      </c>
      <c r="X259" s="45">
        <v>4</v>
      </c>
      <c r="Y259" s="45">
        <v>2</v>
      </c>
      <c r="Z259" s="44">
        <v>20</v>
      </c>
      <c r="AA259" s="44">
        <v>10</v>
      </c>
      <c r="AB259" s="43">
        <v>5</v>
      </c>
      <c r="AC259" s="42">
        <f>MAX(Table1[[#This Row],[Ramp Up Rate (MW/h) - standard operation]]/Table1[[#This Row],[Installed capacity (MW)]],Table1[[#This Row],[Ramp Down Rate (MW/h) - standard operation]]/Table1[[#This Row],[Installed capacity (MW)]])/60</f>
        <v>4.1666666666666664E-2</v>
      </c>
    </row>
    <row r="260" spans="3:29" s="41" customFormat="1" ht="13.8" hidden="1" x14ac:dyDescent="0.25">
      <c r="C260" s="50" t="s">
        <v>346</v>
      </c>
      <c r="D260" s="47" t="s">
        <v>345</v>
      </c>
      <c r="E260" s="47" t="s">
        <v>221</v>
      </c>
      <c r="F260" s="47" t="s">
        <v>307</v>
      </c>
      <c r="G260" s="47" t="s">
        <v>118</v>
      </c>
      <c r="H260" s="47" t="s">
        <v>199</v>
      </c>
      <c r="I260" s="47">
        <v>1967</v>
      </c>
      <c r="J260" s="47">
        <v>120</v>
      </c>
      <c r="K260" s="49">
        <v>0</v>
      </c>
      <c r="L260" s="47">
        <v>5</v>
      </c>
      <c r="M260" s="47">
        <v>290</v>
      </c>
      <c r="N260" s="47">
        <v>300</v>
      </c>
      <c r="O260" s="55">
        <v>11.428571428571429</v>
      </c>
      <c r="P260" s="45">
        <v>31.5</v>
      </c>
      <c r="Q260" s="47">
        <v>5</v>
      </c>
      <c r="R260" s="47">
        <v>2.5</v>
      </c>
      <c r="S260" s="47"/>
      <c r="T260" s="47"/>
      <c r="U260" s="29">
        <v>47.127748707652877</v>
      </c>
      <c r="V260" s="54">
        <v>2.3286652302605009</v>
      </c>
      <c r="W260" s="45">
        <v>20</v>
      </c>
      <c r="X260" s="45">
        <v>4</v>
      </c>
      <c r="Y260" s="45">
        <v>2</v>
      </c>
      <c r="Z260" s="44">
        <v>20</v>
      </c>
      <c r="AA260" s="44">
        <v>10</v>
      </c>
      <c r="AB260" s="43">
        <v>5</v>
      </c>
      <c r="AC260" s="42">
        <f>MAX(Table1[[#This Row],[Ramp Up Rate (MW/h) - standard operation]]/Table1[[#This Row],[Installed capacity (MW)]],Table1[[#This Row],[Ramp Down Rate (MW/h) - standard operation]]/Table1[[#This Row],[Installed capacity (MW)]])/60</f>
        <v>4.1666666666666664E-2</v>
      </c>
    </row>
    <row r="261" spans="3:29" s="41" customFormat="1" ht="13.8" hidden="1" x14ac:dyDescent="0.25">
      <c r="C261" s="50" t="s">
        <v>341</v>
      </c>
      <c r="D261" s="47" t="s">
        <v>344</v>
      </c>
      <c r="E261" s="47" t="s">
        <v>221</v>
      </c>
      <c r="F261" s="47" t="s">
        <v>307</v>
      </c>
      <c r="G261" s="47" t="s">
        <v>118</v>
      </c>
      <c r="H261" s="47" t="s">
        <v>199</v>
      </c>
      <c r="I261" s="47">
        <v>1977</v>
      </c>
      <c r="J261" s="47">
        <v>200</v>
      </c>
      <c r="K261" s="49">
        <v>0</v>
      </c>
      <c r="L261" s="47">
        <v>5</v>
      </c>
      <c r="M261" s="47">
        <v>450</v>
      </c>
      <c r="N261" s="47">
        <v>300</v>
      </c>
      <c r="O261" s="55">
        <v>10.714285714285714</v>
      </c>
      <c r="P261" s="45">
        <v>33.6</v>
      </c>
      <c r="Q261" s="47">
        <v>5</v>
      </c>
      <c r="R261" s="47">
        <v>2.5</v>
      </c>
      <c r="S261" s="47"/>
      <c r="T261" s="47"/>
      <c r="U261" s="29">
        <v>47.127748707652877</v>
      </c>
      <c r="V261" s="54">
        <v>2.3286652302605009</v>
      </c>
      <c r="W261" s="45">
        <v>20</v>
      </c>
      <c r="X261" s="45">
        <v>4</v>
      </c>
      <c r="Y261" s="45">
        <v>2</v>
      </c>
      <c r="Z261" s="44">
        <v>20</v>
      </c>
      <c r="AA261" s="44">
        <v>10</v>
      </c>
      <c r="AB261" s="43">
        <v>5</v>
      </c>
      <c r="AC261" s="42">
        <f>MAX(Table1[[#This Row],[Ramp Up Rate (MW/h) - standard operation]]/Table1[[#This Row],[Installed capacity (MW)]],Table1[[#This Row],[Ramp Down Rate (MW/h) - standard operation]]/Table1[[#This Row],[Installed capacity (MW)]])/60</f>
        <v>3.7499999999999999E-2</v>
      </c>
    </row>
    <row r="262" spans="3:29" s="41" customFormat="1" ht="13.8" hidden="1" x14ac:dyDescent="0.25">
      <c r="C262" s="50" t="s">
        <v>341</v>
      </c>
      <c r="D262" s="47" t="s">
        <v>343</v>
      </c>
      <c r="E262" s="47" t="s">
        <v>221</v>
      </c>
      <c r="F262" s="47" t="s">
        <v>307</v>
      </c>
      <c r="G262" s="47" t="s">
        <v>118</v>
      </c>
      <c r="H262" s="47" t="s">
        <v>199</v>
      </c>
      <c r="I262" s="47">
        <v>1977</v>
      </c>
      <c r="J262" s="47">
        <v>200</v>
      </c>
      <c r="K262" s="49">
        <v>0</v>
      </c>
      <c r="L262" s="47">
        <v>5</v>
      </c>
      <c r="M262" s="47">
        <v>450</v>
      </c>
      <c r="N262" s="47">
        <v>300</v>
      </c>
      <c r="O262" s="55">
        <v>10.714285714285714</v>
      </c>
      <c r="P262" s="45">
        <v>33.6</v>
      </c>
      <c r="Q262" s="47">
        <v>5</v>
      </c>
      <c r="R262" s="47">
        <v>2.5</v>
      </c>
      <c r="S262" s="47"/>
      <c r="T262" s="47"/>
      <c r="U262" s="29">
        <v>47.127748707652877</v>
      </c>
      <c r="V262" s="54">
        <v>2.3286652302605009</v>
      </c>
      <c r="W262" s="45">
        <v>20</v>
      </c>
      <c r="X262" s="45">
        <v>4</v>
      </c>
      <c r="Y262" s="45">
        <v>2</v>
      </c>
      <c r="Z262" s="44">
        <v>20</v>
      </c>
      <c r="AA262" s="44">
        <v>10</v>
      </c>
      <c r="AB262" s="43">
        <v>5</v>
      </c>
      <c r="AC262" s="42">
        <f>MAX(Table1[[#This Row],[Ramp Up Rate (MW/h) - standard operation]]/Table1[[#This Row],[Installed capacity (MW)]],Table1[[#This Row],[Ramp Down Rate (MW/h) - standard operation]]/Table1[[#This Row],[Installed capacity (MW)]])/60</f>
        <v>3.7499999999999999E-2</v>
      </c>
    </row>
    <row r="263" spans="3:29" s="41" customFormat="1" ht="13.8" hidden="1" x14ac:dyDescent="0.25">
      <c r="C263" s="50" t="s">
        <v>341</v>
      </c>
      <c r="D263" s="47" t="s">
        <v>342</v>
      </c>
      <c r="E263" s="47" t="s">
        <v>221</v>
      </c>
      <c r="F263" s="47" t="s">
        <v>307</v>
      </c>
      <c r="G263" s="47" t="s">
        <v>118</v>
      </c>
      <c r="H263" s="47" t="s">
        <v>199</v>
      </c>
      <c r="I263" s="47">
        <v>1977</v>
      </c>
      <c r="J263" s="47">
        <v>200</v>
      </c>
      <c r="K263" s="49">
        <v>0</v>
      </c>
      <c r="L263" s="47">
        <v>5</v>
      </c>
      <c r="M263" s="47">
        <v>450</v>
      </c>
      <c r="N263" s="47">
        <v>300</v>
      </c>
      <c r="O263" s="55">
        <v>10.714285714285714</v>
      </c>
      <c r="P263" s="45">
        <v>33.6</v>
      </c>
      <c r="Q263" s="47">
        <v>5</v>
      </c>
      <c r="R263" s="47">
        <v>2.5</v>
      </c>
      <c r="S263" s="47"/>
      <c r="T263" s="47"/>
      <c r="U263" s="29">
        <v>47.127748707652877</v>
      </c>
      <c r="V263" s="54">
        <v>2.3286652302605009</v>
      </c>
      <c r="W263" s="45">
        <v>20</v>
      </c>
      <c r="X263" s="45">
        <v>4</v>
      </c>
      <c r="Y263" s="45">
        <v>2</v>
      </c>
      <c r="Z263" s="44">
        <v>20</v>
      </c>
      <c r="AA263" s="44">
        <v>10</v>
      </c>
      <c r="AB263" s="43">
        <v>5</v>
      </c>
      <c r="AC263" s="42">
        <f>MAX(Table1[[#This Row],[Ramp Up Rate (MW/h) - standard operation]]/Table1[[#This Row],[Installed capacity (MW)]],Table1[[#This Row],[Ramp Down Rate (MW/h) - standard operation]]/Table1[[#This Row],[Installed capacity (MW)]])/60</f>
        <v>3.7499999999999999E-2</v>
      </c>
    </row>
    <row r="264" spans="3:29" s="41" customFormat="1" ht="13.8" hidden="1" x14ac:dyDescent="0.25">
      <c r="C264" s="50" t="s">
        <v>341</v>
      </c>
      <c r="D264" s="47" t="s">
        <v>340</v>
      </c>
      <c r="E264" s="47" t="s">
        <v>221</v>
      </c>
      <c r="F264" s="47" t="s">
        <v>307</v>
      </c>
      <c r="G264" s="47" t="s">
        <v>118</v>
      </c>
      <c r="H264" s="47" t="s">
        <v>199</v>
      </c>
      <c r="I264" s="47">
        <v>1977</v>
      </c>
      <c r="J264" s="47">
        <v>200</v>
      </c>
      <c r="K264" s="49">
        <v>0</v>
      </c>
      <c r="L264" s="47">
        <v>5</v>
      </c>
      <c r="M264" s="47">
        <v>450</v>
      </c>
      <c r="N264" s="47">
        <v>300</v>
      </c>
      <c r="O264" s="55">
        <v>10.714285714285714</v>
      </c>
      <c r="P264" s="45">
        <v>33.6</v>
      </c>
      <c r="Q264" s="47">
        <v>5</v>
      </c>
      <c r="R264" s="47">
        <v>2.5</v>
      </c>
      <c r="S264" s="47"/>
      <c r="T264" s="47"/>
      <c r="U264" s="29">
        <v>47.127748707652877</v>
      </c>
      <c r="V264" s="54">
        <v>2.3286652302605009</v>
      </c>
      <c r="W264" s="45">
        <v>20</v>
      </c>
      <c r="X264" s="45">
        <v>4</v>
      </c>
      <c r="Y264" s="45">
        <v>2</v>
      </c>
      <c r="Z264" s="44">
        <v>20</v>
      </c>
      <c r="AA264" s="44">
        <v>10</v>
      </c>
      <c r="AB264" s="43">
        <v>5</v>
      </c>
      <c r="AC264" s="42">
        <f>MAX(Table1[[#This Row],[Ramp Up Rate (MW/h) - standard operation]]/Table1[[#This Row],[Installed capacity (MW)]],Table1[[#This Row],[Ramp Down Rate (MW/h) - standard operation]]/Table1[[#This Row],[Installed capacity (MW)]])/60</f>
        <v>3.7499999999999999E-2</v>
      </c>
    </row>
    <row r="265" spans="3:29" s="41" customFormat="1" ht="13.8" hidden="1" x14ac:dyDescent="0.25">
      <c r="C265" s="50" t="s">
        <v>339</v>
      </c>
      <c r="D265" s="47" t="s">
        <v>338</v>
      </c>
      <c r="E265" s="47" t="s">
        <v>228</v>
      </c>
      <c r="F265" s="47" t="s">
        <v>337</v>
      </c>
      <c r="G265" s="47" t="s">
        <v>118</v>
      </c>
      <c r="H265" s="47" t="s">
        <v>199</v>
      </c>
      <c r="I265" s="47">
        <v>1980</v>
      </c>
      <c r="J265" s="47">
        <v>510</v>
      </c>
      <c r="K265" s="49">
        <v>0</v>
      </c>
      <c r="L265" s="47">
        <v>5</v>
      </c>
      <c r="M265" s="47">
        <v>420</v>
      </c>
      <c r="N265" s="47">
        <v>420</v>
      </c>
      <c r="O265" s="55">
        <v>10.285714285714286</v>
      </c>
      <c r="P265" s="45">
        <v>35</v>
      </c>
      <c r="Q265" s="47">
        <v>5</v>
      </c>
      <c r="R265" s="47">
        <v>2.5</v>
      </c>
      <c r="S265" s="47"/>
      <c r="T265" s="47"/>
      <c r="U265" s="29">
        <v>47.127748707652877</v>
      </c>
      <c r="V265" s="54">
        <v>2.3286652302605009</v>
      </c>
      <c r="W265" s="45">
        <v>12</v>
      </c>
      <c r="X265" s="45">
        <v>3</v>
      </c>
      <c r="Y265" s="45">
        <v>1</v>
      </c>
      <c r="Z265" s="44">
        <v>20</v>
      </c>
      <c r="AA265" s="44">
        <v>10</v>
      </c>
      <c r="AB265" s="43">
        <v>5</v>
      </c>
      <c r="AC265" s="42">
        <f>MAX(Table1[[#This Row],[Ramp Up Rate (MW/h) - standard operation]]/Table1[[#This Row],[Installed capacity (MW)]],Table1[[#This Row],[Ramp Down Rate (MW/h) - standard operation]]/Table1[[#This Row],[Installed capacity (MW)]])/60</f>
        <v>1.3725490196078431E-2</v>
      </c>
    </row>
    <row r="266" spans="3:29" s="41" customFormat="1" ht="13.8" x14ac:dyDescent="0.25">
      <c r="C266" s="50" t="s">
        <v>639</v>
      </c>
      <c r="D266" s="47" t="s">
        <v>641</v>
      </c>
      <c r="E266" s="47" t="s">
        <v>26</v>
      </c>
      <c r="F266" s="47" t="s">
        <v>499</v>
      </c>
      <c r="G266" s="47" t="s">
        <v>30</v>
      </c>
      <c r="H266" s="47" t="s">
        <v>30</v>
      </c>
      <c r="I266" s="47">
        <v>1973</v>
      </c>
      <c r="J266" s="47">
        <v>250</v>
      </c>
      <c r="K266" s="49">
        <v>0</v>
      </c>
      <c r="L266" s="47">
        <v>1</v>
      </c>
      <c r="M266" s="47">
        <v>12000</v>
      </c>
      <c r="N266" s="47">
        <v>2120</v>
      </c>
      <c r="O266" s="55">
        <v>3.6</v>
      </c>
      <c r="P266" s="45">
        <v>100</v>
      </c>
      <c r="Q266" s="45"/>
      <c r="R266" s="47"/>
      <c r="S266" s="47">
        <v>1.7</v>
      </c>
      <c r="T266" s="47"/>
      <c r="U266" s="51">
        <v>58.25</v>
      </c>
      <c r="V266" s="51">
        <v>7.19</v>
      </c>
      <c r="W266" s="45">
        <v>12</v>
      </c>
      <c r="X266" s="45">
        <v>2</v>
      </c>
      <c r="Y266" s="45">
        <v>1</v>
      </c>
      <c r="Z266" s="44">
        <v>5</v>
      </c>
      <c r="AA266" s="44">
        <v>3</v>
      </c>
      <c r="AB266" s="43">
        <v>2</v>
      </c>
      <c r="AC266" s="53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67" spans="3:29" s="41" customFormat="1" ht="13.8" x14ac:dyDescent="0.25">
      <c r="C267" s="50" t="s">
        <v>639</v>
      </c>
      <c r="D267" s="47" t="s">
        <v>640</v>
      </c>
      <c r="E267" s="47" t="s">
        <v>26</v>
      </c>
      <c r="F267" s="47" t="s">
        <v>499</v>
      </c>
      <c r="G267" s="47" t="s">
        <v>30</v>
      </c>
      <c r="H267" s="47" t="s">
        <v>30</v>
      </c>
      <c r="I267" s="47">
        <v>1973</v>
      </c>
      <c r="J267" s="47">
        <v>250</v>
      </c>
      <c r="K267" s="49">
        <v>0</v>
      </c>
      <c r="L267" s="47">
        <v>1</v>
      </c>
      <c r="M267" s="47">
        <v>12000</v>
      </c>
      <c r="N267" s="47">
        <v>2120</v>
      </c>
      <c r="O267" s="55">
        <v>3.6</v>
      </c>
      <c r="P267" s="45">
        <v>100</v>
      </c>
      <c r="Q267" s="45"/>
      <c r="R267" s="47"/>
      <c r="S267" s="47">
        <v>1.7</v>
      </c>
      <c r="T267" s="47"/>
      <c r="U267" s="51">
        <v>58.25</v>
      </c>
      <c r="V267" s="51">
        <v>7.19</v>
      </c>
      <c r="W267" s="45">
        <v>12</v>
      </c>
      <c r="X267" s="45">
        <v>2</v>
      </c>
      <c r="Y267" s="45">
        <v>1</v>
      </c>
      <c r="Z267" s="44">
        <v>5</v>
      </c>
      <c r="AA267" s="44">
        <v>3</v>
      </c>
      <c r="AB267" s="43">
        <v>2</v>
      </c>
      <c r="AC267" s="53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68" spans="3:29" s="41" customFormat="1" ht="13.8" x14ac:dyDescent="0.25">
      <c r="C268" s="50" t="s">
        <v>639</v>
      </c>
      <c r="D268" s="47" t="s">
        <v>638</v>
      </c>
      <c r="E268" s="47" t="s">
        <v>26</v>
      </c>
      <c r="F268" s="47" t="s">
        <v>499</v>
      </c>
      <c r="G268" s="47" t="s">
        <v>30</v>
      </c>
      <c r="H268" s="47" t="s">
        <v>30</v>
      </c>
      <c r="I268" s="47">
        <v>1973</v>
      </c>
      <c r="J268" s="47">
        <v>250</v>
      </c>
      <c r="K268" s="49">
        <v>0</v>
      </c>
      <c r="L268" s="47">
        <v>1</v>
      </c>
      <c r="M268" s="47">
        <v>12000</v>
      </c>
      <c r="N268" s="47">
        <v>2120</v>
      </c>
      <c r="O268" s="55">
        <v>3.6</v>
      </c>
      <c r="P268" s="45">
        <v>100</v>
      </c>
      <c r="Q268" s="45"/>
      <c r="R268" s="47"/>
      <c r="S268" s="47">
        <v>1.7</v>
      </c>
      <c r="T268" s="47"/>
      <c r="U268" s="51">
        <v>58.25</v>
      </c>
      <c r="V268" s="51">
        <v>7.19</v>
      </c>
      <c r="W268" s="45">
        <v>12</v>
      </c>
      <c r="X268" s="45">
        <v>2</v>
      </c>
      <c r="Y268" s="45">
        <v>1</v>
      </c>
      <c r="Z268" s="44">
        <v>5</v>
      </c>
      <c r="AA268" s="44">
        <v>3</v>
      </c>
      <c r="AB268" s="43">
        <v>2</v>
      </c>
      <c r="AC268" s="53">
        <f>MAX(Table1[[#This Row],[Ramp Up Rate (MW/h) - standard operation]]/Table1[[#This Row],[Installed capacity (MW)]],Table1[[#This Row],[Ramp Down Rate (MW/h) - standard operation]]/Table1[[#This Row],[Installed capacity (MW)]])/60</f>
        <v>0.8</v>
      </c>
    </row>
    <row r="269" spans="3:29" s="41" customFormat="1" ht="13.8" x14ac:dyDescent="0.25">
      <c r="C269" s="50" t="s">
        <v>292</v>
      </c>
      <c r="D269" s="47" t="s">
        <v>291</v>
      </c>
      <c r="E269" s="47" t="s">
        <v>26</v>
      </c>
      <c r="F269" s="47" t="s">
        <v>286</v>
      </c>
      <c r="G269" s="47" t="s">
        <v>19</v>
      </c>
      <c r="H269" s="47" t="s">
        <v>19</v>
      </c>
      <c r="I269" s="47">
        <v>2011</v>
      </c>
      <c r="J269" s="47">
        <v>46.5</v>
      </c>
      <c r="K269" s="49">
        <v>0</v>
      </c>
      <c r="L269" s="47">
        <v>1</v>
      </c>
      <c r="M269" s="47">
        <v>2820</v>
      </c>
      <c r="N269" s="47">
        <v>2820</v>
      </c>
      <c r="O269" s="48"/>
      <c r="P269" s="45"/>
      <c r="Q269" s="45"/>
      <c r="R269" s="47"/>
      <c r="S269" s="47"/>
      <c r="T269" s="47"/>
      <c r="U269" s="51">
        <v>45.1</v>
      </c>
      <c r="V269" s="51">
        <v>10.39</v>
      </c>
      <c r="W269" s="45">
        <v>0</v>
      </c>
      <c r="X269" s="45">
        <v>0</v>
      </c>
      <c r="Y269" s="45">
        <v>0</v>
      </c>
      <c r="Z269" s="44">
        <v>5</v>
      </c>
      <c r="AA269" s="44">
        <v>3</v>
      </c>
      <c r="AB269" s="43">
        <v>2</v>
      </c>
      <c r="AC269" s="53">
        <f>MAX(Table1[[#This Row],[Ramp Up Rate (MW/h) - standard operation]]/Table1[[#This Row],[Installed capacity (MW)]],Table1[[#This Row],[Ramp Down Rate (MW/h) - standard operation]]/Table1[[#This Row],[Installed capacity (MW)]])/60</f>
        <v>1.010752688172043</v>
      </c>
    </row>
    <row r="270" spans="3:29" s="41" customFormat="1" ht="13.8" x14ac:dyDescent="0.25">
      <c r="C270" s="50" t="s">
        <v>651</v>
      </c>
      <c r="D270" s="47" t="s">
        <v>654</v>
      </c>
      <c r="E270" s="47" t="s">
        <v>26</v>
      </c>
      <c r="F270" s="47" t="s">
        <v>499</v>
      </c>
      <c r="G270" s="47" t="s">
        <v>30</v>
      </c>
      <c r="H270" s="47" t="s">
        <v>30</v>
      </c>
      <c r="I270" s="47">
        <v>1959</v>
      </c>
      <c r="J270" s="47">
        <v>82</v>
      </c>
      <c r="K270" s="49">
        <v>0</v>
      </c>
      <c r="L270" s="47">
        <v>1</v>
      </c>
      <c r="M270" s="47">
        <v>7790</v>
      </c>
      <c r="N270" s="47">
        <v>1800</v>
      </c>
      <c r="O270" s="55">
        <v>3.6</v>
      </c>
      <c r="P270" s="47">
        <v>100</v>
      </c>
      <c r="Q270" s="47"/>
      <c r="R270" s="47"/>
      <c r="S270" s="47"/>
      <c r="T270" s="47"/>
      <c r="U270" s="51">
        <v>58.25</v>
      </c>
      <c r="V270" s="51">
        <v>7.19</v>
      </c>
      <c r="W270" s="45">
        <v>12</v>
      </c>
      <c r="X270" s="45">
        <v>2</v>
      </c>
      <c r="Y270" s="45">
        <v>1</v>
      </c>
      <c r="Z270" s="44">
        <v>5</v>
      </c>
      <c r="AA270" s="44">
        <v>3</v>
      </c>
      <c r="AB270" s="43">
        <v>2</v>
      </c>
      <c r="AC270" s="53">
        <f>MAX(Table1[[#This Row],[Ramp Up Rate (MW/h) - standard operation]]/Table1[[#This Row],[Installed capacity (MW)]],Table1[[#This Row],[Ramp Down Rate (MW/h) - standard operation]]/Table1[[#This Row],[Installed capacity (MW)]])/60</f>
        <v>1.5833333333333333</v>
      </c>
    </row>
    <row r="271" spans="3:29" s="41" customFormat="1" ht="13.8" x14ac:dyDescent="0.25">
      <c r="C271" s="50" t="s">
        <v>651</v>
      </c>
      <c r="D271" s="47" t="s">
        <v>653</v>
      </c>
      <c r="E271" s="47" t="s">
        <v>26</v>
      </c>
      <c r="F271" s="47" t="s">
        <v>499</v>
      </c>
      <c r="G271" s="47" t="s">
        <v>30</v>
      </c>
      <c r="H271" s="47" t="s">
        <v>30</v>
      </c>
      <c r="I271" s="47">
        <v>1959</v>
      </c>
      <c r="J271" s="47">
        <v>82</v>
      </c>
      <c r="K271" s="49">
        <v>0</v>
      </c>
      <c r="L271" s="47">
        <v>1</v>
      </c>
      <c r="M271" s="47">
        <v>7790</v>
      </c>
      <c r="N271" s="47">
        <v>1800</v>
      </c>
      <c r="O271" s="55">
        <v>3.6</v>
      </c>
      <c r="P271" s="45">
        <v>100</v>
      </c>
      <c r="Q271" s="45"/>
      <c r="R271" s="47"/>
      <c r="S271" s="47"/>
      <c r="T271" s="47"/>
      <c r="U271" s="51">
        <v>58.25</v>
      </c>
      <c r="V271" s="51">
        <v>7.19</v>
      </c>
      <c r="W271" s="45">
        <v>12</v>
      </c>
      <c r="X271" s="45">
        <v>2</v>
      </c>
      <c r="Y271" s="45">
        <v>1</v>
      </c>
      <c r="Z271" s="44">
        <v>5</v>
      </c>
      <c r="AA271" s="44">
        <v>3</v>
      </c>
      <c r="AB271" s="43">
        <v>2</v>
      </c>
      <c r="AC271" s="53">
        <f>MAX(Table1[[#This Row],[Ramp Up Rate (MW/h) - standard operation]]/Table1[[#This Row],[Installed capacity (MW)]],Table1[[#This Row],[Ramp Down Rate (MW/h) - standard operation]]/Table1[[#This Row],[Installed capacity (MW)]])/60</f>
        <v>1.5833333333333333</v>
      </c>
    </row>
    <row r="272" spans="3:29" s="41" customFormat="1" ht="13.8" hidden="1" x14ac:dyDescent="0.25">
      <c r="C272" s="50" t="s">
        <v>326</v>
      </c>
      <c r="D272" s="47" t="s">
        <v>325</v>
      </c>
      <c r="E272" s="47" t="s">
        <v>221</v>
      </c>
      <c r="F272" s="47" t="s">
        <v>302</v>
      </c>
      <c r="G272" s="47" t="s">
        <v>19</v>
      </c>
      <c r="H272" s="47" t="s">
        <v>19</v>
      </c>
      <c r="I272" s="47">
        <v>2010</v>
      </c>
      <c r="J272" s="47">
        <v>56.7</v>
      </c>
      <c r="K272" s="49">
        <v>0</v>
      </c>
      <c r="L272" s="47">
        <v>1</v>
      </c>
      <c r="M272" s="47">
        <v>1790</v>
      </c>
      <c r="N272" s="47">
        <v>1790</v>
      </c>
      <c r="O272" s="48"/>
      <c r="P272" s="45"/>
      <c r="Q272" s="45"/>
      <c r="R272" s="47"/>
      <c r="S272" s="47"/>
      <c r="T272" s="47"/>
      <c r="U272" s="51">
        <v>45.1</v>
      </c>
      <c r="V272" s="51">
        <v>10.39</v>
      </c>
      <c r="W272" s="45">
        <v>0</v>
      </c>
      <c r="X272" s="45">
        <v>0</v>
      </c>
      <c r="Y272" s="45">
        <v>0</v>
      </c>
      <c r="Z272" s="44">
        <v>5</v>
      </c>
      <c r="AA272" s="44">
        <v>3</v>
      </c>
      <c r="AB272" s="43">
        <v>2</v>
      </c>
      <c r="AC272" s="42">
        <f>MAX(Table1[[#This Row],[Ramp Up Rate (MW/h) - standard operation]]/Table1[[#This Row],[Installed capacity (MW)]],Table1[[#This Row],[Ramp Down Rate (MW/h) - standard operation]]/Table1[[#This Row],[Installed capacity (MW)]])/60</f>
        <v>0.52616108171663722</v>
      </c>
    </row>
    <row r="273" spans="3:29" s="41" customFormat="1" ht="13.8" hidden="1" x14ac:dyDescent="0.25">
      <c r="C273" s="50" t="s">
        <v>324</v>
      </c>
      <c r="D273" s="47" t="s">
        <v>323</v>
      </c>
      <c r="E273" s="47" t="s">
        <v>221</v>
      </c>
      <c r="F273" s="47" t="s">
        <v>302</v>
      </c>
      <c r="G273" s="47" t="s">
        <v>19</v>
      </c>
      <c r="H273" s="47" t="s">
        <v>19</v>
      </c>
      <c r="I273" s="47">
        <v>2007</v>
      </c>
      <c r="J273" s="47">
        <v>95</v>
      </c>
      <c r="K273" s="49">
        <v>0</v>
      </c>
      <c r="L273" s="47">
        <v>1</v>
      </c>
      <c r="M273" s="47">
        <v>180</v>
      </c>
      <c r="N273" s="47">
        <v>180</v>
      </c>
      <c r="O273" s="48"/>
      <c r="P273" s="45"/>
      <c r="Q273" s="45"/>
      <c r="R273" s="47"/>
      <c r="S273" s="47"/>
      <c r="T273" s="47"/>
      <c r="U273" s="51">
        <v>45.1</v>
      </c>
      <c r="V273" s="51">
        <v>10.39</v>
      </c>
      <c r="W273" s="45">
        <v>0</v>
      </c>
      <c r="X273" s="45">
        <v>0</v>
      </c>
      <c r="Y273" s="45">
        <v>0</v>
      </c>
      <c r="Z273" s="44">
        <v>5</v>
      </c>
      <c r="AA273" s="44">
        <v>3</v>
      </c>
      <c r="AB273" s="43">
        <v>2</v>
      </c>
      <c r="AC273" s="42">
        <f>MAX(Table1[[#This Row],[Ramp Up Rate (MW/h) - standard operation]]/Table1[[#This Row],[Installed capacity (MW)]],Table1[[#This Row],[Ramp Down Rate (MW/h) - standard operation]]/Table1[[#This Row],[Installed capacity (MW)]])/60</f>
        <v>3.1578947368421054E-2</v>
      </c>
    </row>
    <row r="274" spans="3:29" s="41" customFormat="1" ht="13.8" hidden="1" x14ac:dyDescent="0.25">
      <c r="C274" s="50" t="s">
        <v>322</v>
      </c>
      <c r="D274" s="47" t="s">
        <v>321</v>
      </c>
      <c r="E274" s="47" t="s">
        <v>221</v>
      </c>
      <c r="F274" s="47" t="s">
        <v>302</v>
      </c>
      <c r="G274" s="47" t="s">
        <v>19</v>
      </c>
      <c r="H274" s="47" t="s">
        <v>19</v>
      </c>
      <c r="I274" s="47">
        <v>2009</v>
      </c>
      <c r="J274" s="47">
        <v>71</v>
      </c>
      <c r="K274" s="49">
        <v>0</v>
      </c>
      <c r="L274" s="47">
        <v>1</v>
      </c>
      <c r="M274" s="47">
        <v>120</v>
      </c>
      <c r="N274" s="47">
        <v>120</v>
      </c>
      <c r="O274" s="48"/>
      <c r="P274" s="45"/>
      <c r="Q274" s="45"/>
      <c r="R274" s="47"/>
      <c r="S274" s="47"/>
      <c r="T274" s="47"/>
      <c r="U274" s="51">
        <v>45.1</v>
      </c>
      <c r="V274" s="51">
        <v>10.39</v>
      </c>
      <c r="W274" s="45">
        <v>0</v>
      </c>
      <c r="X274" s="45">
        <v>0</v>
      </c>
      <c r="Y274" s="45">
        <v>0</v>
      </c>
      <c r="Z274" s="44">
        <v>5</v>
      </c>
      <c r="AA274" s="44">
        <v>3</v>
      </c>
      <c r="AB274" s="43">
        <v>2</v>
      </c>
      <c r="AC274" s="42">
        <f>MAX(Table1[[#This Row],[Ramp Up Rate (MW/h) - standard operation]]/Table1[[#This Row],[Installed capacity (MW)]],Table1[[#This Row],[Ramp Down Rate (MW/h) - standard operation]]/Table1[[#This Row],[Installed capacity (MW)]])/60</f>
        <v>2.8169014084507043E-2</v>
      </c>
    </row>
    <row r="275" spans="3:29" s="41" customFormat="1" ht="13.8" hidden="1" x14ac:dyDescent="0.25">
      <c r="C275" s="50" t="s">
        <v>320</v>
      </c>
      <c r="D275" s="47" t="s">
        <v>319</v>
      </c>
      <c r="E275" s="47" t="s">
        <v>221</v>
      </c>
      <c r="F275" s="47" t="s">
        <v>302</v>
      </c>
      <c r="G275" s="47" t="s">
        <v>19</v>
      </c>
      <c r="H275" s="47" t="s">
        <v>19</v>
      </c>
      <c r="I275" s="47">
        <v>2011</v>
      </c>
      <c r="J275" s="47">
        <v>132</v>
      </c>
      <c r="K275" s="49">
        <v>0</v>
      </c>
      <c r="L275" s="47">
        <v>1</v>
      </c>
      <c r="M275" s="47">
        <v>180</v>
      </c>
      <c r="N275" s="47">
        <v>180</v>
      </c>
      <c r="O275" s="48"/>
      <c r="P275" s="45"/>
      <c r="Q275" s="45"/>
      <c r="R275" s="47"/>
      <c r="S275" s="47"/>
      <c r="T275" s="47"/>
      <c r="U275" s="51">
        <v>45.1</v>
      </c>
      <c r="V275" s="51">
        <v>10.39</v>
      </c>
      <c r="W275" s="45">
        <v>0</v>
      </c>
      <c r="X275" s="45">
        <v>0</v>
      </c>
      <c r="Y275" s="45">
        <v>0</v>
      </c>
      <c r="Z275" s="44">
        <v>5</v>
      </c>
      <c r="AA275" s="44">
        <v>3</v>
      </c>
      <c r="AB275" s="43">
        <v>2</v>
      </c>
      <c r="AC275" s="42">
        <f>MAX(Table1[[#This Row],[Ramp Up Rate (MW/h) - standard operation]]/Table1[[#This Row],[Installed capacity (MW)]],Table1[[#This Row],[Ramp Down Rate (MW/h) - standard operation]]/Table1[[#This Row],[Installed capacity (MW)]])/60</f>
        <v>2.2727272727272724E-2</v>
      </c>
    </row>
    <row r="276" spans="3:29" s="41" customFormat="1" ht="13.8" hidden="1" x14ac:dyDescent="0.25">
      <c r="C276" s="50" t="s">
        <v>318</v>
      </c>
      <c r="D276" s="47" t="s">
        <v>317</v>
      </c>
      <c r="E276" s="47" t="s">
        <v>221</v>
      </c>
      <c r="F276" s="47" t="s">
        <v>302</v>
      </c>
      <c r="G276" s="47" t="s">
        <v>19</v>
      </c>
      <c r="H276" s="47" t="s">
        <v>19</v>
      </c>
      <c r="I276" s="47">
        <v>2012</v>
      </c>
      <c r="J276" s="47">
        <v>53</v>
      </c>
      <c r="K276" s="49">
        <v>0</v>
      </c>
      <c r="L276" s="47">
        <v>1</v>
      </c>
      <c r="M276" s="47">
        <v>120</v>
      </c>
      <c r="N276" s="47">
        <v>120</v>
      </c>
      <c r="O276" s="48"/>
      <c r="P276" s="45"/>
      <c r="Q276" s="45"/>
      <c r="R276" s="47"/>
      <c r="S276" s="47"/>
      <c r="T276" s="47"/>
      <c r="U276" s="51">
        <v>45.1</v>
      </c>
      <c r="V276" s="51">
        <v>10.39</v>
      </c>
      <c r="W276" s="45">
        <v>0</v>
      </c>
      <c r="X276" s="45">
        <v>0</v>
      </c>
      <c r="Y276" s="45">
        <v>0</v>
      </c>
      <c r="Z276" s="44">
        <v>5</v>
      </c>
      <c r="AA276" s="44">
        <v>3</v>
      </c>
      <c r="AB276" s="43">
        <v>2</v>
      </c>
      <c r="AC276" s="42">
        <f>MAX(Table1[[#This Row],[Ramp Up Rate (MW/h) - standard operation]]/Table1[[#This Row],[Installed capacity (MW)]],Table1[[#This Row],[Ramp Down Rate (MW/h) - standard operation]]/Table1[[#This Row],[Installed capacity (MW)]])/60</f>
        <v>3.7735849056603772E-2</v>
      </c>
    </row>
    <row r="277" spans="3:29" s="41" customFormat="1" ht="13.8" hidden="1" x14ac:dyDescent="0.25">
      <c r="C277" s="50" t="s">
        <v>316</v>
      </c>
      <c r="D277" s="47" t="s">
        <v>315</v>
      </c>
      <c r="E277" s="47" t="s">
        <v>221</v>
      </c>
      <c r="F277" s="47" t="s">
        <v>312</v>
      </c>
      <c r="G277" s="47" t="s">
        <v>19</v>
      </c>
      <c r="H277" s="47" t="s">
        <v>19</v>
      </c>
      <c r="I277" s="47">
        <v>2008</v>
      </c>
      <c r="J277" s="47">
        <v>159</v>
      </c>
      <c r="K277" s="49">
        <v>0</v>
      </c>
      <c r="L277" s="47">
        <v>1</v>
      </c>
      <c r="M277" s="47">
        <v>780</v>
      </c>
      <c r="N277" s="47">
        <v>780</v>
      </c>
      <c r="O277" s="48"/>
      <c r="P277" s="45"/>
      <c r="Q277" s="45"/>
      <c r="R277" s="47"/>
      <c r="S277" s="47"/>
      <c r="T277" s="47"/>
      <c r="U277" s="51">
        <v>45.1</v>
      </c>
      <c r="V277" s="51">
        <v>10.39</v>
      </c>
      <c r="W277" s="45">
        <v>0</v>
      </c>
      <c r="X277" s="45">
        <v>0</v>
      </c>
      <c r="Y277" s="45">
        <v>0</v>
      </c>
      <c r="Z277" s="44">
        <v>5</v>
      </c>
      <c r="AA277" s="44">
        <v>3</v>
      </c>
      <c r="AB277" s="43">
        <v>2</v>
      </c>
      <c r="AC277" s="42">
        <f>MAX(Table1[[#This Row],[Ramp Up Rate (MW/h) - standard operation]]/Table1[[#This Row],[Installed capacity (MW)]],Table1[[#This Row],[Ramp Down Rate (MW/h) - standard operation]]/Table1[[#This Row],[Installed capacity (MW)]])/60</f>
        <v>8.1761006289308172E-2</v>
      </c>
    </row>
    <row r="278" spans="3:29" s="41" customFormat="1" ht="13.8" hidden="1" x14ac:dyDescent="0.25">
      <c r="C278" s="50" t="s">
        <v>314</v>
      </c>
      <c r="D278" s="47" t="s">
        <v>313</v>
      </c>
      <c r="E278" s="47" t="s">
        <v>221</v>
      </c>
      <c r="F278" s="47" t="s">
        <v>312</v>
      </c>
      <c r="G278" s="47" t="s">
        <v>19</v>
      </c>
      <c r="H278" s="47" t="s">
        <v>19</v>
      </c>
      <c r="I278" s="47">
        <v>2011</v>
      </c>
      <c r="J278" s="47">
        <v>39</v>
      </c>
      <c r="K278" s="49">
        <v>0</v>
      </c>
      <c r="L278" s="47">
        <v>1</v>
      </c>
      <c r="M278" s="47">
        <v>900</v>
      </c>
      <c r="N278" s="47">
        <v>180</v>
      </c>
      <c r="O278" s="48"/>
      <c r="P278" s="45"/>
      <c r="Q278" s="45"/>
      <c r="R278" s="47"/>
      <c r="S278" s="47"/>
      <c r="T278" s="47"/>
      <c r="U278" s="51">
        <v>45.1</v>
      </c>
      <c r="V278" s="51">
        <v>10.39</v>
      </c>
      <c r="W278" s="45">
        <v>0</v>
      </c>
      <c r="X278" s="45">
        <v>0</v>
      </c>
      <c r="Y278" s="45">
        <v>0</v>
      </c>
      <c r="Z278" s="44">
        <v>5</v>
      </c>
      <c r="AA278" s="44">
        <v>3</v>
      </c>
      <c r="AB278" s="43">
        <v>2</v>
      </c>
      <c r="AC278" s="42">
        <f>MAX(Table1[[#This Row],[Ramp Up Rate (MW/h) - standard operation]]/Table1[[#This Row],[Installed capacity (MW)]],Table1[[#This Row],[Ramp Down Rate (MW/h) - standard operation]]/Table1[[#This Row],[Installed capacity (MW)]])/60</f>
        <v>0.38461538461538464</v>
      </c>
    </row>
    <row r="279" spans="3:29" s="41" customFormat="1" ht="13.8" hidden="1" x14ac:dyDescent="0.25">
      <c r="C279" s="50" t="s">
        <v>311</v>
      </c>
      <c r="D279" s="47" t="s">
        <v>310</v>
      </c>
      <c r="E279" s="47" t="s">
        <v>221</v>
      </c>
      <c r="F279" s="47" t="s">
        <v>307</v>
      </c>
      <c r="G279" s="47" t="s">
        <v>19</v>
      </c>
      <c r="H279" s="47" t="s">
        <v>19</v>
      </c>
      <c r="I279" s="47">
        <v>2014</v>
      </c>
      <c r="J279" s="47">
        <v>144</v>
      </c>
      <c r="K279" s="49">
        <v>0</v>
      </c>
      <c r="L279" s="47">
        <v>1</v>
      </c>
      <c r="M279" s="47">
        <v>630</v>
      </c>
      <c r="N279" s="47">
        <v>620</v>
      </c>
      <c r="O279" s="48"/>
      <c r="P279" s="45"/>
      <c r="Q279" s="45"/>
      <c r="R279" s="47"/>
      <c r="S279" s="47"/>
      <c r="T279" s="47"/>
      <c r="U279" s="51">
        <v>45.1</v>
      </c>
      <c r="V279" s="51">
        <v>10.39</v>
      </c>
      <c r="W279" s="45">
        <v>0</v>
      </c>
      <c r="X279" s="45">
        <v>0</v>
      </c>
      <c r="Y279" s="45">
        <v>0</v>
      </c>
      <c r="Z279" s="44">
        <v>5</v>
      </c>
      <c r="AA279" s="44">
        <v>3</v>
      </c>
      <c r="AB279" s="43">
        <v>2</v>
      </c>
      <c r="AC279" s="42">
        <f>MAX(Table1[[#This Row],[Ramp Up Rate (MW/h) - standard operation]]/Table1[[#This Row],[Installed capacity (MW)]],Table1[[#This Row],[Ramp Down Rate (MW/h) - standard operation]]/Table1[[#This Row],[Installed capacity (MW)]])/60</f>
        <v>7.2916666666666671E-2</v>
      </c>
    </row>
    <row r="280" spans="3:29" s="41" customFormat="1" ht="13.8" hidden="1" x14ac:dyDescent="0.25">
      <c r="C280" s="50" t="s">
        <v>309</v>
      </c>
      <c r="D280" s="47" t="s">
        <v>308</v>
      </c>
      <c r="E280" s="47" t="s">
        <v>221</v>
      </c>
      <c r="F280" s="47" t="s">
        <v>307</v>
      </c>
      <c r="G280" s="47" t="s">
        <v>19</v>
      </c>
      <c r="H280" s="47" t="s">
        <v>19</v>
      </c>
      <c r="I280" s="47">
        <v>2014</v>
      </c>
      <c r="J280" s="47">
        <v>126</v>
      </c>
      <c r="K280" s="49">
        <v>0</v>
      </c>
      <c r="L280" s="47">
        <v>1</v>
      </c>
      <c r="M280" s="47">
        <v>630</v>
      </c>
      <c r="N280" s="47">
        <v>620</v>
      </c>
      <c r="O280" s="48"/>
      <c r="P280" s="45"/>
      <c r="Q280" s="45"/>
      <c r="R280" s="47"/>
      <c r="S280" s="47"/>
      <c r="T280" s="47"/>
      <c r="U280" s="51">
        <v>45.1</v>
      </c>
      <c r="V280" s="51">
        <v>10.39</v>
      </c>
      <c r="W280" s="45">
        <v>0</v>
      </c>
      <c r="X280" s="45">
        <v>0</v>
      </c>
      <c r="Y280" s="45">
        <v>0</v>
      </c>
      <c r="Z280" s="44">
        <v>5</v>
      </c>
      <c r="AA280" s="44">
        <v>3</v>
      </c>
      <c r="AB280" s="43">
        <v>2</v>
      </c>
      <c r="AC280" s="42">
        <f>MAX(Table1[[#This Row],[Ramp Up Rate (MW/h) - standard operation]]/Table1[[#This Row],[Installed capacity (MW)]],Table1[[#This Row],[Ramp Down Rate (MW/h) - standard operation]]/Table1[[#This Row],[Installed capacity (MW)]])/60</f>
        <v>8.3333333333333329E-2</v>
      </c>
    </row>
    <row r="281" spans="3:29" s="41" customFormat="1" ht="13.8" hidden="1" x14ac:dyDescent="0.25">
      <c r="C281" s="50" t="s">
        <v>306</v>
      </c>
      <c r="D281" s="47" t="s">
        <v>305</v>
      </c>
      <c r="E281" s="47" t="s">
        <v>221</v>
      </c>
      <c r="F281" s="47" t="s">
        <v>302</v>
      </c>
      <c r="G281" s="47" t="s">
        <v>19</v>
      </c>
      <c r="H281" s="47" t="s">
        <v>19</v>
      </c>
      <c r="I281" s="47">
        <v>2008</v>
      </c>
      <c r="J281" s="47">
        <v>98.7</v>
      </c>
      <c r="K281" s="49">
        <v>0</v>
      </c>
      <c r="L281" s="47">
        <v>1</v>
      </c>
      <c r="M281" s="47">
        <v>600</v>
      </c>
      <c r="N281" s="47">
        <v>600</v>
      </c>
      <c r="O281" s="48"/>
      <c r="P281" s="45"/>
      <c r="Q281" s="45"/>
      <c r="R281" s="47"/>
      <c r="S281" s="47"/>
      <c r="T281" s="47"/>
      <c r="U281" s="51">
        <v>45.1</v>
      </c>
      <c r="V281" s="51">
        <v>10.39</v>
      </c>
      <c r="W281" s="45">
        <v>0</v>
      </c>
      <c r="X281" s="45">
        <v>0</v>
      </c>
      <c r="Y281" s="45">
        <v>0</v>
      </c>
      <c r="Z281" s="44">
        <v>5</v>
      </c>
      <c r="AA281" s="44">
        <v>3</v>
      </c>
      <c r="AB281" s="43">
        <v>2</v>
      </c>
      <c r="AC281" s="42">
        <f>MAX(Table1[[#This Row],[Ramp Up Rate (MW/h) - standard operation]]/Table1[[#This Row],[Installed capacity (MW)]],Table1[[#This Row],[Ramp Down Rate (MW/h) - standard operation]]/Table1[[#This Row],[Installed capacity (MW)]])/60</f>
        <v>0.10131712259371833</v>
      </c>
    </row>
    <row r="282" spans="3:29" s="41" customFormat="1" ht="13.8" hidden="1" x14ac:dyDescent="0.25">
      <c r="C282" s="50" t="s">
        <v>304</v>
      </c>
      <c r="D282" s="47" t="s">
        <v>303</v>
      </c>
      <c r="E282" s="47" t="s">
        <v>221</v>
      </c>
      <c r="F282" s="47" t="s">
        <v>302</v>
      </c>
      <c r="G282" s="47" t="s">
        <v>19</v>
      </c>
      <c r="H282" s="47" t="s">
        <v>19</v>
      </c>
      <c r="I282" s="47">
        <v>2011</v>
      </c>
      <c r="J282" s="47">
        <v>120.8</v>
      </c>
      <c r="K282" s="49">
        <v>0</v>
      </c>
      <c r="L282" s="47">
        <v>1</v>
      </c>
      <c r="M282" s="47">
        <v>1580</v>
      </c>
      <c r="N282" s="47">
        <v>1580</v>
      </c>
      <c r="O282" s="48"/>
      <c r="P282" s="45"/>
      <c r="Q282" s="45"/>
      <c r="R282" s="47"/>
      <c r="S282" s="47"/>
      <c r="T282" s="47"/>
      <c r="U282" s="51">
        <v>45.1</v>
      </c>
      <c r="V282" s="51">
        <v>10.39</v>
      </c>
      <c r="W282" s="45">
        <v>0</v>
      </c>
      <c r="X282" s="45">
        <v>0</v>
      </c>
      <c r="Y282" s="45">
        <v>0</v>
      </c>
      <c r="Z282" s="44">
        <v>5</v>
      </c>
      <c r="AA282" s="44">
        <v>3</v>
      </c>
      <c r="AB282" s="43">
        <v>2</v>
      </c>
      <c r="AC282" s="42">
        <f>MAX(Table1[[#This Row],[Ramp Up Rate (MW/h) - standard operation]]/Table1[[#This Row],[Installed capacity (MW)]],Table1[[#This Row],[Ramp Down Rate (MW/h) - standard operation]]/Table1[[#This Row],[Installed capacity (MW)]])/60</f>
        <v>0.21799116997792495</v>
      </c>
    </row>
    <row r="283" spans="3:29" s="41" customFormat="1" ht="13.8" hidden="1" x14ac:dyDescent="0.25">
      <c r="C283" s="50" t="s">
        <v>301</v>
      </c>
      <c r="D283" s="47" t="s">
        <v>300</v>
      </c>
      <c r="E283" s="47" t="s">
        <v>225</v>
      </c>
      <c r="F283" s="47" t="s">
        <v>225</v>
      </c>
      <c r="G283" s="47" t="s">
        <v>19</v>
      </c>
      <c r="H283" s="47" t="s">
        <v>19</v>
      </c>
      <c r="I283" s="47">
        <v>2012</v>
      </c>
      <c r="J283" s="47">
        <v>168</v>
      </c>
      <c r="K283" s="49">
        <v>0</v>
      </c>
      <c r="L283" s="47">
        <v>1</v>
      </c>
      <c r="M283" s="47">
        <v>10080</v>
      </c>
      <c r="N283" s="47">
        <v>10080</v>
      </c>
      <c r="O283" s="48"/>
      <c r="P283" s="45"/>
      <c r="Q283" s="45"/>
      <c r="R283" s="47"/>
      <c r="S283" s="47"/>
      <c r="T283" s="47"/>
      <c r="U283" s="51">
        <v>45.1</v>
      </c>
      <c r="V283" s="51">
        <v>10.39</v>
      </c>
      <c r="W283" s="45">
        <v>0</v>
      </c>
      <c r="X283" s="45">
        <v>0</v>
      </c>
      <c r="Y283" s="45">
        <v>0</v>
      </c>
      <c r="Z283" s="44">
        <v>5</v>
      </c>
      <c r="AA283" s="44">
        <v>3</v>
      </c>
      <c r="AB283" s="43">
        <v>2</v>
      </c>
      <c r="AC283" s="42">
        <f>MAX(Table1[[#This Row],[Ramp Up Rate (MW/h) - standard operation]]/Table1[[#This Row],[Installed capacity (MW)]],Table1[[#This Row],[Ramp Down Rate (MW/h) - standard operation]]/Table1[[#This Row],[Installed capacity (MW)]])/60</f>
        <v>1</v>
      </c>
    </row>
    <row r="284" spans="3:29" s="41" customFormat="1" ht="13.8" hidden="1" x14ac:dyDescent="0.25">
      <c r="C284" s="50" t="s">
        <v>299</v>
      </c>
      <c r="D284" s="47" t="s">
        <v>298</v>
      </c>
      <c r="E284" s="47" t="s">
        <v>228</v>
      </c>
      <c r="F284" s="47" t="s">
        <v>293</v>
      </c>
      <c r="G284" s="47" t="s">
        <v>19</v>
      </c>
      <c r="H284" s="47" t="s">
        <v>19</v>
      </c>
      <c r="I284" s="47">
        <v>2012</v>
      </c>
      <c r="J284" s="47">
        <v>420</v>
      </c>
      <c r="K284" s="49">
        <v>0</v>
      </c>
      <c r="L284" s="47">
        <v>1</v>
      </c>
      <c r="M284" s="47">
        <v>560</v>
      </c>
      <c r="N284" s="47">
        <v>560</v>
      </c>
      <c r="O284" s="48"/>
      <c r="P284" s="45"/>
      <c r="Q284" s="45"/>
      <c r="R284" s="47"/>
      <c r="S284" s="47"/>
      <c r="T284" s="47"/>
      <c r="U284" s="51">
        <v>45.1</v>
      </c>
      <c r="V284" s="51">
        <v>10.39</v>
      </c>
      <c r="W284" s="45">
        <v>0</v>
      </c>
      <c r="X284" s="45">
        <v>0</v>
      </c>
      <c r="Y284" s="45">
        <v>0</v>
      </c>
      <c r="Z284" s="44">
        <v>5</v>
      </c>
      <c r="AA284" s="44">
        <v>3</v>
      </c>
      <c r="AB284" s="43">
        <v>2</v>
      </c>
      <c r="AC284" s="42">
        <f>MAX(Table1[[#This Row],[Ramp Up Rate (MW/h) - standard operation]]/Table1[[#This Row],[Installed capacity (MW)]],Table1[[#This Row],[Ramp Down Rate (MW/h) - standard operation]]/Table1[[#This Row],[Installed capacity (MW)]])/60</f>
        <v>2.222222222222222E-2</v>
      </c>
    </row>
    <row r="285" spans="3:29" s="41" customFormat="1" ht="13.8" hidden="1" x14ac:dyDescent="0.25">
      <c r="C285" s="50" t="s">
        <v>297</v>
      </c>
      <c r="D285" s="47" t="s">
        <v>296</v>
      </c>
      <c r="E285" s="47" t="s">
        <v>228</v>
      </c>
      <c r="F285" s="47" t="s">
        <v>293</v>
      </c>
      <c r="G285" s="47" t="s">
        <v>19</v>
      </c>
      <c r="H285" s="47" t="s">
        <v>19</v>
      </c>
      <c r="I285" s="47">
        <v>2014</v>
      </c>
      <c r="J285" s="47">
        <v>131.19999999999999</v>
      </c>
      <c r="K285" s="49">
        <v>0</v>
      </c>
      <c r="L285" s="47">
        <v>1</v>
      </c>
      <c r="M285" s="47">
        <v>630</v>
      </c>
      <c r="N285" s="47">
        <v>620</v>
      </c>
      <c r="O285" s="48"/>
      <c r="P285" s="45"/>
      <c r="Q285" s="45"/>
      <c r="R285" s="47"/>
      <c r="S285" s="47"/>
      <c r="T285" s="47"/>
      <c r="U285" s="51">
        <v>45.1</v>
      </c>
      <c r="V285" s="51">
        <v>10.39</v>
      </c>
      <c r="W285" s="45">
        <v>0</v>
      </c>
      <c r="X285" s="45">
        <v>0</v>
      </c>
      <c r="Y285" s="45">
        <v>0</v>
      </c>
      <c r="Z285" s="44">
        <v>5</v>
      </c>
      <c r="AA285" s="44">
        <v>3</v>
      </c>
      <c r="AB285" s="43">
        <v>2</v>
      </c>
      <c r="AC285" s="42">
        <f>MAX(Table1[[#This Row],[Ramp Up Rate (MW/h) - standard operation]]/Table1[[#This Row],[Installed capacity (MW)]],Table1[[#This Row],[Ramp Down Rate (MW/h) - standard operation]]/Table1[[#This Row],[Installed capacity (MW)]])/60</f>
        <v>8.0030487804878064E-2</v>
      </c>
    </row>
    <row r="286" spans="3:29" s="41" customFormat="1" ht="13.8" hidden="1" x14ac:dyDescent="0.25">
      <c r="C286" s="50" t="s">
        <v>295</v>
      </c>
      <c r="D286" s="47" t="s">
        <v>294</v>
      </c>
      <c r="E286" s="47" t="s">
        <v>228</v>
      </c>
      <c r="F286" s="47" t="s">
        <v>293</v>
      </c>
      <c r="G286" s="47" t="s">
        <v>19</v>
      </c>
      <c r="H286" s="47" t="s">
        <v>19</v>
      </c>
      <c r="I286" s="47">
        <v>2011</v>
      </c>
      <c r="J286" s="47">
        <v>67.2</v>
      </c>
      <c r="K286" s="49">
        <v>0</v>
      </c>
      <c r="L286" s="47">
        <v>1</v>
      </c>
      <c r="M286" s="47">
        <v>630</v>
      </c>
      <c r="N286" s="47">
        <v>620</v>
      </c>
      <c r="O286" s="48"/>
      <c r="P286" s="45"/>
      <c r="Q286" s="45"/>
      <c r="R286" s="47"/>
      <c r="S286" s="47"/>
      <c r="T286" s="47"/>
      <c r="U286" s="51">
        <v>45.1</v>
      </c>
      <c r="V286" s="51">
        <v>10.39</v>
      </c>
      <c r="W286" s="45">
        <v>0</v>
      </c>
      <c r="X286" s="45">
        <v>0</v>
      </c>
      <c r="Y286" s="45">
        <v>0</v>
      </c>
      <c r="Z286" s="44">
        <v>5</v>
      </c>
      <c r="AA286" s="44">
        <v>3</v>
      </c>
      <c r="AB286" s="43">
        <v>2</v>
      </c>
      <c r="AC286" s="42">
        <f>MAX(Table1[[#This Row],[Ramp Up Rate (MW/h) - standard operation]]/Table1[[#This Row],[Installed capacity (MW)]],Table1[[#This Row],[Ramp Down Rate (MW/h) - standard operation]]/Table1[[#This Row],[Installed capacity (MW)]])/60</f>
        <v>0.15625</v>
      </c>
    </row>
    <row r="287" spans="3:29" s="41" customFormat="1" ht="13.8" x14ac:dyDescent="0.25">
      <c r="C287" s="50" t="s">
        <v>651</v>
      </c>
      <c r="D287" s="47" t="s">
        <v>652</v>
      </c>
      <c r="E287" s="47" t="s">
        <v>26</v>
      </c>
      <c r="F287" s="47" t="s">
        <v>499</v>
      </c>
      <c r="G287" s="47" t="s">
        <v>30</v>
      </c>
      <c r="H287" s="47" t="s">
        <v>30</v>
      </c>
      <c r="I287" s="47">
        <v>1959</v>
      </c>
      <c r="J287" s="47">
        <v>82</v>
      </c>
      <c r="K287" s="49">
        <v>0</v>
      </c>
      <c r="L287" s="47">
        <v>1</v>
      </c>
      <c r="M287" s="47">
        <v>7790</v>
      </c>
      <c r="N287" s="47">
        <v>1800</v>
      </c>
      <c r="O287" s="55">
        <v>3.6</v>
      </c>
      <c r="P287" s="45">
        <v>100</v>
      </c>
      <c r="Q287" s="45"/>
      <c r="R287" s="47"/>
      <c r="S287" s="47"/>
      <c r="T287" s="47"/>
      <c r="U287" s="51">
        <v>58.25</v>
      </c>
      <c r="V287" s="51">
        <v>7.19</v>
      </c>
      <c r="W287" s="45">
        <v>12</v>
      </c>
      <c r="X287" s="45">
        <v>2</v>
      </c>
      <c r="Y287" s="45">
        <v>1</v>
      </c>
      <c r="Z287" s="44">
        <v>5</v>
      </c>
      <c r="AA287" s="44">
        <v>3</v>
      </c>
      <c r="AB287" s="43">
        <v>2</v>
      </c>
      <c r="AC287" s="53">
        <f>MAX(Table1[[#This Row],[Ramp Up Rate (MW/h) - standard operation]]/Table1[[#This Row],[Installed capacity (MW)]],Table1[[#This Row],[Ramp Down Rate (MW/h) - standard operation]]/Table1[[#This Row],[Installed capacity (MW)]])/60</f>
        <v>1.5833333333333333</v>
      </c>
    </row>
    <row r="288" spans="3:29" s="41" customFormat="1" ht="13.8" x14ac:dyDescent="0.25">
      <c r="C288" s="50" t="s">
        <v>651</v>
      </c>
      <c r="D288" s="47" t="s">
        <v>650</v>
      </c>
      <c r="E288" s="47" t="s">
        <v>26</v>
      </c>
      <c r="F288" s="47" t="s">
        <v>499</v>
      </c>
      <c r="G288" s="47" t="s">
        <v>30</v>
      </c>
      <c r="H288" s="47" t="s">
        <v>30</v>
      </c>
      <c r="I288" s="47">
        <v>1959</v>
      </c>
      <c r="J288" s="47">
        <v>82</v>
      </c>
      <c r="K288" s="49">
        <v>0</v>
      </c>
      <c r="L288" s="47">
        <v>1</v>
      </c>
      <c r="M288" s="47">
        <v>7790</v>
      </c>
      <c r="N288" s="47">
        <v>1800</v>
      </c>
      <c r="O288" s="55">
        <v>3.6</v>
      </c>
      <c r="P288" s="45">
        <v>100</v>
      </c>
      <c r="Q288" s="45"/>
      <c r="R288" s="47"/>
      <c r="S288" s="47"/>
      <c r="T288" s="47"/>
      <c r="U288" s="51">
        <v>58.25</v>
      </c>
      <c r="V288" s="51">
        <v>7.19</v>
      </c>
      <c r="W288" s="45">
        <v>12</v>
      </c>
      <c r="X288" s="45">
        <v>2</v>
      </c>
      <c r="Y288" s="45">
        <v>1</v>
      </c>
      <c r="Z288" s="44">
        <v>5</v>
      </c>
      <c r="AA288" s="44">
        <v>3</v>
      </c>
      <c r="AB288" s="43">
        <v>2</v>
      </c>
      <c r="AC288" s="53">
        <f>MAX(Table1[[#This Row],[Ramp Up Rate (MW/h) - standard operation]]/Table1[[#This Row],[Installed capacity (MW)]],Table1[[#This Row],[Ramp Down Rate (MW/h) - standard operation]]/Table1[[#This Row],[Installed capacity (MW)]])/60</f>
        <v>1.5833333333333333</v>
      </c>
    </row>
    <row r="289" spans="3:29" s="41" customFormat="1" ht="13.8" x14ac:dyDescent="0.25">
      <c r="C289" s="50" t="s">
        <v>646</v>
      </c>
      <c r="D289" s="47" t="s">
        <v>649</v>
      </c>
      <c r="E289" s="47" t="s">
        <v>26</v>
      </c>
      <c r="F289" s="47" t="s">
        <v>499</v>
      </c>
      <c r="G289" s="47" t="s">
        <v>30</v>
      </c>
      <c r="H289" s="47" t="s">
        <v>30</v>
      </c>
      <c r="I289" s="47">
        <v>1962</v>
      </c>
      <c r="J289" s="47">
        <v>72</v>
      </c>
      <c r="K289" s="49">
        <v>0</v>
      </c>
      <c r="L289" s="47">
        <v>1</v>
      </c>
      <c r="M289" s="47">
        <v>7790</v>
      </c>
      <c r="N289" s="47">
        <v>1800</v>
      </c>
      <c r="O289" s="55">
        <v>3.6</v>
      </c>
      <c r="P289" s="45">
        <v>100</v>
      </c>
      <c r="Q289" s="45"/>
      <c r="R289" s="47"/>
      <c r="S289" s="47"/>
      <c r="T289" s="47"/>
      <c r="U289" s="51">
        <v>58.25</v>
      </c>
      <c r="V289" s="51">
        <v>7.19</v>
      </c>
      <c r="W289" s="45">
        <v>12</v>
      </c>
      <c r="X289" s="45">
        <v>2</v>
      </c>
      <c r="Y289" s="45">
        <v>1</v>
      </c>
      <c r="Z289" s="44">
        <v>5</v>
      </c>
      <c r="AA289" s="44">
        <v>3</v>
      </c>
      <c r="AB289" s="43">
        <v>2</v>
      </c>
      <c r="AC289" s="53">
        <f>MAX(Table1[[#This Row],[Ramp Up Rate (MW/h) - standard operation]]/Table1[[#This Row],[Installed capacity (MW)]],Table1[[#This Row],[Ramp Down Rate (MW/h) - standard operation]]/Table1[[#This Row],[Installed capacity (MW)]])/60</f>
        <v>1.8032407407407407</v>
      </c>
    </row>
    <row r="290" spans="3:29" s="41" customFormat="1" ht="13.8" x14ac:dyDescent="0.25">
      <c r="C290" s="50" t="s">
        <v>646</v>
      </c>
      <c r="D290" s="47" t="s">
        <v>648</v>
      </c>
      <c r="E290" s="47" t="s">
        <v>26</v>
      </c>
      <c r="F290" s="47" t="s">
        <v>499</v>
      </c>
      <c r="G290" s="47" t="s">
        <v>30</v>
      </c>
      <c r="H290" s="47" t="s">
        <v>30</v>
      </c>
      <c r="I290" s="47">
        <v>1962</v>
      </c>
      <c r="J290" s="47">
        <v>72</v>
      </c>
      <c r="K290" s="49">
        <v>0</v>
      </c>
      <c r="L290" s="47">
        <v>1</v>
      </c>
      <c r="M290" s="47">
        <v>7790</v>
      </c>
      <c r="N290" s="47">
        <v>1800</v>
      </c>
      <c r="O290" s="55">
        <v>3.6</v>
      </c>
      <c r="P290" s="45">
        <v>100</v>
      </c>
      <c r="Q290" s="45"/>
      <c r="R290" s="47"/>
      <c r="S290" s="47"/>
      <c r="T290" s="47"/>
      <c r="U290" s="51">
        <v>58.25</v>
      </c>
      <c r="V290" s="51">
        <v>7.19</v>
      </c>
      <c r="W290" s="45">
        <v>12</v>
      </c>
      <c r="X290" s="45">
        <v>2</v>
      </c>
      <c r="Y290" s="45">
        <v>1</v>
      </c>
      <c r="Z290" s="44">
        <v>5</v>
      </c>
      <c r="AA290" s="44">
        <v>3</v>
      </c>
      <c r="AB290" s="43">
        <v>2</v>
      </c>
      <c r="AC290" s="53">
        <f>MAX(Table1[[#This Row],[Ramp Up Rate (MW/h) - standard operation]]/Table1[[#This Row],[Installed capacity (MW)]],Table1[[#This Row],[Ramp Down Rate (MW/h) - standard operation]]/Table1[[#This Row],[Installed capacity (MW)]])/60</f>
        <v>1.8032407407407407</v>
      </c>
    </row>
    <row r="291" spans="3:29" s="41" customFormat="1" ht="13.8" x14ac:dyDescent="0.25">
      <c r="C291" s="50" t="s">
        <v>646</v>
      </c>
      <c r="D291" s="47" t="s">
        <v>647</v>
      </c>
      <c r="E291" s="47" t="s">
        <v>26</v>
      </c>
      <c r="F291" s="47" t="s">
        <v>499</v>
      </c>
      <c r="G291" s="47" t="s">
        <v>30</v>
      </c>
      <c r="H291" s="47" t="s">
        <v>30</v>
      </c>
      <c r="I291" s="47">
        <v>1962</v>
      </c>
      <c r="J291" s="47">
        <v>72</v>
      </c>
      <c r="K291" s="49">
        <v>0</v>
      </c>
      <c r="L291" s="47">
        <v>1</v>
      </c>
      <c r="M291" s="47">
        <v>7790</v>
      </c>
      <c r="N291" s="47">
        <v>1800</v>
      </c>
      <c r="O291" s="55">
        <v>3.6</v>
      </c>
      <c r="P291" s="45">
        <v>100</v>
      </c>
      <c r="Q291" s="45"/>
      <c r="R291" s="47"/>
      <c r="S291" s="47"/>
      <c r="T291" s="47"/>
      <c r="U291" s="51">
        <v>58.25</v>
      </c>
      <c r="V291" s="51">
        <v>7.19</v>
      </c>
      <c r="W291" s="45">
        <v>12</v>
      </c>
      <c r="X291" s="45">
        <v>2</v>
      </c>
      <c r="Y291" s="45">
        <v>1</v>
      </c>
      <c r="Z291" s="44">
        <v>5</v>
      </c>
      <c r="AA291" s="44">
        <v>3</v>
      </c>
      <c r="AB291" s="43">
        <v>2</v>
      </c>
      <c r="AC291" s="53">
        <f>MAX(Table1[[#This Row],[Ramp Up Rate (MW/h) - standard operation]]/Table1[[#This Row],[Installed capacity (MW)]],Table1[[#This Row],[Ramp Down Rate (MW/h) - standard operation]]/Table1[[#This Row],[Installed capacity (MW)]])/60</f>
        <v>1.8032407407407407</v>
      </c>
    </row>
    <row r="292" spans="3:29" s="41" customFormat="1" ht="13.8" x14ac:dyDescent="0.25">
      <c r="C292" s="50" t="s">
        <v>646</v>
      </c>
      <c r="D292" s="47" t="s">
        <v>645</v>
      </c>
      <c r="E292" s="47" t="s">
        <v>26</v>
      </c>
      <c r="F292" s="47" t="s">
        <v>499</v>
      </c>
      <c r="G292" s="47" t="s">
        <v>30</v>
      </c>
      <c r="H292" s="47" t="s">
        <v>30</v>
      </c>
      <c r="I292" s="47">
        <v>1962</v>
      </c>
      <c r="J292" s="47">
        <v>72</v>
      </c>
      <c r="K292" s="49">
        <v>0</v>
      </c>
      <c r="L292" s="47">
        <v>1</v>
      </c>
      <c r="M292" s="47">
        <v>7790</v>
      </c>
      <c r="N292" s="47">
        <v>1800</v>
      </c>
      <c r="O292" s="55">
        <v>3.6</v>
      </c>
      <c r="P292" s="45">
        <v>100</v>
      </c>
      <c r="Q292" s="45"/>
      <c r="R292" s="47"/>
      <c r="S292" s="47"/>
      <c r="T292" s="47"/>
      <c r="U292" s="51">
        <v>58.25</v>
      </c>
      <c r="V292" s="51">
        <v>7.19</v>
      </c>
      <c r="W292" s="45">
        <v>12</v>
      </c>
      <c r="X292" s="45">
        <v>2</v>
      </c>
      <c r="Y292" s="45">
        <v>1</v>
      </c>
      <c r="Z292" s="44">
        <v>5</v>
      </c>
      <c r="AA292" s="44">
        <v>3</v>
      </c>
      <c r="AB292" s="43">
        <v>2</v>
      </c>
      <c r="AC292" s="53">
        <f>MAX(Table1[[#This Row],[Ramp Up Rate (MW/h) - standard operation]]/Table1[[#This Row],[Installed capacity (MW)]],Table1[[#This Row],[Ramp Down Rate (MW/h) - standard operation]]/Table1[[#This Row],[Installed capacity (MW)]])/60</f>
        <v>1.8032407407407407</v>
      </c>
    </row>
    <row r="293" spans="3:29" s="41" customFormat="1" ht="13.8" hidden="1" x14ac:dyDescent="0.25">
      <c r="C293" s="50" t="s">
        <v>278</v>
      </c>
      <c r="D293" s="47" t="s">
        <v>279</v>
      </c>
      <c r="E293" s="47" t="s">
        <v>221</v>
      </c>
      <c r="F293" s="47"/>
      <c r="G293" s="47" t="s">
        <v>47</v>
      </c>
      <c r="H293" s="47" t="s">
        <v>42</v>
      </c>
      <c r="I293" s="30">
        <v>2006</v>
      </c>
      <c r="J293" s="47">
        <v>30</v>
      </c>
      <c r="K293" s="49">
        <v>0</v>
      </c>
      <c r="L293" s="47">
        <v>2.5</v>
      </c>
      <c r="M293" s="36">
        <v>490</v>
      </c>
      <c r="N293" s="36">
        <v>490</v>
      </c>
      <c r="O293" s="32">
        <v>12.7750177430802</v>
      </c>
      <c r="P293" s="28">
        <v>28.18</v>
      </c>
      <c r="Q293" s="28"/>
      <c r="R293" s="36">
        <v>6</v>
      </c>
      <c r="S293" s="47"/>
      <c r="T293" s="47"/>
      <c r="U293" s="51">
        <v>15.12</v>
      </c>
      <c r="V293" s="51">
        <v>11.18</v>
      </c>
      <c r="W293" s="45"/>
      <c r="X293" s="45"/>
      <c r="Y293" s="45"/>
      <c r="Z293" s="44"/>
      <c r="AA293" s="44"/>
      <c r="AB293" s="43"/>
      <c r="AC293" s="42">
        <f>MAX(Table1[[#This Row],[Ramp Up Rate (MW/h) - standard operation]]/Table1[[#This Row],[Installed capacity (MW)]],Table1[[#This Row],[Ramp Down Rate (MW/h) - standard operation]]/Table1[[#This Row],[Installed capacity (MW)]])/60</f>
        <v>0.2722222222222222</v>
      </c>
    </row>
    <row r="294" spans="3:29" s="41" customFormat="1" ht="13.8" hidden="1" x14ac:dyDescent="0.25">
      <c r="C294" s="50" t="s">
        <v>278</v>
      </c>
      <c r="D294" s="47" t="s">
        <v>277</v>
      </c>
      <c r="E294" s="47" t="s">
        <v>221</v>
      </c>
      <c r="F294" s="47"/>
      <c r="G294" s="47" t="s">
        <v>47</v>
      </c>
      <c r="H294" s="47" t="s">
        <v>42</v>
      </c>
      <c r="I294" s="30">
        <v>2006</v>
      </c>
      <c r="J294" s="47">
        <v>20</v>
      </c>
      <c r="K294" s="49">
        <v>0</v>
      </c>
      <c r="L294" s="47">
        <v>2.5</v>
      </c>
      <c r="M294" s="36">
        <v>330</v>
      </c>
      <c r="N294" s="36">
        <v>330</v>
      </c>
      <c r="O294" s="32">
        <v>12.7750177430802</v>
      </c>
      <c r="P294" s="28">
        <v>28.18</v>
      </c>
      <c r="Q294" s="28"/>
      <c r="R294" s="36">
        <v>6</v>
      </c>
      <c r="S294" s="47"/>
      <c r="T294" s="47"/>
      <c r="U294" s="51">
        <v>15.12</v>
      </c>
      <c r="V294" s="51">
        <v>11.18</v>
      </c>
      <c r="W294" s="45"/>
      <c r="X294" s="45"/>
      <c r="Y294" s="45"/>
      <c r="Z294" s="44"/>
      <c r="AA294" s="44"/>
      <c r="AB294" s="43"/>
      <c r="AC294" s="42">
        <f>MAX(Table1[[#This Row],[Ramp Up Rate (MW/h) - standard operation]]/Table1[[#This Row],[Installed capacity (MW)]],Table1[[#This Row],[Ramp Down Rate (MW/h) - standard operation]]/Table1[[#This Row],[Installed capacity (MW)]])/60</f>
        <v>0.27500000000000002</v>
      </c>
    </row>
    <row r="295" spans="3:29" s="41" customFormat="1" ht="13.8" hidden="1" x14ac:dyDescent="0.25">
      <c r="C295" s="50" t="s">
        <v>276</v>
      </c>
      <c r="D295" s="47" t="s">
        <v>275</v>
      </c>
      <c r="E295" s="47" t="s">
        <v>221</v>
      </c>
      <c r="F295" s="47"/>
      <c r="G295" s="47" t="s">
        <v>19</v>
      </c>
      <c r="H295" s="47" t="s">
        <v>19</v>
      </c>
      <c r="I295" s="30">
        <v>2016</v>
      </c>
      <c r="J295" s="47">
        <v>102</v>
      </c>
      <c r="K295" s="49">
        <v>0</v>
      </c>
      <c r="L295" s="47">
        <v>1</v>
      </c>
      <c r="M295" s="47"/>
      <c r="N295" s="47"/>
      <c r="O295" s="48"/>
      <c r="P295" s="45"/>
      <c r="Q295" s="45"/>
      <c r="R295" s="47"/>
      <c r="S295" s="47"/>
      <c r="T295" s="47"/>
      <c r="U295" s="51">
        <v>45.1</v>
      </c>
      <c r="V295" s="51">
        <v>10.39</v>
      </c>
      <c r="W295" s="45"/>
      <c r="X295" s="45"/>
      <c r="Y295" s="45"/>
      <c r="Z295" s="44"/>
      <c r="AA295" s="44"/>
      <c r="AB295" s="43"/>
      <c r="AC295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96" spans="3:29" s="41" customFormat="1" ht="13.8" hidden="1" x14ac:dyDescent="0.25">
      <c r="C296" s="50" t="s">
        <v>274</v>
      </c>
      <c r="D296" s="47" t="s">
        <v>273</v>
      </c>
      <c r="E296" s="47" t="s">
        <v>221</v>
      </c>
      <c r="F296" s="47"/>
      <c r="G296" s="47" t="s">
        <v>19</v>
      </c>
      <c r="H296" s="47" t="s">
        <v>19</v>
      </c>
      <c r="I296" s="30">
        <v>2017</v>
      </c>
      <c r="J296" s="47">
        <v>102</v>
      </c>
      <c r="K296" s="49">
        <v>0</v>
      </c>
      <c r="L296" s="47">
        <v>1</v>
      </c>
      <c r="M296" s="47"/>
      <c r="N296" s="47"/>
      <c r="O296" s="48"/>
      <c r="P296" s="45"/>
      <c r="Q296" s="45"/>
      <c r="R296" s="47"/>
      <c r="S296" s="47"/>
      <c r="T296" s="47"/>
      <c r="U296" s="51">
        <v>45.1</v>
      </c>
      <c r="V296" s="51">
        <v>10.39</v>
      </c>
      <c r="W296" s="45"/>
      <c r="X296" s="45"/>
      <c r="Y296" s="45"/>
      <c r="Z296" s="44"/>
      <c r="AA296" s="44"/>
      <c r="AB296" s="43"/>
      <c r="AC296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97" spans="3:29" s="41" customFormat="1" ht="13.8" hidden="1" x14ac:dyDescent="0.25">
      <c r="C297" s="50" t="s">
        <v>272</v>
      </c>
      <c r="D297" s="47" t="s">
        <v>271</v>
      </c>
      <c r="E297" s="47" t="s">
        <v>221</v>
      </c>
      <c r="F297" s="47"/>
      <c r="G297" s="47" t="s">
        <v>19</v>
      </c>
      <c r="H297" s="47" t="s">
        <v>19</v>
      </c>
      <c r="I297" s="30">
        <v>2017</v>
      </c>
      <c r="J297" s="47">
        <v>109</v>
      </c>
      <c r="K297" s="49">
        <v>0</v>
      </c>
      <c r="L297" s="47">
        <v>1</v>
      </c>
      <c r="M297" s="47"/>
      <c r="N297" s="47"/>
      <c r="O297" s="48"/>
      <c r="P297" s="45"/>
      <c r="Q297" s="45"/>
      <c r="R297" s="47"/>
      <c r="S297" s="47"/>
      <c r="T297" s="47"/>
      <c r="U297" s="51">
        <v>45.1</v>
      </c>
      <c r="V297" s="51">
        <v>10.39</v>
      </c>
      <c r="W297" s="45"/>
      <c r="X297" s="45"/>
      <c r="Y297" s="45"/>
      <c r="Z297" s="44"/>
      <c r="AA297" s="44"/>
      <c r="AB297" s="43"/>
      <c r="AC297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298" spans="3:29" s="41" customFormat="1" ht="13.8" hidden="1" x14ac:dyDescent="0.25">
      <c r="C298" s="50" t="s">
        <v>270</v>
      </c>
      <c r="D298" s="47" t="s">
        <v>270</v>
      </c>
      <c r="E298" s="47" t="s">
        <v>221</v>
      </c>
      <c r="F298" s="47"/>
      <c r="G298" s="47" t="s">
        <v>187</v>
      </c>
      <c r="H298" s="47" t="s">
        <v>42</v>
      </c>
      <c r="I298" s="30">
        <v>2011</v>
      </c>
      <c r="J298" s="47">
        <v>21</v>
      </c>
      <c r="K298" s="49">
        <v>0</v>
      </c>
      <c r="L298" s="47">
        <v>2.5</v>
      </c>
      <c r="M298" s="36">
        <v>230</v>
      </c>
      <c r="N298" s="36">
        <v>230</v>
      </c>
      <c r="O298" s="32">
        <v>7.8947368421052628</v>
      </c>
      <c r="P298" s="28">
        <v>45.6</v>
      </c>
      <c r="Q298" s="28"/>
      <c r="R298" s="36">
        <v>6</v>
      </c>
      <c r="S298" s="47"/>
      <c r="T298" s="47"/>
      <c r="U298" s="51">
        <v>15.12</v>
      </c>
      <c r="V298" s="51">
        <v>11.18</v>
      </c>
      <c r="W298" s="28">
        <v>6</v>
      </c>
      <c r="X298" s="28">
        <v>1</v>
      </c>
      <c r="Y298" s="28">
        <v>1</v>
      </c>
      <c r="Z298" s="27">
        <v>100</v>
      </c>
      <c r="AA298" s="27">
        <v>100</v>
      </c>
      <c r="AB298" s="26">
        <v>100</v>
      </c>
      <c r="AC298" s="42">
        <f>MAX(Table1[[#This Row],[Ramp Up Rate (MW/h) - standard operation]]/Table1[[#This Row],[Installed capacity (MW)]],Table1[[#This Row],[Ramp Down Rate (MW/h) - standard operation]]/Table1[[#This Row],[Installed capacity (MW)]])/60</f>
        <v>0.18253968253968253</v>
      </c>
    </row>
    <row r="299" spans="3:29" s="41" customFormat="1" ht="13.8" hidden="1" x14ac:dyDescent="0.25">
      <c r="C299" s="50" t="s">
        <v>269</v>
      </c>
      <c r="D299" s="47" t="s">
        <v>268</v>
      </c>
      <c r="E299" s="47" t="s">
        <v>221</v>
      </c>
      <c r="F299" s="47"/>
      <c r="G299" s="47" t="s">
        <v>187</v>
      </c>
      <c r="H299" s="47" t="s">
        <v>42</v>
      </c>
      <c r="I299" s="30">
        <v>2011</v>
      </c>
      <c r="J299" s="47">
        <v>58</v>
      </c>
      <c r="K299" s="49">
        <v>0</v>
      </c>
      <c r="L299" s="47">
        <v>2.5</v>
      </c>
      <c r="M299" s="36">
        <v>640</v>
      </c>
      <c r="N299" s="36">
        <v>640</v>
      </c>
      <c r="O299" s="32">
        <v>7.8947368421052628</v>
      </c>
      <c r="P299" s="28">
        <v>45.6</v>
      </c>
      <c r="Q299" s="28"/>
      <c r="R299" s="36">
        <v>6</v>
      </c>
      <c r="S299" s="47"/>
      <c r="T299" s="47"/>
      <c r="U299" s="51">
        <v>15.12</v>
      </c>
      <c r="V299" s="51">
        <v>11.18</v>
      </c>
      <c r="W299" s="28">
        <v>6</v>
      </c>
      <c r="X299" s="28">
        <v>1</v>
      </c>
      <c r="Y299" s="28">
        <v>1</v>
      </c>
      <c r="Z299" s="27">
        <v>100</v>
      </c>
      <c r="AA299" s="27">
        <v>100</v>
      </c>
      <c r="AB299" s="26">
        <v>100</v>
      </c>
      <c r="AC299" s="42">
        <f>MAX(Table1[[#This Row],[Ramp Up Rate (MW/h) - standard operation]]/Table1[[#This Row],[Installed capacity (MW)]],Table1[[#This Row],[Ramp Down Rate (MW/h) - standard operation]]/Table1[[#This Row],[Installed capacity (MW)]])/60</f>
        <v>0.18390804597701152</v>
      </c>
    </row>
    <row r="300" spans="3:29" s="41" customFormat="1" ht="13.8" hidden="1" x14ac:dyDescent="0.25">
      <c r="C300" s="50" t="s">
        <v>256</v>
      </c>
      <c r="D300" s="47" t="s">
        <v>267</v>
      </c>
      <c r="E300" s="47" t="s">
        <v>221</v>
      </c>
      <c r="F300" s="47">
        <v>2019</v>
      </c>
      <c r="G300" s="47" t="s">
        <v>187</v>
      </c>
      <c r="H300" s="47" t="s">
        <v>61</v>
      </c>
      <c r="I300" s="30">
        <v>2019</v>
      </c>
      <c r="J300" s="47">
        <v>12</v>
      </c>
      <c r="K300" s="49">
        <v>0</v>
      </c>
      <c r="L300" s="47">
        <v>3</v>
      </c>
      <c r="M300" s="36">
        <v>640</v>
      </c>
      <c r="N300" s="36">
        <v>640</v>
      </c>
      <c r="O300" s="32">
        <v>7.8947368421052628</v>
      </c>
      <c r="P300" s="28">
        <v>45.6</v>
      </c>
      <c r="Q300" s="28"/>
      <c r="R300" s="36">
        <v>6</v>
      </c>
      <c r="S300" s="47"/>
      <c r="T300" s="47"/>
      <c r="U300" s="51">
        <v>15.12</v>
      </c>
      <c r="V300" s="51">
        <v>11.18</v>
      </c>
      <c r="W300" s="28">
        <v>6</v>
      </c>
      <c r="X300" s="28">
        <v>1</v>
      </c>
      <c r="Y300" s="28">
        <v>1</v>
      </c>
      <c r="Z300" s="27">
        <v>100</v>
      </c>
      <c r="AA300" s="27">
        <v>100</v>
      </c>
      <c r="AB300" s="26">
        <v>100</v>
      </c>
      <c r="AC300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1" spans="3:29" s="41" customFormat="1" ht="13.8" hidden="1" x14ac:dyDescent="0.25">
      <c r="C301" s="50" t="s">
        <v>256</v>
      </c>
      <c r="D301" s="47" t="s">
        <v>266</v>
      </c>
      <c r="E301" s="47" t="s">
        <v>221</v>
      </c>
      <c r="F301" s="47">
        <v>2019</v>
      </c>
      <c r="G301" s="47" t="s">
        <v>187</v>
      </c>
      <c r="H301" s="47" t="s">
        <v>61</v>
      </c>
      <c r="I301" s="30">
        <v>2019</v>
      </c>
      <c r="J301" s="47">
        <v>12</v>
      </c>
      <c r="K301" s="49">
        <v>0</v>
      </c>
      <c r="L301" s="47">
        <v>3</v>
      </c>
      <c r="M301" s="36">
        <v>640</v>
      </c>
      <c r="N301" s="36">
        <v>640</v>
      </c>
      <c r="O301" s="32">
        <v>7.8947368421052628</v>
      </c>
      <c r="P301" s="28">
        <v>45.6</v>
      </c>
      <c r="Q301" s="28"/>
      <c r="R301" s="36">
        <v>6</v>
      </c>
      <c r="S301" s="47"/>
      <c r="T301" s="47"/>
      <c r="U301" s="51">
        <v>15.12</v>
      </c>
      <c r="V301" s="51">
        <v>11.18</v>
      </c>
      <c r="W301" s="28">
        <v>6</v>
      </c>
      <c r="X301" s="28">
        <v>1</v>
      </c>
      <c r="Y301" s="28">
        <v>1</v>
      </c>
      <c r="Z301" s="27">
        <v>100</v>
      </c>
      <c r="AA301" s="27">
        <v>100</v>
      </c>
      <c r="AB301" s="26">
        <v>100</v>
      </c>
      <c r="AC301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2" spans="3:29" s="41" customFormat="1" ht="13.8" hidden="1" x14ac:dyDescent="0.25">
      <c r="C302" s="50" t="s">
        <v>256</v>
      </c>
      <c r="D302" s="47" t="s">
        <v>265</v>
      </c>
      <c r="E302" s="47" t="s">
        <v>221</v>
      </c>
      <c r="F302" s="47">
        <v>2019</v>
      </c>
      <c r="G302" s="47" t="s">
        <v>187</v>
      </c>
      <c r="H302" s="47" t="s">
        <v>61</v>
      </c>
      <c r="I302" s="30">
        <v>2019</v>
      </c>
      <c r="J302" s="47">
        <v>12</v>
      </c>
      <c r="K302" s="49">
        <v>0</v>
      </c>
      <c r="L302" s="47">
        <v>3</v>
      </c>
      <c r="M302" s="36">
        <v>640</v>
      </c>
      <c r="N302" s="36">
        <v>640</v>
      </c>
      <c r="O302" s="32">
        <v>7.8947368421052628</v>
      </c>
      <c r="P302" s="28">
        <v>45.6</v>
      </c>
      <c r="Q302" s="28"/>
      <c r="R302" s="36">
        <v>6</v>
      </c>
      <c r="S302" s="47"/>
      <c r="T302" s="47"/>
      <c r="U302" s="51">
        <v>15.12</v>
      </c>
      <c r="V302" s="51">
        <v>11.18</v>
      </c>
      <c r="W302" s="28">
        <v>6</v>
      </c>
      <c r="X302" s="28">
        <v>1</v>
      </c>
      <c r="Y302" s="28">
        <v>1</v>
      </c>
      <c r="Z302" s="27">
        <v>100</v>
      </c>
      <c r="AA302" s="27">
        <v>100</v>
      </c>
      <c r="AB302" s="26">
        <v>100</v>
      </c>
      <c r="AC302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3" spans="3:29" s="41" customFormat="1" ht="13.8" hidden="1" x14ac:dyDescent="0.25">
      <c r="C303" s="50" t="s">
        <v>256</v>
      </c>
      <c r="D303" s="47" t="s">
        <v>264</v>
      </c>
      <c r="E303" s="47" t="s">
        <v>221</v>
      </c>
      <c r="F303" s="47">
        <v>2019</v>
      </c>
      <c r="G303" s="47" t="s">
        <v>187</v>
      </c>
      <c r="H303" s="47" t="s">
        <v>61</v>
      </c>
      <c r="I303" s="30">
        <v>2019</v>
      </c>
      <c r="J303" s="47">
        <v>12</v>
      </c>
      <c r="K303" s="49">
        <v>0</v>
      </c>
      <c r="L303" s="47">
        <v>3</v>
      </c>
      <c r="M303" s="36">
        <v>640</v>
      </c>
      <c r="N303" s="36">
        <v>640</v>
      </c>
      <c r="O303" s="32">
        <v>7.8947368421052628</v>
      </c>
      <c r="P303" s="28">
        <v>45.6</v>
      </c>
      <c r="Q303" s="28"/>
      <c r="R303" s="36">
        <v>6</v>
      </c>
      <c r="S303" s="47"/>
      <c r="T303" s="47"/>
      <c r="U303" s="51">
        <v>15.12</v>
      </c>
      <c r="V303" s="51">
        <v>11.18</v>
      </c>
      <c r="W303" s="28">
        <v>6</v>
      </c>
      <c r="X303" s="28">
        <v>1</v>
      </c>
      <c r="Y303" s="28">
        <v>1</v>
      </c>
      <c r="Z303" s="27">
        <v>100</v>
      </c>
      <c r="AA303" s="27">
        <v>100</v>
      </c>
      <c r="AB303" s="26">
        <v>100</v>
      </c>
      <c r="AC303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4" spans="3:29" s="41" customFormat="1" ht="13.8" hidden="1" x14ac:dyDescent="0.25">
      <c r="C304" s="50" t="s">
        <v>256</v>
      </c>
      <c r="D304" s="47" t="s">
        <v>263</v>
      </c>
      <c r="E304" s="47" t="s">
        <v>221</v>
      </c>
      <c r="F304" s="47">
        <v>2019</v>
      </c>
      <c r="G304" s="47" t="s">
        <v>187</v>
      </c>
      <c r="H304" s="47" t="s">
        <v>61</v>
      </c>
      <c r="I304" s="30">
        <v>2019</v>
      </c>
      <c r="J304" s="47">
        <v>12</v>
      </c>
      <c r="K304" s="49">
        <v>0</v>
      </c>
      <c r="L304" s="47">
        <v>3</v>
      </c>
      <c r="M304" s="36">
        <v>640</v>
      </c>
      <c r="N304" s="36">
        <v>640</v>
      </c>
      <c r="O304" s="32">
        <v>7.8947368421052628</v>
      </c>
      <c r="P304" s="28">
        <v>45.6</v>
      </c>
      <c r="Q304" s="28"/>
      <c r="R304" s="36">
        <v>6</v>
      </c>
      <c r="S304" s="47"/>
      <c r="T304" s="47"/>
      <c r="U304" s="51">
        <v>15.12</v>
      </c>
      <c r="V304" s="51">
        <v>11.18</v>
      </c>
      <c r="W304" s="28">
        <v>6</v>
      </c>
      <c r="X304" s="28">
        <v>1</v>
      </c>
      <c r="Y304" s="28">
        <v>1</v>
      </c>
      <c r="Z304" s="27">
        <v>100</v>
      </c>
      <c r="AA304" s="27">
        <v>100</v>
      </c>
      <c r="AB304" s="26">
        <v>100</v>
      </c>
      <c r="AC304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5" spans="3:29" s="41" customFormat="1" ht="13.8" hidden="1" x14ac:dyDescent="0.25">
      <c r="C305" s="50" t="s">
        <v>256</v>
      </c>
      <c r="D305" s="47" t="s">
        <v>262</v>
      </c>
      <c r="E305" s="47" t="s">
        <v>221</v>
      </c>
      <c r="F305" s="47">
        <v>2019</v>
      </c>
      <c r="G305" s="47" t="s">
        <v>187</v>
      </c>
      <c r="H305" s="47" t="s">
        <v>61</v>
      </c>
      <c r="I305" s="30">
        <v>2019</v>
      </c>
      <c r="J305" s="47">
        <v>12</v>
      </c>
      <c r="K305" s="49">
        <v>0</v>
      </c>
      <c r="L305" s="47">
        <v>3</v>
      </c>
      <c r="M305" s="36">
        <v>640</v>
      </c>
      <c r="N305" s="36">
        <v>640</v>
      </c>
      <c r="O305" s="32">
        <v>7.8947368421052628</v>
      </c>
      <c r="P305" s="28">
        <v>45.6</v>
      </c>
      <c r="Q305" s="28"/>
      <c r="R305" s="36">
        <v>6</v>
      </c>
      <c r="S305" s="47"/>
      <c r="T305" s="47"/>
      <c r="U305" s="51">
        <v>15.12</v>
      </c>
      <c r="V305" s="51">
        <v>11.18</v>
      </c>
      <c r="W305" s="28">
        <v>6</v>
      </c>
      <c r="X305" s="28">
        <v>1</v>
      </c>
      <c r="Y305" s="28">
        <v>1</v>
      </c>
      <c r="Z305" s="27">
        <v>100</v>
      </c>
      <c r="AA305" s="27">
        <v>100</v>
      </c>
      <c r="AB305" s="26">
        <v>100</v>
      </c>
      <c r="AC305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6" spans="3:29" s="41" customFormat="1" ht="13.8" hidden="1" x14ac:dyDescent="0.25">
      <c r="C306" s="50" t="s">
        <v>256</v>
      </c>
      <c r="D306" s="47" t="s">
        <v>261</v>
      </c>
      <c r="E306" s="47" t="s">
        <v>221</v>
      </c>
      <c r="F306" s="47">
        <v>2019</v>
      </c>
      <c r="G306" s="47" t="s">
        <v>187</v>
      </c>
      <c r="H306" s="47" t="s">
        <v>61</v>
      </c>
      <c r="I306" s="30">
        <v>2019</v>
      </c>
      <c r="J306" s="47">
        <v>12</v>
      </c>
      <c r="K306" s="49">
        <v>0</v>
      </c>
      <c r="L306" s="47">
        <v>3</v>
      </c>
      <c r="M306" s="36">
        <v>640</v>
      </c>
      <c r="N306" s="36">
        <v>640</v>
      </c>
      <c r="O306" s="32">
        <v>7.8947368421052628</v>
      </c>
      <c r="P306" s="28">
        <v>45.6</v>
      </c>
      <c r="Q306" s="28"/>
      <c r="R306" s="36">
        <v>6</v>
      </c>
      <c r="S306" s="47"/>
      <c r="T306" s="47"/>
      <c r="U306" s="51">
        <v>15.12</v>
      </c>
      <c r="V306" s="51">
        <v>11.18</v>
      </c>
      <c r="W306" s="28">
        <v>6</v>
      </c>
      <c r="X306" s="28">
        <v>1</v>
      </c>
      <c r="Y306" s="28">
        <v>1</v>
      </c>
      <c r="Z306" s="27">
        <v>100</v>
      </c>
      <c r="AA306" s="27">
        <v>100</v>
      </c>
      <c r="AB306" s="26">
        <v>100</v>
      </c>
      <c r="AC306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7" spans="3:29" s="41" customFormat="1" ht="13.8" hidden="1" x14ac:dyDescent="0.25">
      <c r="C307" s="50" t="s">
        <v>256</v>
      </c>
      <c r="D307" s="47" t="s">
        <v>260</v>
      </c>
      <c r="E307" s="47" t="s">
        <v>221</v>
      </c>
      <c r="F307" s="47">
        <v>2019</v>
      </c>
      <c r="G307" s="47" t="s">
        <v>187</v>
      </c>
      <c r="H307" s="47" t="s">
        <v>61</v>
      </c>
      <c r="I307" s="30">
        <v>2019</v>
      </c>
      <c r="J307" s="47">
        <v>12</v>
      </c>
      <c r="K307" s="49">
        <v>0</v>
      </c>
      <c r="L307" s="47">
        <v>3</v>
      </c>
      <c r="M307" s="36">
        <v>640</v>
      </c>
      <c r="N307" s="36">
        <v>640</v>
      </c>
      <c r="O307" s="32">
        <v>7.8947368421052628</v>
      </c>
      <c r="P307" s="28">
        <v>45.6</v>
      </c>
      <c r="Q307" s="28"/>
      <c r="R307" s="36">
        <v>6</v>
      </c>
      <c r="S307" s="47"/>
      <c r="T307" s="47"/>
      <c r="U307" s="51">
        <v>15.12</v>
      </c>
      <c r="V307" s="51">
        <v>11.18</v>
      </c>
      <c r="W307" s="28">
        <v>6</v>
      </c>
      <c r="X307" s="28">
        <v>1</v>
      </c>
      <c r="Y307" s="28">
        <v>1</v>
      </c>
      <c r="Z307" s="27">
        <v>100</v>
      </c>
      <c r="AA307" s="27">
        <v>100</v>
      </c>
      <c r="AB307" s="26">
        <v>100</v>
      </c>
      <c r="AC307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8" spans="3:29" s="41" customFormat="1" ht="13.8" hidden="1" x14ac:dyDescent="0.25">
      <c r="C308" s="50" t="s">
        <v>256</v>
      </c>
      <c r="D308" s="47" t="s">
        <v>259</v>
      </c>
      <c r="E308" s="47" t="s">
        <v>221</v>
      </c>
      <c r="F308" s="47">
        <v>2019</v>
      </c>
      <c r="G308" s="47" t="s">
        <v>187</v>
      </c>
      <c r="H308" s="47" t="s">
        <v>61</v>
      </c>
      <c r="I308" s="30">
        <v>2019</v>
      </c>
      <c r="J308" s="47">
        <v>12</v>
      </c>
      <c r="K308" s="49">
        <v>0</v>
      </c>
      <c r="L308" s="47">
        <v>3</v>
      </c>
      <c r="M308" s="36">
        <v>640</v>
      </c>
      <c r="N308" s="36">
        <v>640</v>
      </c>
      <c r="O308" s="32">
        <v>7.8947368421052628</v>
      </c>
      <c r="P308" s="28">
        <v>45.6</v>
      </c>
      <c r="Q308" s="28"/>
      <c r="R308" s="36">
        <v>6</v>
      </c>
      <c r="S308" s="47"/>
      <c r="T308" s="47"/>
      <c r="U308" s="51">
        <v>15.12</v>
      </c>
      <c r="V308" s="51">
        <v>11.18</v>
      </c>
      <c r="W308" s="28">
        <v>6</v>
      </c>
      <c r="X308" s="28">
        <v>1</v>
      </c>
      <c r="Y308" s="28">
        <v>1</v>
      </c>
      <c r="Z308" s="27">
        <v>100</v>
      </c>
      <c r="AA308" s="27">
        <v>100</v>
      </c>
      <c r="AB308" s="26">
        <v>100</v>
      </c>
      <c r="AC308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09" spans="3:29" s="41" customFormat="1" ht="13.8" hidden="1" x14ac:dyDescent="0.25">
      <c r="C309" s="50" t="s">
        <v>256</v>
      </c>
      <c r="D309" s="47" t="s">
        <v>258</v>
      </c>
      <c r="E309" s="47" t="s">
        <v>221</v>
      </c>
      <c r="F309" s="47">
        <v>2019</v>
      </c>
      <c r="G309" s="47" t="s">
        <v>187</v>
      </c>
      <c r="H309" s="47" t="s">
        <v>61</v>
      </c>
      <c r="I309" s="30">
        <v>2019</v>
      </c>
      <c r="J309" s="47">
        <v>12</v>
      </c>
      <c r="K309" s="49">
        <v>0</v>
      </c>
      <c r="L309" s="47">
        <v>3</v>
      </c>
      <c r="M309" s="36">
        <v>640</v>
      </c>
      <c r="N309" s="36">
        <v>640</v>
      </c>
      <c r="O309" s="32">
        <v>7.8947368421052628</v>
      </c>
      <c r="P309" s="28">
        <v>45.6</v>
      </c>
      <c r="Q309" s="28"/>
      <c r="R309" s="36">
        <v>6</v>
      </c>
      <c r="S309" s="47"/>
      <c r="T309" s="47"/>
      <c r="U309" s="51">
        <v>15.12</v>
      </c>
      <c r="V309" s="51">
        <v>11.18</v>
      </c>
      <c r="W309" s="28">
        <v>6</v>
      </c>
      <c r="X309" s="28">
        <v>1</v>
      </c>
      <c r="Y309" s="28">
        <v>1</v>
      </c>
      <c r="Z309" s="27">
        <v>100</v>
      </c>
      <c r="AA309" s="27">
        <v>100</v>
      </c>
      <c r="AB309" s="26">
        <v>100</v>
      </c>
      <c r="AC309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10" spans="3:29" s="41" customFormat="1" ht="13.8" hidden="1" x14ac:dyDescent="0.25">
      <c r="C310" s="50" t="s">
        <v>256</v>
      </c>
      <c r="D310" s="47" t="s">
        <v>257</v>
      </c>
      <c r="E310" s="47" t="s">
        <v>221</v>
      </c>
      <c r="F310" s="47">
        <v>2019</v>
      </c>
      <c r="G310" s="47" t="s">
        <v>187</v>
      </c>
      <c r="H310" s="47" t="s">
        <v>61</v>
      </c>
      <c r="I310" s="30">
        <v>2019</v>
      </c>
      <c r="J310" s="47">
        <v>12</v>
      </c>
      <c r="K310" s="49">
        <v>0</v>
      </c>
      <c r="L310" s="47">
        <v>3</v>
      </c>
      <c r="M310" s="36">
        <v>640</v>
      </c>
      <c r="N310" s="36">
        <v>640</v>
      </c>
      <c r="O310" s="32">
        <v>7.8947368421052628</v>
      </c>
      <c r="P310" s="28">
        <v>45.6</v>
      </c>
      <c r="Q310" s="28"/>
      <c r="R310" s="36">
        <v>6</v>
      </c>
      <c r="S310" s="47"/>
      <c r="T310" s="47"/>
      <c r="U310" s="51">
        <v>15.12</v>
      </c>
      <c r="V310" s="51">
        <v>11.18</v>
      </c>
      <c r="W310" s="28">
        <v>6</v>
      </c>
      <c r="X310" s="28">
        <v>1</v>
      </c>
      <c r="Y310" s="28">
        <v>1</v>
      </c>
      <c r="Z310" s="27">
        <v>100</v>
      </c>
      <c r="AA310" s="27">
        <v>100</v>
      </c>
      <c r="AB310" s="26">
        <v>100</v>
      </c>
      <c r="AC310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11" spans="3:29" s="41" customFormat="1" ht="13.8" hidden="1" x14ac:dyDescent="0.25">
      <c r="C311" s="50" t="s">
        <v>256</v>
      </c>
      <c r="D311" s="47" t="s">
        <v>255</v>
      </c>
      <c r="E311" s="47" t="s">
        <v>221</v>
      </c>
      <c r="F311" s="47">
        <v>2019</v>
      </c>
      <c r="G311" s="47" t="s">
        <v>187</v>
      </c>
      <c r="H311" s="47" t="s">
        <v>61</v>
      </c>
      <c r="I311" s="30">
        <v>2019</v>
      </c>
      <c r="J311" s="47">
        <v>12</v>
      </c>
      <c r="K311" s="49">
        <v>0</v>
      </c>
      <c r="L311" s="47">
        <v>3</v>
      </c>
      <c r="M311" s="36">
        <v>640</v>
      </c>
      <c r="N311" s="36">
        <v>640</v>
      </c>
      <c r="O311" s="32">
        <v>7.8947368421052628</v>
      </c>
      <c r="P311" s="28">
        <v>45.6</v>
      </c>
      <c r="Q311" s="28"/>
      <c r="R311" s="36">
        <v>6</v>
      </c>
      <c r="S311" s="47"/>
      <c r="T311" s="47"/>
      <c r="U311" s="51">
        <v>15.12</v>
      </c>
      <c r="V311" s="51">
        <v>11.18</v>
      </c>
      <c r="W311" s="28">
        <v>6</v>
      </c>
      <c r="X311" s="28">
        <v>1</v>
      </c>
      <c r="Y311" s="28">
        <v>1</v>
      </c>
      <c r="Z311" s="27">
        <v>100</v>
      </c>
      <c r="AA311" s="27">
        <v>100</v>
      </c>
      <c r="AB311" s="26">
        <v>100</v>
      </c>
      <c r="AC311" s="42">
        <f>MAX(Table1[[#This Row],[Ramp Up Rate (MW/h) - standard operation]]/Table1[[#This Row],[Installed capacity (MW)]],Table1[[#This Row],[Ramp Down Rate (MW/h) - standard operation]]/Table1[[#This Row],[Installed capacity (MW)]])/60</f>
        <v>0.88888888888888895</v>
      </c>
    </row>
    <row r="312" spans="3:29" s="41" customFormat="1" ht="13.8" hidden="1" x14ac:dyDescent="0.25">
      <c r="C312" s="50" t="s">
        <v>254</v>
      </c>
      <c r="D312" s="47" t="s">
        <v>253</v>
      </c>
      <c r="E312" s="47" t="s">
        <v>221</v>
      </c>
      <c r="F312" s="47"/>
      <c r="G312" s="47" t="s">
        <v>19</v>
      </c>
      <c r="H312" s="47" t="s">
        <v>19</v>
      </c>
      <c r="I312" s="30">
        <v>2005</v>
      </c>
      <c r="J312" s="47">
        <v>46</v>
      </c>
      <c r="K312" s="49">
        <v>0</v>
      </c>
      <c r="L312" s="47">
        <v>1</v>
      </c>
      <c r="M312" s="47"/>
      <c r="N312" s="47"/>
      <c r="O312" s="48"/>
      <c r="P312" s="45"/>
      <c r="Q312" s="45"/>
      <c r="R312" s="47"/>
      <c r="S312" s="47"/>
      <c r="T312" s="47"/>
      <c r="U312" s="51">
        <v>45.1</v>
      </c>
      <c r="V312" s="51">
        <v>10.39</v>
      </c>
      <c r="W312" s="45"/>
      <c r="X312" s="45"/>
      <c r="Y312" s="45"/>
      <c r="Z312" s="44"/>
      <c r="AA312" s="44"/>
      <c r="AB312" s="43"/>
      <c r="AC312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3" spans="3:29" s="41" customFormat="1" ht="13.8" hidden="1" x14ac:dyDescent="0.25">
      <c r="C313" s="50" t="s">
        <v>252</v>
      </c>
      <c r="D313" s="47" t="s">
        <v>251</v>
      </c>
      <c r="E313" s="47" t="s">
        <v>221</v>
      </c>
      <c r="F313" s="47"/>
      <c r="G313" s="47" t="s">
        <v>19</v>
      </c>
      <c r="H313" s="47" t="s">
        <v>19</v>
      </c>
      <c r="I313" s="30">
        <v>2007</v>
      </c>
      <c r="J313" s="47">
        <v>66</v>
      </c>
      <c r="K313" s="49">
        <v>0</v>
      </c>
      <c r="L313" s="47">
        <v>1</v>
      </c>
      <c r="M313" s="47"/>
      <c r="N313" s="47"/>
      <c r="O313" s="48"/>
      <c r="P313" s="45"/>
      <c r="Q313" s="45"/>
      <c r="R313" s="47"/>
      <c r="S313" s="47"/>
      <c r="T313" s="47"/>
      <c r="U313" s="51">
        <v>45.1</v>
      </c>
      <c r="V313" s="51">
        <v>10.39</v>
      </c>
      <c r="W313" s="45"/>
      <c r="X313" s="45"/>
      <c r="Y313" s="45"/>
      <c r="Z313" s="44"/>
      <c r="AA313" s="44"/>
      <c r="AB313" s="43"/>
      <c r="AC313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4" spans="3:29" s="41" customFormat="1" ht="13.8" hidden="1" x14ac:dyDescent="0.25">
      <c r="C314" s="50" t="s">
        <v>250</v>
      </c>
      <c r="D314" s="47" t="s">
        <v>249</v>
      </c>
      <c r="E314" s="47" t="s">
        <v>221</v>
      </c>
      <c r="F314" s="47"/>
      <c r="G314" s="47" t="s">
        <v>19</v>
      </c>
      <c r="H314" s="47" t="s">
        <v>19</v>
      </c>
      <c r="I314" s="30">
        <v>2005</v>
      </c>
      <c r="J314" s="47">
        <v>80.5</v>
      </c>
      <c r="K314" s="49">
        <v>0</v>
      </c>
      <c r="L314" s="47">
        <v>1</v>
      </c>
      <c r="M314" s="47"/>
      <c r="N314" s="47"/>
      <c r="O314" s="48"/>
      <c r="P314" s="45"/>
      <c r="Q314" s="45"/>
      <c r="R314" s="47"/>
      <c r="S314" s="47"/>
      <c r="T314" s="47"/>
      <c r="U314" s="51">
        <v>45.1</v>
      </c>
      <c r="V314" s="51">
        <v>10.39</v>
      </c>
      <c r="W314" s="45"/>
      <c r="X314" s="45"/>
      <c r="Y314" s="45"/>
      <c r="Z314" s="44"/>
      <c r="AA314" s="44"/>
      <c r="AB314" s="43"/>
      <c r="AC314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5" spans="3:29" s="41" customFormat="1" ht="13.8" hidden="1" x14ac:dyDescent="0.25">
      <c r="C315" s="50" t="s">
        <v>248</v>
      </c>
      <c r="D315" s="47" t="s">
        <v>247</v>
      </c>
      <c r="E315" s="47" t="s">
        <v>221</v>
      </c>
      <c r="F315" s="47"/>
      <c r="G315" s="47" t="s">
        <v>19</v>
      </c>
      <c r="H315" s="47" t="s">
        <v>19</v>
      </c>
      <c r="I315" s="30">
        <v>2006</v>
      </c>
      <c r="J315" s="47">
        <v>70</v>
      </c>
      <c r="K315" s="49">
        <v>0</v>
      </c>
      <c r="L315" s="47">
        <v>1</v>
      </c>
      <c r="M315" s="47"/>
      <c r="N315" s="47"/>
      <c r="O315" s="48"/>
      <c r="P315" s="45"/>
      <c r="Q315" s="45"/>
      <c r="R315" s="47"/>
      <c r="S315" s="47"/>
      <c r="T315" s="47"/>
      <c r="U315" s="51">
        <v>45.1</v>
      </c>
      <c r="V315" s="51">
        <v>10.39</v>
      </c>
      <c r="W315" s="45"/>
      <c r="X315" s="45"/>
      <c r="Y315" s="45"/>
      <c r="Z315" s="44"/>
      <c r="AA315" s="44"/>
      <c r="AB315" s="43"/>
      <c r="AC315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6" spans="3:29" s="41" customFormat="1" ht="13.8" hidden="1" x14ac:dyDescent="0.25">
      <c r="C316" s="50" t="s">
        <v>246</v>
      </c>
      <c r="D316" s="47" t="s">
        <v>245</v>
      </c>
      <c r="E316" s="47" t="s">
        <v>221</v>
      </c>
      <c r="F316" s="47"/>
      <c r="G316" s="47" t="s">
        <v>19</v>
      </c>
      <c r="H316" s="47" t="s">
        <v>19</v>
      </c>
      <c r="I316" s="30">
        <v>2003</v>
      </c>
      <c r="J316" s="47">
        <v>34.5</v>
      </c>
      <c r="K316" s="49">
        <v>0</v>
      </c>
      <c r="L316" s="47">
        <v>1</v>
      </c>
      <c r="M316" s="47"/>
      <c r="N316" s="47"/>
      <c r="O316" s="48"/>
      <c r="P316" s="45"/>
      <c r="Q316" s="45"/>
      <c r="R316" s="47"/>
      <c r="S316" s="47"/>
      <c r="T316" s="47"/>
      <c r="U316" s="51">
        <v>45.1</v>
      </c>
      <c r="V316" s="51">
        <v>10.39</v>
      </c>
      <c r="W316" s="45"/>
      <c r="X316" s="45"/>
      <c r="Y316" s="45"/>
      <c r="Z316" s="44"/>
      <c r="AA316" s="44"/>
      <c r="AB316" s="43"/>
      <c r="AC316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7" spans="3:29" s="41" customFormat="1" ht="13.8" hidden="1" x14ac:dyDescent="0.25">
      <c r="C317" s="50" t="s">
        <v>244</v>
      </c>
      <c r="D317" s="47" t="s">
        <v>243</v>
      </c>
      <c r="E317" s="47" t="s">
        <v>221</v>
      </c>
      <c r="F317" s="47"/>
      <c r="G317" s="47" t="s">
        <v>19</v>
      </c>
      <c r="H317" s="47" t="s">
        <v>19</v>
      </c>
      <c r="I317" s="30">
        <v>2005</v>
      </c>
      <c r="J317" s="47">
        <v>90.8</v>
      </c>
      <c r="K317" s="49">
        <v>0</v>
      </c>
      <c r="L317" s="47">
        <v>1</v>
      </c>
      <c r="M317" s="47"/>
      <c r="N317" s="47"/>
      <c r="O317" s="48"/>
      <c r="P317" s="45"/>
      <c r="Q317" s="45"/>
      <c r="R317" s="47"/>
      <c r="S317" s="47"/>
      <c r="T317" s="47"/>
      <c r="U317" s="51">
        <v>45.1</v>
      </c>
      <c r="V317" s="51">
        <v>10.39</v>
      </c>
      <c r="W317" s="45"/>
      <c r="X317" s="45"/>
      <c r="Y317" s="45"/>
      <c r="Z317" s="44"/>
      <c r="AA317" s="44"/>
      <c r="AB317" s="43"/>
      <c r="AC317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8" spans="3:29" s="41" customFormat="1" ht="13.8" hidden="1" x14ac:dyDescent="0.25">
      <c r="C318" s="50" t="s">
        <v>242</v>
      </c>
      <c r="D318" s="47" t="s">
        <v>241</v>
      </c>
      <c r="E318" s="47" t="s">
        <v>228</v>
      </c>
      <c r="F318" s="47"/>
      <c r="G318" s="47" t="s">
        <v>19</v>
      </c>
      <c r="H318" s="47" t="s">
        <v>19</v>
      </c>
      <c r="I318" s="30">
        <v>2017</v>
      </c>
      <c r="J318" s="47">
        <v>240</v>
      </c>
      <c r="K318" s="49">
        <v>0</v>
      </c>
      <c r="L318" s="47">
        <v>1</v>
      </c>
      <c r="M318" s="47"/>
      <c r="N318" s="47"/>
      <c r="O318" s="48"/>
      <c r="P318" s="45"/>
      <c r="Q318" s="45"/>
      <c r="R318" s="47"/>
      <c r="S318" s="47"/>
      <c r="T318" s="47"/>
      <c r="U318" s="51">
        <v>45.1</v>
      </c>
      <c r="V318" s="51">
        <v>10.39</v>
      </c>
      <c r="W318" s="45"/>
      <c r="X318" s="45"/>
      <c r="Y318" s="45"/>
      <c r="Z318" s="44"/>
      <c r="AA318" s="44"/>
      <c r="AB318" s="43"/>
      <c r="AC318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19" spans="3:29" s="41" customFormat="1" ht="13.8" hidden="1" x14ac:dyDescent="0.25">
      <c r="C319" s="50" t="s">
        <v>240</v>
      </c>
      <c r="D319" s="47" t="s">
        <v>240</v>
      </c>
      <c r="E319" s="47" t="s">
        <v>228</v>
      </c>
      <c r="F319" s="47"/>
      <c r="G319" s="47" t="s">
        <v>19</v>
      </c>
      <c r="H319" s="47" t="s">
        <v>19</v>
      </c>
      <c r="I319" s="30">
        <v>2015</v>
      </c>
      <c r="J319" s="47">
        <v>106.6</v>
      </c>
      <c r="K319" s="49">
        <v>0</v>
      </c>
      <c r="L319" s="47">
        <v>1</v>
      </c>
      <c r="M319" s="47"/>
      <c r="N319" s="47"/>
      <c r="O319" s="48"/>
      <c r="P319" s="45"/>
      <c r="Q319" s="45"/>
      <c r="R319" s="47"/>
      <c r="S319" s="47"/>
      <c r="T319" s="47"/>
      <c r="U319" s="51">
        <v>45.1</v>
      </c>
      <c r="V319" s="51">
        <v>10.39</v>
      </c>
      <c r="W319" s="45"/>
      <c r="X319" s="45"/>
      <c r="Y319" s="45"/>
      <c r="Z319" s="44"/>
      <c r="AA319" s="44"/>
      <c r="AB319" s="43"/>
      <c r="AC319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0" spans="3:29" s="41" customFormat="1" ht="13.8" hidden="1" x14ac:dyDescent="0.25">
      <c r="C320" s="50" t="s">
        <v>239</v>
      </c>
      <c r="D320" s="47" t="s">
        <v>238</v>
      </c>
      <c r="E320" s="47" t="s">
        <v>228</v>
      </c>
      <c r="F320" s="47"/>
      <c r="G320" s="47" t="s">
        <v>19</v>
      </c>
      <c r="H320" s="47" t="s">
        <v>19</v>
      </c>
      <c r="I320" s="30">
        <v>2020</v>
      </c>
      <c r="J320" s="47">
        <v>80</v>
      </c>
      <c r="K320" s="49">
        <v>0</v>
      </c>
      <c r="L320" s="47">
        <v>1</v>
      </c>
      <c r="M320" s="47"/>
      <c r="N320" s="47"/>
      <c r="O320" s="48"/>
      <c r="P320" s="45"/>
      <c r="Q320" s="45"/>
      <c r="R320" s="47"/>
      <c r="S320" s="47"/>
      <c r="T320" s="47"/>
      <c r="U320" s="51">
        <v>45.1</v>
      </c>
      <c r="V320" s="51">
        <v>10.39</v>
      </c>
      <c r="W320" s="45"/>
      <c r="X320" s="45"/>
      <c r="Y320" s="45"/>
      <c r="Z320" s="44"/>
      <c r="AA320" s="44"/>
      <c r="AB320" s="43"/>
      <c r="AC320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1" spans="3:29" s="41" customFormat="1" ht="13.8" hidden="1" x14ac:dyDescent="0.25">
      <c r="C321" s="50" t="s">
        <v>237</v>
      </c>
      <c r="D321" s="47" t="s">
        <v>236</v>
      </c>
      <c r="E321" s="47" t="s">
        <v>228</v>
      </c>
      <c r="F321" s="47"/>
      <c r="G321" s="47" t="s">
        <v>19</v>
      </c>
      <c r="H321" s="47" t="s">
        <v>19</v>
      </c>
      <c r="I321" s="30">
        <v>2003</v>
      </c>
      <c r="J321" s="47">
        <v>52.5</v>
      </c>
      <c r="K321" s="49">
        <v>0</v>
      </c>
      <c r="L321" s="47">
        <v>1</v>
      </c>
      <c r="M321" s="47"/>
      <c r="N321" s="47"/>
      <c r="O321" s="48"/>
      <c r="P321" s="45"/>
      <c r="Q321" s="45"/>
      <c r="R321" s="47"/>
      <c r="S321" s="47"/>
      <c r="T321" s="47"/>
      <c r="U321" s="51">
        <v>45.1</v>
      </c>
      <c r="V321" s="51">
        <v>10.39</v>
      </c>
      <c r="W321" s="45"/>
      <c r="X321" s="45"/>
      <c r="Y321" s="45"/>
      <c r="Z321" s="44"/>
      <c r="AA321" s="44"/>
      <c r="AB321" s="43"/>
      <c r="AC321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2" spans="3:29" s="41" customFormat="1" ht="13.8" hidden="1" x14ac:dyDescent="0.25">
      <c r="C322" s="50" t="s">
        <v>235</v>
      </c>
      <c r="D322" s="47" t="s">
        <v>235</v>
      </c>
      <c r="E322" s="47" t="s">
        <v>228</v>
      </c>
      <c r="F322" s="47"/>
      <c r="G322" s="47" t="s">
        <v>19</v>
      </c>
      <c r="H322" s="47" t="s">
        <v>19</v>
      </c>
      <c r="I322" s="30">
        <v>2012</v>
      </c>
      <c r="J322" s="47">
        <v>19.5</v>
      </c>
      <c r="K322" s="49">
        <v>0</v>
      </c>
      <c r="L322" s="47">
        <v>1</v>
      </c>
      <c r="M322" s="47"/>
      <c r="N322" s="47"/>
      <c r="O322" s="48"/>
      <c r="P322" s="45"/>
      <c r="Q322" s="45"/>
      <c r="R322" s="47"/>
      <c r="S322" s="47"/>
      <c r="T322" s="47"/>
      <c r="U322" s="51">
        <v>45.1</v>
      </c>
      <c r="V322" s="51">
        <v>10.39</v>
      </c>
      <c r="W322" s="45"/>
      <c r="X322" s="45"/>
      <c r="Y322" s="45"/>
      <c r="Z322" s="44"/>
      <c r="AA322" s="44"/>
      <c r="AB322" s="43"/>
      <c r="AC322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3" spans="3:29" s="41" customFormat="1" ht="13.8" hidden="1" x14ac:dyDescent="0.25">
      <c r="C323" s="50" t="s">
        <v>234</v>
      </c>
      <c r="D323" s="47" t="s">
        <v>233</v>
      </c>
      <c r="E323" s="47" t="s">
        <v>228</v>
      </c>
      <c r="F323" s="47"/>
      <c r="G323" s="47" t="s">
        <v>19</v>
      </c>
      <c r="H323" s="47" t="s">
        <v>19</v>
      </c>
      <c r="I323" s="30">
        <v>2010</v>
      </c>
      <c r="J323" s="47">
        <v>30</v>
      </c>
      <c r="K323" s="49">
        <v>0</v>
      </c>
      <c r="L323" s="47">
        <v>1</v>
      </c>
      <c r="M323" s="47"/>
      <c r="N323" s="47"/>
      <c r="O323" s="48"/>
      <c r="P323" s="45"/>
      <c r="Q323" s="45"/>
      <c r="R323" s="47"/>
      <c r="S323" s="47"/>
      <c r="T323" s="47"/>
      <c r="U323" s="51">
        <v>45.1</v>
      </c>
      <c r="V323" s="51">
        <v>10.39</v>
      </c>
      <c r="W323" s="45"/>
      <c r="X323" s="45"/>
      <c r="Y323" s="45"/>
      <c r="Z323" s="44"/>
      <c r="AA323" s="44"/>
      <c r="AB323" s="43"/>
      <c r="AC323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4" spans="3:29" s="41" customFormat="1" ht="13.8" hidden="1" x14ac:dyDescent="0.25">
      <c r="C324" s="50" t="s">
        <v>232</v>
      </c>
      <c r="D324" s="47" t="s">
        <v>231</v>
      </c>
      <c r="E324" s="47" t="s">
        <v>228</v>
      </c>
      <c r="F324" s="47"/>
      <c r="G324" s="47" t="s">
        <v>19</v>
      </c>
      <c r="H324" s="47" t="s">
        <v>19</v>
      </c>
      <c r="I324" s="30">
        <v>2010</v>
      </c>
      <c r="J324" s="52">
        <v>179</v>
      </c>
      <c r="K324" s="49">
        <v>0</v>
      </c>
      <c r="L324" s="47">
        <v>1</v>
      </c>
      <c r="M324" s="47"/>
      <c r="N324" s="47"/>
      <c r="O324" s="48"/>
      <c r="P324" s="45"/>
      <c r="Q324" s="45"/>
      <c r="R324" s="47"/>
      <c r="S324" s="47"/>
      <c r="T324" s="47"/>
      <c r="U324" s="51">
        <v>45.1</v>
      </c>
      <c r="V324" s="51">
        <v>10.39</v>
      </c>
      <c r="W324" s="45"/>
      <c r="X324" s="45"/>
      <c r="Y324" s="45"/>
      <c r="Z324" s="44"/>
      <c r="AA324" s="44"/>
      <c r="AB324" s="43"/>
      <c r="AC324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5" spans="3:29" s="41" customFormat="1" ht="13.8" hidden="1" x14ac:dyDescent="0.25">
      <c r="C325" s="50" t="s">
        <v>230</v>
      </c>
      <c r="D325" s="47" t="s">
        <v>229</v>
      </c>
      <c r="E325" s="47" t="s">
        <v>228</v>
      </c>
      <c r="F325" s="47"/>
      <c r="G325" s="47" t="s">
        <v>19</v>
      </c>
      <c r="H325" s="47" t="s">
        <v>19</v>
      </c>
      <c r="I325" s="30">
        <v>2009</v>
      </c>
      <c r="J325" s="47">
        <v>192</v>
      </c>
      <c r="K325" s="49">
        <v>0</v>
      </c>
      <c r="L325" s="47">
        <v>1</v>
      </c>
      <c r="M325" s="47"/>
      <c r="N325" s="47"/>
      <c r="O325" s="48"/>
      <c r="P325" s="45"/>
      <c r="Q325" s="45"/>
      <c r="R325" s="47"/>
      <c r="S325" s="47"/>
      <c r="T325" s="47"/>
      <c r="U325" s="51">
        <v>45.1</v>
      </c>
      <c r="V325" s="51">
        <v>10.39</v>
      </c>
      <c r="W325" s="45"/>
      <c r="X325" s="45"/>
      <c r="Y325" s="45"/>
      <c r="Z325" s="44"/>
      <c r="AA325" s="44"/>
      <c r="AB325" s="43"/>
      <c r="AC325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6" spans="3:29" s="41" customFormat="1" ht="13.8" hidden="1" x14ac:dyDescent="0.25">
      <c r="C326" s="50" t="s">
        <v>227</v>
      </c>
      <c r="D326" s="47" t="s">
        <v>226</v>
      </c>
      <c r="E326" s="47" t="s">
        <v>225</v>
      </c>
      <c r="F326" s="47"/>
      <c r="G326" s="47" t="s">
        <v>19</v>
      </c>
      <c r="H326" s="47" t="s">
        <v>19</v>
      </c>
      <c r="I326" s="30" t="s">
        <v>224</v>
      </c>
      <c r="J326" s="47">
        <v>140</v>
      </c>
      <c r="K326" s="49">
        <v>0</v>
      </c>
      <c r="L326" s="47">
        <v>1</v>
      </c>
      <c r="M326" s="47"/>
      <c r="N326" s="47"/>
      <c r="O326" s="48"/>
      <c r="P326" s="45"/>
      <c r="Q326" s="45"/>
      <c r="R326" s="47"/>
      <c r="S326" s="47"/>
      <c r="T326" s="47"/>
      <c r="U326" s="51">
        <v>45.1</v>
      </c>
      <c r="V326" s="51">
        <v>10.39</v>
      </c>
      <c r="W326" s="45"/>
      <c r="X326" s="45"/>
      <c r="Y326" s="45"/>
      <c r="Z326" s="44"/>
      <c r="AA326" s="44"/>
      <c r="AB326" s="43"/>
      <c r="AC326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7" spans="3:29" s="41" customFormat="1" ht="13.8" hidden="1" x14ac:dyDescent="0.25">
      <c r="C327" s="50" t="s">
        <v>223</v>
      </c>
      <c r="D327" s="47" t="s">
        <v>222</v>
      </c>
      <c r="E327" s="47" t="s">
        <v>221</v>
      </c>
      <c r="F327" s="47"/>
      <c r="G327" s="47" t="s">
        <v>220</v>
      </c>
      <c r="H327" s="47"/>
      <c r="I327" s="30">
        <v>2017</v>
      </c>
      <c r="J327" s="47">
        <v>100</v>
      </c>
      <c r="K327" s="49">
        <v>0</v>
      </c>
      <c r="L327" s="47"/>
      <c r="M327" s="47"/>
      <c r="N327" s="47"/>
      <c r="O327" s="48"/>
      <c r="P327" s="45"/>
      <c r="Q327" s="45"/>
      <c r="R327" s="47"/>
      <c r="S327" s="47"/>
      <c r="T327" s="47"/>
      <c r="U327" s="46"/>
      <c r="V327" s="46"/>
      <c r="W327" s="45"/>
      <c r="X327" s="45"/>
      <c r="Y327" s="45"/>
      <c r="Z327" s="44"/>
      <c r="AA327" s="44"/>
      <c r="AB327" s="43"/>
      <c r="AC327" s="42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328" spans="3:29" s="11" customFormat="1" ht="13.8" hidden="1" x14ac:dyDescent="0.25">
      <c r="C328" s="34" t="s">
        <v>210</v>
      </c>
      <c r="D328" s="30" t="s">
        <v>219</v>
      </c>
      <c r="E328" s="30" t="s">
        <v>195</v>
      </c>
      <c r="F328" s="30"/>
      <c r="G328" s="30" t="s">
        <v>47</v>
      </c>
      <c r="H328" s="30" t="s">
        <v>197</v>
      </c>
      <c r="I328" s="30">
        <v>1986</v>
      </c>
      <c r="J328" s="30">
        <v>31</v>
      </c>
      <c r="K328" s="33">
        <v>0</v>
      </c>
      <c r="L328" s="30">
        <v>3</v>
      </c>
      <c r="M328" s="33">
        <v>509.64</v>
      </c>
      <c r="N328" s="33">
        <v>509.64</v>
      </c>
      <c r="O328" s="32">
        <f t="shared" ref="O328:O369" si="0">3600/(P328/100)/1000</f>
        <v>12.7750177430802</v>
      </c>
      <c r="P328" s="28">
        <v>28.18</v>
      </c>
      <c r="Q328" s="28"/>
      <c r="R328" s="36">
        <v>6</v>
      </c>
      <c r="S328" s="30"/>
      <c r="T328" s="30"/>
      <c r="U328" s="29">
        <v>4.2</v>
      </c>
      <c r="V328" s="29">
        <v>10.53</v>
      </c>
      <c r="W328" s="28">
        <v>6</v>
      </c>
      <c r="X328" s="28">
        <v>1</v>
      </c>
      <c r="Y328" s="28">
        <v>1</v>
      </c>
      <c r="Z328" s="27">
        <v>100</v>
      </c>
      <c r="AA328" s="27">
        <v>100</v>
      </c>
      <c r="AB328" s="26">
        <v>100</v>
      </c>
      <c r="AC328" s="16">
        <f>MAX(Table1[[#This Row],[Ramp Up Rate (MW/h) - standard operation]]/Table1[[#This Row],[Installed capacity (MW)]],Table1[[#This Row],[Ramp Down Rate (MW/h) - standard operation]]/Table1[[#This Row],[Installed capacity (MW)]])/60</f>
        <v>0.27400000000000002</v>
      </c>
    </row>
    <row r="329" spans="3:29" s="11" customFormat="1" ht="13.8" hidden="1" x14ac:dyDescent="0.25">
      <c r="C329" s="34" t="s">
        <v>210</v>
      </c>
      <c r="D329" s="30" t="s">
        <v>218</v>
      </c>
      <c r="E329" s="30" t="s">
        <v>195</v>
      </c>
      <c r="F329" s="30"/>
      <c r="G329" s="30" t="s">
        <v>47</v>
      </c>
      <c r="H329" s="30" t="s">
        <v>197</v>
      </c>
      <c r="I329" s="30">
        <v>1986</v>
      </c>
      <c r="J329" s="30">
        <v>31</v>
      </c>
      <c r="K329" s="33">
        <v>0</v>
      </c>
      <c r="L329" s="30">
        <v>3</v>
      </c>
      <c r="M329" s="33">
        <v>509.64</v>
      </c>
      <c r="N329" s="33">
        <v>509.64</v>
      </c>
      <c r="O329" s="32">
        <f t="shared" si="0"/>
        <v>12.7750177430802</v>
      </c>
      <c r="P329" s="28">
        <v>28.18</v>
      </c>
      <c r="Q329" s="28"/>
      <c r="R329" s="36">
        <v>6</v>
      </c>
      <c r="S329" s="30"/>
      <c r="T329" s="30"/>
      <c r="U329" s="29">
        <v>4.2</v>
      </c>
      <c r="V329" s="29">
        <v>10.53</v>
      </c>
      <c r="W329" s="28">
        <v>6</v>
      </c>
      <c r="X329" s="28">
        <v>1</v>
      </c>
      <c r="Y329" s="28">
        <v>1</v>
      </c>
      <c r="Z329" s="27">
        <v>100</v>
      </c>
      <c r="AA329" s="27">
        <v>100</v>
      </c>
      <c r="AB329" s="26">
        <v>100</v>
      </c>
      <c r="AC329" s="16">
        <f>MAX(Table1[[#This Row],[Ramp Up Rate (MW/h) - standard operation]]/Table1[[#This Row],[Installed capacity (MW)]],Table1[[#This Row],[Ramp Down Rate (MW/h) - standard operation]]/Table1[[#This Row],[Installed capacity (MW)]])/60</f>
        <v>0.27400000000000002</v>
      </c>
    </row>
    <row r="330" spans="3:29" s="11" customFormat="1" ht="13.8" hidden="1" x14ac:dyDescent="0.25">
      <c r="C330" s="34" t="s">
        <v>210</v>
      </c>
      <c r="D330" s="30" t="s">
        <v>217</v>
      </c>
      <c r="E330" s="30" t="s">
        <v>195</v>
      </c>
      <c r="F330" s="30"/>
      <c r="G330" s="30" t="s">
        <v>47</v>
      </c>
      <c r="H330" s="30" t="s">
        <v>197</v>
      </c>
      <c r="I330" s="30">
        <v>1987</v>
      </c>
      <c r="J330" s="30">
        <v>31</v>
      </c>
      <c r="K330" s="33">
        <v>0</v>
      </c>
      <c r="L330" s="30">
        <v>3</v>
      </c>
      <c r="M330" s="33">
        <v>509.64</v>
      </c>
      <c r="N330" s="33">
        <v>509.64</v>
      </c>
      <c r="O330" s="32">
        <f t="shared" si="0"/>
        <v>12.7750177430802</v>
      </c>
      <c r="P330" s="28">
        <v>28.18</v>
      </c>
      <c r="Q330" s="28"/>
      <c r="R330" s="36">
        <v>6</v>
      </c>
      <c r="S330" s="30"/>
      <c r="T330" s="30"/>
      <c r="U330" s="29">
        <v>4.2</v>
      </c>
      <c r="V330" s="29">
        <v>10.53</v>
      </c>
      <c r="W330" s="28">
        <v>6</v>
      </c>
      <c r="X330" s="28">
        <v>1</v>
      </c>
      <c r="Y330" s="28">
        <v>1</v>
      </c>
      <c r="Z330" s="27">
        <v>100</v>
      </c>
      <c r="AA330" s="27">
        <v>100</v>
      </c>
      <c r="AB330" s="26">
        <v>100</v>
      </c>
      <c r="AC330" s="16">
        <f>MAX(Table1[[#This Row],[Ramp Up Rate (MW/h) - standard operation]]/Table1[[#This Row],[Installed capacity (MW)]],Table1[[#This Row],[Ramp Down Rate (MW/h) - standard operation]]/Table1[[#This Row],[Installed capacity (MW)]])/60</f>
        <v>0.27400000000000002</v>
      </c>
    </row>
    <row r="331" spans="3:29" s="11" customFormat="1" ht="13.8" hidden="1" x14ac:dyDescent="0.25">
      <c r="C331" s="34" t="s">
        <v>210</v>
      </c>
      <c r="D331" s="30" t="s">
        <v>216</v>
      </c>
      <c r="E331" s="30" t="s">
        <v>195</v>
      </c>
      <c r="F331" s="30"/>
      <c r="G331" s="30" t="s">
        <v>20</v>
      </c>
      <c r="H331" s="30" t="s">
        <v>197</v>
      </c>
      <c r="I331" s="30">
        <v>1987</v>
      </c>
      <c r="J331" s="30">
        <v>31</v>
      </c>
      <c r="K331" s="33">
        <v>0</v>
      </c>
      <c r="L331" s="30">
        <v>5</v>
      </c>
      <c r="M331" s="33">
        <v>79.98</v>
      </c>
      <c r="N331" s="33">
        <v>79.98</v>
      </c>
      <c r="O331" s="32">
        <f t="shared" si="0"/>
        <v>12.7750177430802</v>
      </c>
      <c r="P331" s="28">
        <v>28.18</v>
      </c>
      <c r="Q331" s="28"/>
      <c r="R331" s="36">
        <v>6</v>
      </c>
      <c r="S331" s="30"/>
      <c r="T331" s="30"/>
      <c r="U331" s="29">
        <v>10.5</v>
      </c>
      <c r="V331" s="29">
        <v>7.37</v>
      </c>
      <c r="W331" s="31">
        <v>15</v>
      </c>
      <c r="X331" s="31">
        <v>3</v>
      </c>
      <c r="Y331" s="31">
        <v>1</v>
      </c>
      <c r="Z331" s="31">
        <v>25</v>
      </c>
      <c r="AA331" s="31">
        <v>15</v>
      </c>
      <c r="AB331" s="35">
        <v>5</v>
      </c>
      <c r="AC331" s="16">
        <f>MAX(Table1[[#This Row],[Ramp Up Rate (MW/h) - standard operation]]/Table1[[#This Row],[Installed capacity (MW)]],Table1[[#This Row],[Ramp Down Rate (MW/h) - standard operation]]/Table1[[#This Row],[Installed capacity (MW)]])/60</f>
        <v>4.3000000000000003E-2</v>
      </c>
    </row>
    <row r="332" spans="3:29" s="11" customFormat="1" ht="13.8" hidden="1" x14ac:dyDescent="0.25">
      <c r="C332" s="34" t="s">
        <v>210</v>
      </c>
      <c r="D332" s="30" t="s">
        <v>215</v>
      </c>
      <c r="E332" s="30" t="s">
        <v>195</v>
      </c>
      <c r="F332" s="30"/>
      <c r="G332" s="30" t="s">
        <v>20</v>
      </c>
      <c r="H332" s="30" t="s">
        <v>197</v>
      </c>
      <c r="I332" s="30">
        <v>1987</v>
      </c>
      <c r="J332" s="30">
        <v>31</v>
      </c>
      <c r="K332" s="33">
        <v>0</v>
      </c>
      <c r="L332" s="30">
        <v>5</v>
      </c>
      <c r="M332" s="33">
        <v>79.98</v>
      </c>
      <c r="N332" s="33">
        <v>79.98</v>
      </c>
      <c r="O332" s="32">
        <f t="shared" si="0"/>
        <v>7.4595938665561548</v>
      </c>
      <c r="P332" s="31">
        <v>48.26</v>
      </c>
      <c r="Q332" s="31"/>
      <c r="R332" s="30">
        <v>8</v>
      </c>
      <c r="S332" s="30"/>
      <c r="T332" s="30"/>
      <c r="U332" s="29">
        <v>10.5</v>
      </c>
      <c r="V332" s="29">
        <v>7.37</v>
      </c>
      <c r="W332" s="31">
        <v>15</v>
      </c>
      <c r="X332" s="31">
        <v>3</v>
      </c>
      <c r="Y332" s="31">
        <v>1</v>
      </c>
      <c r="Z332" s="31">
        <v>25</v>
      </c>
      <c r="AA332" s="31">
        <v>15</v>
      </c>
      <c r="AB332" s="35">
        <v>5</v>
      </c>
      <c r="AC332" s="16">
        <f>MAX(Table1[[#This Row],[Ramp Up Rate (MW/h) - standard operation]]/Table1[[#This Row],[Installed capacity (MW)]],Table1[[#This Row],[Ramp Down Rate (MW/h) - standard operation]]/Table1[[#This Row],[Installed capacity (MW)]])/60</f>
        <v>4.3000000000000003E-2</v>
      </c>
    </row>
    <row r="333" spans="3:29" s="11" customFormat="1" ht="13.8" hidden="1" x14ac:dyDescent="0.25">
      <c r="C333" s="34" t="s">
        <v>210</v>
      </c>
      <c r="D333" s="30" t="s">
        <v>214</v>
      </c>
      <c r="E333" s="30" t="s">
        <v>195</v>
      </c>
      <c r="F333" s="30"/>
      <c r="G333" s="30" t="s">
        <v>213</v>
      </c>
      <c r="H333" s="30"/>
      <c r="I333" s="30">
        <v>1987</v>
      </c>
      <c r="J333" s="30">
        <v>31</v>
      </c>
      <c r="K333" s="33">
        <v>0</v>
      </c>
      <c r="L333" s="30">
        <v>5</v>
      </c>
      <c r="M333" s="33">
        <v>79.98</v>
      </c>
      <c r="N333" s="33">
        <v>79.98</v>
      </c>
      <c r="O333" s="32">
        <f t="shared" si="0"/>
        <v>7.4595938665561548</v>
      </c>
      <c r="P333" s="31">
        <v>48.26</v>
      </c>
      <c r="Q333" s="31"/>
      <c r="R333" s="30">
        <v>8</v>
      </c>
      <c r="S333" s="30"/>
      <c r="T333" s="30"/>
      <c r="U333" s="29">
        <v>10.5</v>
      </c>
      <c r="V333" s="29">
        <v>7.37</v>
      </c>
      <c r="W333" s="31">
        <v>15</v>
      </c>
      <c r="X333" s="31">
        <v>3</v>
      </c>
      <c r="Y333" s="31">
        <v>1</v>
      </c>
      <c r="Z333" s="31">
        <v>25</v>
      </c>
      <c r="AA333" s="31">
        <v>15</v>
      </c>
      <c r="AB333" s="35">
        <v>5</v>
      </c>
      <c r="AC333" s="16">
        <f>MAX(Table1[[#This Row],[Ramp Up Rate (MW/h) - standard operation]]/Table1[[#This Row],[Installed capacity (MW)]],Table1[[#This Row],[Ramp Down Rate (MW/h) - standard operation]]/Table1[[#This Row],[Installed capacity (MW)]])/60</f>
        <v>4.3000000000000003E-2</v>
      </c>
    </row>
    <row r="334" spans="3:29" s="11" customFormat="1" ht="13.8" hidden="1" x14ac:dyDescent="0.25">
      <c r="C334" s="34" t="s">
        <v>210</v>
      </c>
      <c r="D334" s="30" t="s">
        <v>212</v>
      </c>
      <c r="E334" s="30" t="s">
        <v>195</v>
      </c>
      <c r="F334" s="30"/>
      <c r="G334" s="30" t="s">
        <v>47</v>
      </c>
      <c r="H334" s="30" t="s">
        <v>61</v>
      </c>
      <c r="I334" s="30">
        <v>1989</v>
      </c>
      <c r="J334" s="30">
        <v>42</v>
      </c>
      <c r="K334" s="33">
        <v>0</v>
      </c>
      <c r="L334" s="30">
        <v>3</v>
      </c>
      <c r="M334" s="33">
        <v>690.4799999999999</v>
      </c>
      <c r="N334" s="33">
        <v>690.4799999999999</v>
      </c>
      <c r="O334" s="32">
        <f t="shared" si="0"/>
        <v>7.4595938665561548</v>
      </c>
      <c r="P334" s="31">
        <v>48.26</v>
      </c>
      <c r="Q334" s="31"/>
      <c r="R334" s="30">
        <v>6</v>
      </c>
      <c r="S334" s="30"/>
      <c r="T334" s="30"/>
      <c r="U334" s="29">
        <v>4.2</v>
      </c>
      <c r="V334" s="29">
        <v>10.53</v>
      </c>
      <c r="W334" s="28">
        <v>6</v>
      </c>
      <c r="X334" s="28">
        <v>1</v>
      </c>
      <c r="Y334" s="28">
        <v>1</v>
      </c>
      <c r="Z334" s="27">
        <v>100</v>
      </c>
      <c r="AA334" s="27">
        <v>100</v>
      </c>
      <c r="AB334" s="26">
        <v>100</v>
      </c>
      <c r="AC334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5" spans="3:29" s="11" customFormat="1" ht="13.8" hidden="1" x14ac:dyDescent="0.25">
      <c r="C335" s="34" t="s">
        <v>210</v>
      </c>
      <c r="D335" s="30" t="s">
        <v>211</v>
      </c>
      <c r="E335" s="30" t="s">
        <v>195</v>
      </c>
      <c r="F335" s="30"/>
      <c r="G335" s="30" t="s">
        <v>47</v>
      </c>
      <c r="H335" s="30" t="s">
        <v>61</v>
      </c>
      <c r="I335" s="30">
        <v>2011</v>
      </c>
      <c r="J335" s="30">
        <v>45</v>
      </c>
      <c r="K335" s="33">
        <v>0</v>
      </c>
      <c r="L335" s="30">
        <v>3</v>
      </c>
      <c r="M335" s="33">
        <v>739.8</v>
      </c>
      <c r="N335" s="33">
        <v>739.8</v>
      </c>
      <c r="O335" s="32">
        <f t="shared" si="0"/>
        <v>12.7750177430802</v>
      </c>
      <c r="P335" s="28">
        <v>28.18</v>
      </c>
      <c r="Q335" s="36"/>
      <c r="R335" s="36">
        <v>6</v>
      </c>
      <c r="S335" s="30"/>
      <c r="T335" s="30"/>
      <c r="U335" s="29">
        <v>4.2</v>
      </c>
      <c r="V335" s="29">
        <v>10.53</v>
      </c>
      <c r="W335" s="28">
        <v>6</v>
      </c>
      <c r="X335" s="28">
        <v>1</v>
      </c>
      <c r="Y335" s="28">
        <v>1</v>
      </c>
      <c r="Z335" s="27">
        <v>100</v>
      </c>
      <c r="AA335" s="27">
        <v>100</v>
      </c>
      <c r="AB335" s="26">
        <v>100</v>
      </c>
      <c r="AC335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6" spans="3:29" s="11" customFormat="1" ht="13.8" hidden="1" x14ac:dyDescent="0.25">
      <c r="C336" s="34" t="s">
        <v>210</v>
      </c>
      <c r="D336" s="30" t="s">
        <v>209</v>
      </c>
      <c r="E336" s="30" t="s">
        <v>195</v>
      </c>
      <c r="F336" s="30"/>
      <c r="G336" s="30" t="s">
        <v>47</v>
      </c>
      <c r="H336" s="30" t="s">
        <v>61</v>
      </c>
      <c r="I336" s="30">
        <v>2012</v>
      </c>
      <c r="J336" s="30">
        <v>45</v>
      </c>
      <c r="K336" s="33">
        <v>0</v>
      </c>
      <c r="L336" s="30">
        <v>3</v>
      </c>
      <c r="M336" s="33">
        <v>739.8</v>
      </c>
      <c r="N336" s="33">
        <v>739.8</v>
      </c>
      <c r="O336" s="32">
        <f t="shared" si="0"/>
        <v>12.7750177430802</v>
      </c>
      <c r="P336" s="28">
        <v>28.18</v>
      </c>
      <c r="Q336" s="36"/>
      <c r="R336" s="36">
        <v>6</v>
      </c>
      <c r="S336" s="30"/>
      <c r="T336" s="30"/>
      <c r="U336" s="29">
        <v>4.2</v>
      </c>
      <c r="V336" s="29">
        <v>10.53</v>
      </c>
      <c r="W336" s="28">
        <v>6</v>
      </c>
      <c r="X336" s="28">
        <v>1</v>
      </c>
      <c r="Y336" s="28">
        <v>1</v>
      </c>
      <c r="Z336" s="27">
        <v>100</v>
      </c>
      <c r="AA336" s="27">
        <v>100</v>
      </c>
      <c r="AB336" s="26">
        <v>100</v>
      </c>
      <c r="AC336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7" spans="3:29" s="11" customFormat="1" ht="13.8" hidden="1" x14ac:dyDescent="0.25">
      <c r="C337" s="34" t="s">
        <v>208</v>
      </c>
      <c r="D337" s="30">
        <v>1</v>
      </c>
      <c r="E337" s="30" t="s">
        <v>195</v>
      </c>
      <c r="F337" s="30"/>
      <c r="G337" s="30" t="s">
        <v>47</v>
      </c>
      <c r="H337" s="30" t="s">
        <v>61</v>
      </c>
      <c r="I337" s="30">
        <v>2008</v>
      </c>
      <c r="J337" s="30">
        <v>43</v>
      </c>
      <c r="K337" s="33">
        <v>0</v>
      </c>
      <c r="L337" s="30">
        <v>3</v>
      </c>
      <c r="M337" s="33">
        <v>706.91999999999985</v>
      </c>
      <c r="N337" s="33">
        <v>706.91999999999985</v>
      </c>
      <c r="O337" s="32">
        <f t="shared" si="0"/>
        <v>12.7750177430802</v>
      </c>
      <c r="P337" s="28">
        <v>28.18</v>
      </c>
      <c r="Q337" s="36"/>
      <c r="R337" s="36">
        <v>6</v>
      </c>
      <c r="S337" s="30"/>
      <c r="T337" s="30"/>
      <c r="U337" s="29">
        <v>4.2</v>
      </c>
      <c r="V337" s="29">
        <v>10.53</v>
      </c>
      <c r="W337" s="28">
        <v>6</v>
      </c>
      <c r="X337" s="28">
        <v>1</v>
      </c>
      <c r="Y337" s="28">
        <v>1</v>
      </c>
      <c r="Z337" s="27">
        <v>100</v>
      </c>
      <c r="AA337" s="27">
        <v>100</v>
      </c>
      <c r="AB337" s="26">
        <v>100</v>
      </c>
      <c r="AC337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8" spans="3:29" s="11" customFormat="1" ht="13.8" hidden="1" x14ac:dyDescent="0.25">
      <c r="C338" s="34" t="s">
        <v>208</v>
      </c>
      <c r="D338" s="30">
        <v>2</v>
      </c>
      <c r="E338" s="30" t="s">
        <v>195</v>
      </c>
      <c r="F338" s="30"/>
      <c r="G338" s="30" t="s">
        <v>47</v>
      </c>
      <c r="H338" s="30" t="s">
        <v>61</v>
      </c>
      <c r="I338" s="30">
        <v>2008</v>
      </c>
      <c r="J338" s="30">
        <v>43</v>
      </c>
      <c r="K338" s="33">
        <v>0</v>
      </c>
      <c r="L338" s="30">
        <v>3</v>
      </c>
      <c r="M338" s="33">
        <v>706.91999999999985</v>
      </c>
      <c r="N338" s="33">
        <v>706.91999999999985</v>
      </c>
      <c r="O338" s="32">
        <f t="shared" si="0"/>
        <v>12.7750177430802</v>
      </c>
      <c r="P338" s="28">
        <v>28.18</v>
      </c>
      <c r="Q338" s="36"/>
      <c r="R338" s="36">
        <v>6</v>
      </c>
      <c r="S338" s="30"/>
      <c r="T338" s="30"/>
      <c r="U338" s="29">
        <v>4.2</v>
      </c>
      <c r="V338" s="29">
        <v>10.53</v>
      </c>
      <c r="W338" s="28">
        <v>6</v>
      </c>
      <c r="X338" s="28">
        <v>1</v>
      </c>
      <c r="Y338" s="28">
        <v>1</v>
      </c>
      <c r="Z338" s="27">
        <v>100</v>
      </c>
      <c r="AA338" s="27">
        <v>100</v>
      </c>
      <c r="AB338" s="26">
        <v>100</v>
      </c>
      <c r="AC338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39" spans="3:29" s="11" customFormat="1" ht="13.8" hidden="1" x14ac:dyDescent="0.25">
      <c r="C339" s="34" t="s">
        <v>208</v>
      </c>
      <c r="D339" s="30">
        <v>3</v>
      </c>
      <c r="E339" s="30" t="s">
        <v>195</v>
      </c>
      <c r="F339" s="30"/>
      <c r="G339" s="30" t="s">
        <v>47</v>
      </c>
      <c r="H339" s="30" t="s">
        <v>61</v>
      </c>
      <c r="I339" s="30">
        <v>2014</v>
      </c>
      <c r="J339" s="30">
        <v>43</v>
      </c>
      <c r="K339" s="33">
        <v>0</v>
      </c>
      <c r="L339" s="30">
        <v>3</v>
      </c>
      <c r="M339" s="33">
        <v>706.91999999999985</v>
      </c>
      <c r="N339" s="33">
        <v>706.91999999999985</v>
      </c>
      <c r="O339" s="32">
        <f t="shared" si="0"/>
        <v>12.7750177430802</v>
      </c>
      <c r="P339" s="28">
        <v>28.18</v>
      </c>
      <c r="Q339" s="36"/>
      <c r="R339" s="36">
        <v>6</v>
      </c>
      <c r="S339" s="30"/>
      <c r="T339" s="30"/>
      <c r="U339" s="29">
        <v>4.2</v>
      </c>
      <c r="V339" s="29">
        <v>10.53</v>
      </c>
      <c r="W339" s="28">
        <v>6</v>
      </c>
      <c r="X339" s="28">
        <v>1</v>
      </c>
      <c r="Y339" s="28">
        <v>1</v>
      </c>
      <c r="Z339" s="27">
        <v>100</v>
      </c>
      <c r="AA339" s="27">
        <v>100</v>
      </c>
      <c r="AB339" s="26">
        <v>100</v>
      </c>
      <c r="AC339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0" spans="3:29" s="11" customFormat="1" ht="13.8" hidden="1" x14ac:dyDescent="0.25">
      <c r="C340" s="34" t="s">
        <v>207</v>
      </c>
      <c r="D340" s="30">
        <v>1</v>
      </c>
      <c r="E340" s="30" t="s">
        <v>195</v>
      </c>
      <c r="F340" s="30"/>
      <c r="G340" s="30" t="s">
        <v>47</v>
      </c>
      <c r="H340" s="30" t="s">
        <v>197</v>
      </c>
      <c r="I340" s="30">
        <v>1991</v>
      </c>
      <c r="J340" s="30">
        <v>8</v>
      </c>
      <c r="K340" s="33">
        <v>0</v>
      </c>
      <c r="L340" s="30">
        <v>3</v>
      </c>
      <c r="M340" s="33">
        <v>131.51999999999998</v>
      </c>
      <c r="N340" s="33">
        <v>131.51999999999998</v>
      </c>
      <c r="O340" s="32">
        <f t="shared" si="0"/>
        <v>12.7750177430802</v>
      </c>
      <c r="P340" s="28">
        <v>28.18</v>
      </c>
      <c r="Q340" s="36"/>
      <c r="R340" s="36">
        <v>6</v>
      </c>
      <c r="S340" s="30"/>
      <c r="T340" s="30"/>
      <c r="U340" s="29">
        <v>4.2</v>
      </c>
      <c r="V340" s="29">
        <v>10.53</v>
      </c>
      <c r="W340" s="28">
        <v>6</v>
      </c>
      <c r="X340" s="28">
        <v>1</v>
      </c>
      <c r="Y340" s="28">
        <v>1</v>
      </c>
      <c r="Z340" s="27">
        <v>100</v>
      </c>
      <c r="AA340" s="27">
        <v>100</v>
      </c>
      <c r="AB340" s="26">
        <v>100</v>
      </c>
      <c r="AC340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1" spans="3:29" s="11" customFormat="1" ht="13.8" hidden="1" x14ac:dyDescent="0.25">
      <c r="C341" s="34" t="s">
        <v>207</v>
      </c>
      <c r="D341" s="30">
        <v>2</v>
      </c>
      <c r="E341" s="30" t="s">
        <v>195</v>
      </c>
      <c r="F341" s="30"/>
      <c r="G341" s="30" t="s">
        <v>47</v>
      </c>
      <c r="H341" s="30" t="s">
        <v>197</v>
      </c>
      <c r="I341" s="30">
        <v>1993</v>
      </c>
      <c r="J341" s="30">
        <v>8</v>
      </c>
      <c r="K341" s="33">
        <v>0</v>
      </c>
      <c r="L341" s="30">
        <v>3</v>
      </c>
      <c r="M341" s="33">
        <v>131.51999999999998</v>
      </c>
      <c r="N341" s="33">
        <v>131.51999999999998</v>
      </c>
      <c r="O341" s="32">
        <f t="shared" si="0"/>
        <v>12.7750177430802</v>
      </c>
      <c r="P341" s="28">
        <v>28.18</v>
      </c>
      <c r="Q341" s="36"/>
      <c r="R341" s="36">
        <v>6</v>
      </c>
      <c r="S341" s="30"/>
      <c r="T341" s="30"/>
      <c r="U341" s="29">
        <v>4.2</v>
      </c>
      <c r="V341" s="29">
        <v>10.53</v>
      </c>
      <c r="W341" s="28">
        <v>6</v>
      </c>
      <c r="X341" s="28">
        <v>1</v>
      </c>
      <c r="Y341" s="28">
        <v>1</v>
      </c>
      <c r="Z341" s="27">
        <v>100</v>
      </c>
      <c r="AA341" s="27">
        <v>100</v>
      </c>
      <c r="AB341" s="26">
        <v>100</v>
      </c>
      <c r="AC341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2" spans="3:29" s="11" customFormat="1" ht="13.8" hidden="1" x14ac:dyDescent="0.25">
      <c r="C342" s="34" t="s">
        <v>207</v>
      </c>
      <c r="D342" s="30">
        <v>3</v>
      </c>
      <c r="E342" s="30" t="s">
        <v>195</v>
      </c>
      <c r="F342" s="30"/>
      <c r="G342" s="30" t="s">
        <v>47</v>
      </c>
      <c r="H342" s="30" t="s">
        <v>197</v>
      </c>
      <c r="I342" s="30">
        <v>1994</v>
      </c>
      <c r="J342" s="30">
        <v>8</v>
      </c>
      <c r="K342" s="33">
        <v>0</v>
      </c>
      <c r="L342" s="30">
        <v>3</v>
      </c>
      <c r="M342" s="33">
        <v>131.51999999999998</v>
      </c>
      <c r="N342" s="33">
        <v>131.51999999999998</v>
      </c>
      <c r="O342" s="32">
        <f t="shared" si="0"/>
        <v>12.7750177430802</v>
      </c>
      <c r="P342" s="28">
        <v>28.18</v>
      </c>
      <c r="Q342" s="36"/>
      <c r="R342" s="36">
        <v>6</v>
      </c>
      <c r="S342" s="30"/>
      <c r="T342" s="30"/>
      <c r="U342" s="29">
        <v>4.2</v>
      </c>
      <c r="V342" s="29">
        <v>10.53</v>
      </c>
      <c r="W342" s="28">
        <v>6</v>
      </c>
      <c r="X342" s="28">
        <v>1</v>
      </c>
      <c r="Y342" s="28">
        <v>1</v>
      </c>
      <c r="Z342" s="27">
        <v>100</v>
      </c>
      <c r="AA342" s="27">
        <v>100</v>
      </c>
      <c r="AB342" s="26">
        <v>100</v>
      </c>
      <c r="AC342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3" spans="3:29" s="11" customFormat="1" ht="13.8" hidden="1" x14ac:dyDescent="0.25">
      <c r="C343" s="34" t="s">
        <v>207</v>
      </c>
      <c r="D343" s="30">
        <v>4</v>
      </c>
      <c r="E343" s="30" t="s">
        <v>195</v>
      </c>
      <c r="F343" s="30"/>
      <c r="G343" s="30" t="s">
        <v>47</v>
      </c>
      <c r="H343" s="30" t="s">
        <v>197</v>
      </c>
      <c r="I343" s="30">
        <v>2012</v>
      </c>
      <c r="J343" s="30">
        <v>12.5</v>
      </c>
      <c r="K343" s="33">
        <v>0</v>
      </c>
      <c r="L343" s="30">
        <v>3</v>
      </c>
      <c r="M343" s="33">
        <v>205.49999999999997</v>
      </c>
      <c r="N343" s="33">
        <v>205.49999999999997</v>
      </c>
      <c r="O343" s="32">
        <f t="shared" si="0"/>
        <v>12.7750177430802</v>
      </c>
      <c r="P343" s="28">
        <v>28.18</v>
      </c>
      <c r="Q343" s="36"/>
      <c r="R343" s="36">
        <v>6</v>
      </c>
      <c r="S343" s="30"/>
      <c r="T343" s="30"/>
      <c r="U343" s="29">
        <v>4.2</v>
      </c>
      <c r="V343" s="29">
        <v>16.420000000000002</v>
      </c>
      <c r="W343" s="28">
        <v>6</v>
      </c>
      <c r="X343" s="28">
        <v>1</v>
      </c>
      <c r="Y343" s="28">
        <v>1</v>
      </c>
      <c r="Z343" s="27">
        <v>100</v>
      </c>
      <c r="AA343" s="27">
        <v>100</v>
      </c>
      <c r="AB343" s="26">
        <v>100</v>
      </c>
      <c r="AC343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4" spans="3:29" s="11" customFormat="1" ht="13.8" hidden="1" x14ac:dyDescent="0.25">
      <c r="C344" s="34" t="s">
        <v>206</v>
      </c>
      <c r="D344" s="30">
        <v>1</v>
      </c>
      <c r="E344" s="30" t="s">
        <v>195</v>
      </c>
      <c r="F344" s="30"/>
      <c r="G344" s="30" t="s">
        <v>43</v>
      </c>
      <c r="H344" s="30" t="s">
        <v>205</v>
      </c>
      <c r="I344" s="30"/>
      <c r="J344" s="30">
        <v>1.1000000000000001</v>
      </c>
      <c r="K344" s="33">
        <v>0</v>
      </c>
      <c r="L344" s="30">
        <v>3</v>
      </c>
      <c r="M344" s="33">
        <v>12.21</v>
      </c>
      <c r="N344" s="33">
        <v>12.21</v>
      </c>
      <c r="O344" s="32">
        <f t="shared" si="0"/>
        <v>7.8947368421052628</v>
      </c>
      <c r="P344" s="28">
        <v>45.6</v>
      </c>
      <c r="Q344" s="36"/>
      <c r="R344" s="36">
        <v>6</v>
      </c>
      <c r="S344" s="30"/>
      <c r="T344" s="30"/>
      <c r="U344" s="29">
        <v>4.2</v>
      </c>
      <c r="V344" s="29">
        <v>10.53</v>
      </c>
      <c r="W344" s="28">
        <v>6</v>
      </c>
      <c r="X344" s="28">
        <v>1</v>
      </c>
      <c r="Y344" s="28">
        <v>1</v>
      </c>
      <c r="Z344" s="27">
        <v>100</v>
      </c>
      <c r="AA344" s="27">
        <v>100</v>
      </c>
      <c r="AB344" s="26">
        <v>100</v>
      </c>
      <c r="AC344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45" spans="3:29" s="11" customFormat="1" ht="13.8" hidden="1" x14ac:dyDescent="0.25">
      <c r="C345" s="34" t="s">
        <v>203</v>
      </c>
      <c r="D345" s="30">
        <v>1</v>
      </c>
      <c r="E345" s="30" t="s">
        <v>195</v>
      </c>
      <c r="F345" s="30"/>
      <c r="G345" s="30" t="s">
        <v>20</v>
      </c>
      <c r="H345" s="30" t="s">
        <v>61</v>
      </c>
      <c r="I345" s="30">
        <v>1996</v>
      </c>
      <c r="J345" s="30">
        <v>9</v>
      </c>
      <c r="K345" s="33">
        <v>0</v>
      </c>
      <c r="L345" s="30">
        <v>5</v>
      </c>
      <c r="M345" s="33">
        <v>147.95999999999998</v>
      </c>
      <c r="N345" s="33">
        <v>147.95999999999998</v>
      </c>
      <c r="O345" s="32">
        <f t="shared" si="0"/>
        <v>7.4595938665561548</v>
      </c>
      <c r="P345" s="31">
        <v>48.26</v>
      </c>
      <c r="Q345" s="36"/>
      <c r="R345" s="36">
        <v>8</v>
      </c>
      <c r="S345" s="30"/>
      <c r="T345" s="30"/>
      <c r="U345" s="29">
        <v>10.5</v>
      </c>
      <c r="V345" s="29">
        <v>7.37</v>
      </c>
      <c r="W345" s="31">
        <v>15</v>
      </c>
      <c r="X345" s="31">
        <v>3</v>
      </c>
      <c r="Y345" s="31">
        <v>1</v>
      </c>
      <c r="Z345" s="31">
        <v>25</v>
      </c>
      <c r="AA345" s="31">
        <v>15</v>
      </c>
      <c r="AB345" s="35">
        <v>5</v>
      </c>
      <c r="AC345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6" spans="3:29" s="11" customFormat="1" ht="13.8" hidden="1" x14ac:dyDescent="0.25">
      <c r="C346" s="34" t="s">
        <v>203</v>
      </c>
      <c r="D346" s="30">
        <v>2</v>
      </c>
      <c r="E346" s="30" t="s">
        <v>195</v>
      </c>
      <c r="F346" s="30"/>
      <c r="G346" s="30" t="s">
        <v>20</v>
      </c>
      <c r="H346" s="30" t="s">
        <v>61</v>
      </c>
      <c r="I346" s="30">
        <v>1996</v>
      </c>
      <c r="J346" s="30">
        <v>9</v>
      </c>
      <c r="K346" s="33">
        <v>0</v>
      </c>
      <c r="L346" s="30">
        <v>5</v>
      </c>
      <c r="M346" s="33">
        <v>147.95999999999998</v>
      </c>
      <c r="N346" s="33">
        <v>147.95999999999998</v>
      </c>
      <c r="O346" s="32">
        <f t="shared" si="0"/>
        <v>7.4595938665561548</v>
      </c>
      <c r="P346" s="31">
        <v>48.26</v>
      </c>
      <c r="Q346" s="36"/>
      <c r="R346" s="36">
        <v>8</v>
      </c>
      <c r="S346" s="30"/>
      <c r="T346" s="30"/>
      <c r="U346" s="29">
        <v>10.5</v>
      </c>
      <c r="V346" s="29">
        <v>7.37</v>
      </c>
      <c r="W346" s="31">
        <v>15</v>
      </c>
      <c r="X346" s="31">
        <v>3</v>
      </c>
      <c r="Y346" s="31">
        <v>1</v>
      </c>
      <c r="Z346" s="31">
        <v>25</v>
      </c>
      <c r="AA346" s="31">
        <v>15</v>
      </c>
      <c r="AB346" s="35">
        <v>5</v>
      </c>
      <c r="AC346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7" spans="3:29" s="11" customFormat="1" ht="13.8" hidden="1" x14ac:dyDescent="0.25">
      <c r="C347" s="34" t="s">
        <v>203</v>
      </c>
      <c r="D347" s="30">
        <v>3</v>
      </c>
      <c r="E347" s="30" t="s">
        <v>195</v>
      </c>
      <c r="F347" s="30"/>
      <c r="G347" s="30" t="s">
        <v>204</v>
      </c>
      <c r="H347" s="30" t="s">
        <v>61</v>
      </c>
      <c r="I347" s="30">
        <v>1996</v>
      </c>
      <c r="J347" s="30">
        <v>9</v>
      </c>
      <c r="K347" s="33">
        <v>0</v>
      </c>
      <c r="L347" s="30">
        <v>5</v>
      </c>
      <c r="M347" s="33">
        <v>147.95999999999998</v>
      </c>
      <c r="N347" s="33">
        <v>147.95999999999998</v>
      </c>
      <c r="O347" s="32">
        <f t="shared" si="0"/>
        <v>7.4595938665561548</v>
      </c>
      <c r="P347" s="31">
        <v>48.26</v>
      </c>
      <c r="Q347" s="36"/>
      <c r="R347" s="36">
        <v>8</v>
      </c>
      <c r="S347" s="30"/>
      <c r="T347" s="30"/>
      <c r="U347" s="29">
        <v>10.5</v>
      </c>
      <c r="V347" s="29">
        <v>7.37</v>
      </c>
      <c r="W347" s="31">
        <v>15</v>
      </c>
      <c r="X347" s="31">
        <v>3</v>
      </c>
      <c r="Y347" s="31">
        <v>1</v>
      </c>
      <c r="Z347" s="31">
        <v>25</v>
      </c>
      <c r="AA347" s="31">
        <v>15</v>
      </c>
      <c r="AB347" s="35">
        <v>5</v>
      </c>
      <c r="AC347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8" spans="3:29" s="11" customFormat="1" ht="13.8" hidden="1" x14ac:dyDescent="0.25">
      <c r="C348" s="34" t="s">
        <v>203</v>
      </c>
      <c r="D348" s="30">
        <v>4</v>
      </c>
      <c r="E348" s="30" t="s">
        <v>195</v>
      </c>
      <c r="F348" s="30"/>
      <c r="G348" s="30" t="s">
        <v>47</v>
      </c>
      <c r="H348" s="30" t="s">
        <v>197</v>
      </c>
      <c r="I348" s="30">
        <v>1989</v>
      </c>
      <c r="J348" s="30">
        <v>4</v>
      </c>
      <c r="K348" s="33">
        <v>0</v>
      </c>
      <c r="L348" s="30">
        <v>3</v>
      </c>
      <c r="M348" s="33">
        <v>65.759999999999991</v>
      </c>
      <c r="N348" s="33">
        <v>65.759999999999991</v>
      </c>
      <c r="O348" s="32">
        <f t="shared" si="0"/>
        <v>12.7750177430802</v>
      </c>
      <c r="P348" s="28">
        <v>28.18</v>
      </c>
      <c r="Q348" s="36"/>
      <c r="R348" s="36">
        <v>6</v>
      </c>
      <c r="S348" s="30"/>
      <c r="T348" s="30"/>
      <c r="U348" s="29">
        <v>4.2</v>
      </c>
      <c r="V348" s="29">
        <v>10.53</v>
      </c>
      <c r="W348" s="28">
        <v>6</v>
      </c>
      <c r="X348" s="28">
        <v>1</v>
      </c>
      <c r="Y348" s="28">
        <v>1</v>
      </c>
      <c r="Z348" s="27">
        <v>100</v>
      </c>
      <c r="AA348" s="27">
        <v>100</v>
      </c>
      <c r="AB348" s="26">
        <v>100</v>
      </c>
      <c r="AC348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49" spans="3:29" s="11" customFormat="1" ht="13.8" hidden="1" x14ac:dyDescent="0.25">
      <c r="C349" s="34" t="s">
        <v>203</v>
      </c>
      <c r="D349" s="30">
        <v>5</v>
      </c>
      <c r="E349" s="30" t="s">
        <v>195</v>
      </c>
      <c r="F349" s="30"/>
      <c r="G349" s="30" t="s">
        <v>47</v>
      </c>
      <c r="H349" s="30" t="s">
        <v>197</v>
      </c>
      <c r="I349" s="30">
        <v>1989</v>
      </c>
      <c r="J349" s="30">
        <v>4</v>
      </c>
      <c r="K349" s="33">
        <v>0</v>
      </c>
      <c r="L349" s="30">
        <v>3</v>
      </c>
      <c r="M349" s="33">
        <v>65.759999999999991</v>
      </c>
      <c r="N349" s="33">
        <v>65.759999999999991</v>
      </c>
      <c r="O349" s="32">
        <f t="shared" si="0"/>
        <v>12.7750177430802</v>
      </c>
      <c r="P349" s="28">
        <v>28.18</v>
      </c>
      <c r="Q349" s="36"/>
      <c r="R349" s="36">
        <v>6</v>
      </c>
      <c r="S349" s="30"/>
      <c r="T349" s="30"/>
      <c r="U349" s="29">
        <v>4.2</v>
      </c>
      <c r="V349" s="29">
        <v>10.53</v>
      </c>
      <c r="W349" s="28">
        <v>6</v>
      </c>
      <c r="X349" s="28">
        <v>1</v>
      </c>
      <c r="Y349" s="28">
        <v>1</v>
      </c>
      <c r="Z349" s="27">
        <v>100</v>
      </c>
      <c r="AA349" s="27">
        <v>100</v>
      </c>
      <c r="AB349" s="26">
        <v>100</v>
      </c>
      <c r="AC349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50" spans="3:29" s="11" customFormat="1" ht="13.8" hidden="1" x14ac:dyDescent="0.25">
      <c r="C350" s="34" t="s">
        <v>203</v>
      </c>
      <c r="D350" s="30"/>
      <c r="E350" s="30"/>
      <c r="F350" s="30"/>
      <c r="G350" s="30" t="s">
        <v>47</v>
      </c>
      <c r="H350" s="30" t="s">
        <v>197</v>
      </c>
      <c r="I350" s="30">
        <v>1989</v>
      </c>
      <c r="J350" s="30">
        <v>4</v>
      </c>
      <c r="K350" s="33">
        <v>0</v>
      </c>
      <c r="L350" s="30">
        <v>3</v>
      </c>
      <c r="M350" s="33">
        <v>65.759999999999991</v>
      </c>
      <c r="N350" s="33">
        <v>65.759999999999991</v>
      </c>
      <c r="O350" s="32">
        <f t="shared" si="0"/>
        <v>12.7750177430802</v>
      </c>
      <c r="P350" s="28">
        <v>28.18</v>
      </c>
      <c r="Q350" s="36"/>
      <c r="R350" s="36">
        <v>6</v>
      </c>
      <c r="S350" s="30"/>
      <c r="T350" s="30"/>
      <c r="U350" s="29">
        <v>4.2</v>
      </c>
      <c r="V350" s="29">
        <v>10.53</v>
      </c>
      <c r="W350" s="28">
        <v>6</v>
      </c>
      <c r="X350" s="28">
        <v>1</v>
      </c>
      <c r="Y350" s="28">
        <v>1</v>
      </c>
      <c r="Z350" s="27">
        <v>100</v>
      </c>
      <c r="AA350" s="27">
        <v>100</v>
      </c>
      <c r="AB350" s="26">
        <v>100</v>
      </c>
      <c r="AC350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51" spans="3:29" s="11" customFormat="1" ht="13.8" hidden="1" x14ac:dyDescent="0.25">
      <c r="C351" s="34" t="s">
        <v>203</v>
      </c>
      <c r="D351" s="30"/>
      <c r="E351" s="30"/>
      <c r="F351" s="30"/>
      <c r="G351" s="30" t="s">
        <v>47</v>
      </c>
      <c r="H351" s="30" t="s">
        <v>197</v>
      </c>
      <c r="I351" s="30">
        <v>1995</v>
      </c>
      <c r="J351" s="30">
        <v>10</v>
      </c>
      <c r="K351" s="33">
        <v>0</v>
      </c>
      <c r="L351" s="30">
        <v>3</v>
      </c>
      <c r="M351" s="33">
        <v>164.39999999999998</v>
      </c>
      <c r="N351" s="33">
        <v>164.39999999999998</v>
      </c>
      <c r="O351" s="32">
        <f t="shared" si="0"/>
        <v>12.7750177430802</v>
      </c>
      <c r="P351" s="28">
        <v>28.18</v>
      </c>
      <c r="Q351" s="36"/>
      <c r="R351" s="36">
        <v>6</v>
      </c>
      <c r="S351" s="30"/>
      <c r="T351" s="30"/>
      <c r="U351" s="29">
        <v>4.2</v>
      </c>
      <c r="V351" s="29">
        <v>10.53</v>
      </c>
      <c r="W351" s="28">
        <v>6</v>
      </c>
      <c r="X351" s="28">
        <v>1</v>
      </c>
      <c r="Y351" s="28">
        <v>1</v>
      </c>
      <c r="Z351" s="27">
        <v>100</v>
      </c>
      <c r="AA351" s="27">
        <v>100</v>
      </c>
      <c r="AB351" s="26">
        <v>100</v>
      </c>
      <c r="AC351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52" spans="3:29" s="11" customFormat="1" ht="13.8" hidden="1" x14ac:dyDescent="0.25">
      <c r="C352" s="34" t="s">
        <v>202</v>
      </c>
      <c r="D352" s="30">
        <v>1</v>
      </c>
      <c r="E352" s="30" t="s">
        <v>195</v>
      </c>
      <c r="F352" s="30"/>
      <c r="G352" s="30" t="s">
        <v>47</v>
      </c>
      <c r="H352" s="30" t="s">
        <v>197</v>
      </c>
      <c r="I352" s="30">
        <v>2009</v>
      </c>
      <c r="J352" s="30">
        <v>3.9</v>
      </c>
      <c r="K352" s="33">
        <v>0</v>
      </c>
      <c r="L352" s="30">
        <v>3</v>
      </c>
      <c r="M352" s="33">
        <v>26.91</v>
      </c>
      <c r="N352" s="33">
        <v>26.91</v>
      </c>
      <c r="O352" s="32">
        <f t="shared" si="0"/>
        <v>12.7750177430802</v>
      </c>
      <c r="P352" s="28">
        <v>28.18</v>
      </c>
      <c r="Q352" s="36"/>
      <c r="R352" s="36">
        <v>6</v>
      </c>
      <c r="S352" s="30"/>
      <c r="T352" s="30"/>
      <c r="U352" s="29">
        <v>4.2</v>
      </c>
      <c r="V352" s="29">
        <v>10.53</v>
      </c>
      <c r="W352" s="28">
        <v>6</v>
      </c>
      <c r="X352" s="28">
        <v>1</v>
      </c>
      <c r="Y352" s="28">
        <v>1</v>
      </c>
      <c r="Z352" s="27">
        <v>100</v>
      </c>
      <c r="AA352" s="27">
        <v>100</v>
      </c>
      <c r="AB352" s="26">
        <v>100</v>
      </c>
      <c r="AC352" s="16">
        <f>MAX(Table1[[#This Row],[Ramp Up Rate (MW/h) - standard operation]]/Table1[[#This Row],[Installed capacity (MW)]],Table1[[#This Row],[Ramp Down Rate (MW/h) - standard operation]]/Table1[[#This Row],[Installed capacity (MW)]])/60</f>
        <v>0.115</v>
      </c>
    </row>
    <row r="353" spans="3:29" s="11" customFormat="1" ht="13.8" hidden="1" x14ac:dyDescent="0.25">
      <c r="C353" s="34" t="s">
        <v>202</v>
      </c>
      <c r="D353" s="30">
        <v>2</v>
      </c>
      <c r="E353" s="30" t="s">
        <v>195</v>
      </c>
      <c r="F353" s="30"/>
      <c r="G353" s="30" t="s">
        <v>43</v>
      </c>
      <c r="H353" s="30" t="s">
        <v>197</v>
      </c>
      <c r="I353" s="30">
        <v>2011</v>
      </c>
      <c r="J353" s="30">
        <v>10.7</v>
      </c>
      <c r="K353" s="33">
        <v>0</v>
      </c>
      <c r="L353" s="30">
        <v>3</v>
      </c>
      <c r="M353" s="33">
        <v>118.76999999999998</v>
      </c>
      <c r="N353" s="33">
        <v>118.76999999999998</v>
      </c>
      <c r="O353" s="32">
        <f t="shared" si="0"/>
        <v>7.8947368421052628</v>
      </c>
      <c r="P353" s="28">
        <v>45.6</v>
      </c>
      <c r="Q353" s="28"/>
      <c r="R353" s="36">
        <v>6</v>
      </c>
      <c r="S353" s="30"/>
      <c r="T353" s="30"/>
      <c r="U353" s="29">
        <v>4.2</v>
      </c>
      <c r="V353" s="29">
        <v>16.420000000000002</v>
      </c>
      <c r="W353" s="28">
        <v>6</v>
      </c>
      <c r="X353" s="28">
        <v>1</v>
      </c>
      <c r="Y353" s="28">
        <v>1</v>
      </c>
      <c r="Z353" s="27">
        <v>100</v>
      </c>
      <c r="AA353" s="27">
        <v>100</v>
      </c>
      <c r="AB353" s="26">
        <v>100</v>
      </c>
      <c r="AC353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4" spans="3:29" s="11" customFormat="1" ht="13.8" hidden="1" x14ac:dyDescent="0.25">
      <c r="C354" s="34" t="s">
        <v>202</v>
      </c>
      <c r="D354" s="30">
        <v>3</v>
      </c>
      <c r="E354" s="30" t="s">
        <v>195</v>
      </c>
      <c r="F354" s="30"/>
      <c r="G354" s="30" t="s">
        <v>43</v>
      </c>
      <c r="H354" s="30" t="s">
        <v>197</v>
      </c>
      <c r="I354" s="30">
        <v>2011</v>
      </c>
      <c r="J354" s="30">
        <v>10.7</v>
      </c>
      <c r="K354" s="33">
        <v>0</v>
      </c>
      <c r="L354" s="30">
        <v>3</v>
      </c>
      <c r="M354" s="33">
        <v>118.76999999999998</v>
      </c>
      <c r="N354" s="33">
        <v>118.76999999999998</v>
      </c>
      <c r="O354" s="32">
        <f t="shared" si="0"/>
        <v>7.8947368421052628</v>
      </c>
      <c r="P354" s="28">
        <v>45.6</v>
      </c>
      <c r="Q354" s="28"/>
      <c r="R354" s="36">
        <v>6</v>
      </c>
      <c r="S354" s="30"/>
      <c r="T354" s="30"/>
      <c r="U354" s="29">
        <v>4.2</v>
      </c>
      <c r="V354" s="29">
        <v>16.420000000000002</v>
      </c>
      <c r="W354" s="28">
        <v>6</v>
      </c>
      <c r="X354" s="28">
        <v>1</v>
      </c>
      <c r="Y354" s="28">
        <v>1</v>
      </c>
      <c r="Z354" s="27">
        <v>100</v>
      </c>
      <c r="AA354" s="27">
        <v>100</v>
      </c>
      <c r="AB354" s="26">
        <v>100</v>
      </c>
      <c r="AC354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5" spans="3:29" s="11" customFormat="1" ht="13.8" hidden="1" x14ac:dyDescent="0.25">
      <c r="C355" s="34" t="s">
        <v>202</v>
      </c>
      <c r="D355" s="30">
        <v>4</v>
      </c>
      <c r="E355" s="30" t="s">
        <v>195</v>
      </c>
      <c r="F355" s="30"/>
      <c r="G355" s="30" t="s">
        <v>43</v>
      </c>
      <c r="H355" s="30" t="s">
        <v>197</v>
      </c>
      <c r="I355" s="30">
        <v>2011</v>
      </c>
      <c r="J355" s="30">
        <v>10.7</v>
      </c>
      <c r="K355" s="33">
        <v>0</v>
      </c>
      <c r="L355" s="30">
        <v>3</v>
      </c>
      <c r="M355" s="33">
        <v>118.76999999999998</v>
      </c>
      <c r="N355" s="33">
        <v>118.76999999999998</v>
      </c>
      <c r="O355" s="32">
        <f t="shared" si="0"/>
        <v>7.8947368421052628</v>
      </c>
      <c r="P355" s="28">
        <v>45.6</v>
      </c>
      <c r="Q355" s="28"/>
      <c r="R355" s="36">
        <v>6</v>
      </c>
      <c r="S355" s="30"/>
      <c r="T355" s="30"/>
      <c r="U355" s="29">
        <v>4.2</v>
      </c>
      <c r="V355" s="29">
        <v>16.420000000000002</v>
      </c>
      <c r="W355" s="28">
        <v>6</v>
      </c>
      <c r="X355" s="28">
        <v>1</v>
      </c>
      <c r="Y355" s="28">
        <v>1</v>
      </c>
      <c r="Z355" s="27">
        <v>100</v>
      </c>
      <c r="AA355" s="27">
        <v>100</v>
      </c>
      <c r="AB355" s="26">
        <v>100</v>
      </c>
      <c r="AC355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6" spans="3:29" s="11" customFormat="1" ht="13.8" hidden="1" x14ac:dyDescent="0.25">
      <c r="C356" s="34" t="s">
        <v>202</v>
      </c>
      <c r="D356" s="30">
        <v>5</v>
      </c>
      <c r="E356" s="30" t="s">
        <v>195</v>
      </c>
      <c r="F356" s="30"/>
      <c r="G356" s="30" t="s">
        <v>43</v>
      </c>
      <c r="H356" s="30" t="s">
        <v>197</v>
      </c>
      <c r="I356" s="30">
        <v>2017</v>
      </c>
      <c r="J356" s="30">
        <v>4.0999999999999996</v>
      </c>
      <c r="K356" s="33">
        <v>0</v>
      </c>
      <c r="L356" s="30">
        <v>3</v>
      </c>
      <c r="M356" s="33">
        <v>45.51</v>
      </c>
      <c r="N356" s="33">
        <v>45.51</v>
      </c>
      <c r="O356" s="32">
        <f t="shared" si="0"/>
        <v>7.8947368421052628</v>
      </c>
      <c r="P356" s="28">
        <v>45.6</v>
      </c>
      <c r="Q356" s="28"/>
      <c r="R356" s="36">
        <v>6</v>
      </c>
      <c r="S356" s="30"/>
      <c r="T356" s="30"/>
      <c r="U356" s="29">
        <v>4.2</v>
      </c>
      <c r="V356" s="29">
        <v>16.420000000000002</v>
      </c>
      <c r="W356" s="28">
        <v>6</v>
      </c>
      <c r="X356" s="28">
        <v>1</v>
      </c>
      <c r="Y356" s="28">
        <v>1</v>
      </c>
      <c r="Z356" s="27">
        <v>100</v>
      </c>
      <c r="AA356" s="27">
        <v>100</v>
      </c>
      <c r="AB356" s="26">
        <v>100</v>
      </c>
      <c r="AC356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7" spans="3:29" s="11" customFormat="1" ht="13.8" hidden="1" x14ac:dyDescent="0.25">
      <c r="C357" s="34" t="s">
        <v>202</v>
      </c>
      <c r="D357" s="30">
        <v>6</v>
      </c>
      <c r="E357" s="30" t="s">
        <v>195</v>
      </c>
      <c r="F357" s="30"/>
      <c r="G357" s="30" t="s">
        <v>43</v>
      </c>
      <c r="H357" s="30" t="s">
        <v>197</v>
      </c>
      <c r="I357" s="30">
        <v>2017</v>
      </c>
      <c r="J357" s="30">
        <v>4.0999999999999996</v>
      </c>
      <c r="K357" s="33">
        <v>0</v>
      </c>
      <c r="L357" s="30">
        <v>3</v>
      </c>
      <c r="M357" s="33">
        <v>45.51</v>
      </c>
      <c r="N357" s="33">
        <v>45.51</v>
      </c>
      <c r="O357" s="32">
        <f t="shared" si="0"/>
        <v>7.8947368421052628</v>
      </c>
      <c r="P357" s="28">
        <v>45.6</v>
      </c>
      <c r="Q357" s="28"/>
      <c r="R357" s="36">
        <v>6</v>
      </c>
      <c r="S357" s="30"/>
      <c r="T357" s="30"/>
      <c r="U357" s="29">
        <v>4.2</v>
      </c>
      <c r="V357" s="29">
        <v>16.420000000000002</v>
      </c>
      <c r="W357" s="28">
        <v>6</v>
      </c>
      <c r="X357" s="28">
        <v>1</v>
      </c>
      <c r="Y357" s="28">
        <v>1</v>
      </c>
      <c r="Z357" s="27">
        <v>100</v>
      </c>
      <c r="AA357" s="27">
        <v>100</v>
      </c>
      <c r="AB357" s="26">
        <v>100</v>
      </c>
      <c r="AC357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8" spans="3:29" s="11" customFormat="1" ht="13.8" hidden="1" x14ac:dyDescent="0.25">
      <c r="C358" s="34" t="s">
        <v>202</v>
      </c>
      <c r="D358" s="30">
        <v>7</v>
      </c>
      <c r="E358" s="30" t="s">
        <v>195</v>
      </c>
      <c r="F358" s="30"/>
      <c r="G358" s="30" t="s">
        <v>43</v>
      </c>
      <c r="H358" s="30" t="s">
        <v>197</v>
      </c>
      <c r="I358" s="30">
        <v>2017</v>
      </c>
      <c r="J358" s="30">
        <v>4.0999999999999996</v>
      </c>
      <c r="K358" s="33">
        <v>0</v>
      </c>
      <c r="L358" s="30">
        <v>3</v>
      </c>
      <c r="M358" s="33">
        <v>45.51</v>
      </c>
      <c r="N358" s="33">
        <v>45.51</v>
      </c>
      <c r="O358" s="32">
        <f t="shared" si="0"/>
        <v>7.8947368421052628</v>
      </c>
      <c r="P358" s="28">
        <v>45.6</v>
      </c>
      <c r="Q358" s="28"/>
      <c r="R358" s="36">
        <v>6</v>
      </c>
      <c r="S358" s="30"/>
      <c r="T358" s="30"/>
      <c r="U358" s="29">
        <v>4.2</v>
      </c>
      <c r="V358" s="29">
        <v>16.420000000000002</v>
      </c>
      <c r="W358" s="28">
        <v>6</v>
      </c>
      <c r="X358" s="28">
        <v>1</v>
      </c>
      <c r="Y358" s="28">
        <v>1</v>
      </c>
      <c r="Z358" s="27">
        <v>100</v>
      </c>
      <c r="AA358" s="27">
        <v>100</v>
      </c>
      <c r="AB358" s="26">
        <v>100</v>
      </c>
      <c r="AC358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59" spans="3:29" s="11" customFormat="1" ht="13.8" hidden="1" x14ac:dyDescent="0.25">
      <c r="C359" s="34" t="s">
        <v>202</v>
      </c>
      <c r="D359" s="30">
        <v>8</v>
      </c>
      <c r="E359" s="30" t="s">
        <v>195</v>
      </c>
      <c r="F359" s="30"/>
      <c r="G359" s="30" t="s">
        <v>43</v>
      </c>
      <c r="H359" s="30" t="s">
        <v>197</v>
      </c>
      <c r="I359" s="30">
        <v>2017</v>
      </c>
      <c r="J359" s="30">
        <v>4.0999999999999996</v>
      </c>
      <c r="K359" s="33">
        <v>0</v>
      </c>
      <c r="L359" s="30">
        <v>3</v>
      </c>
      <c r="M359" s="33">
        <v>45.51</v>
      </c>
      <c r="N359" s="33">
        <v>45.51</v>
      </c>
      <c r="O359" s="32">
        <f t="shared" si="0"/>
        <v>7.8947368421052628</v>
      </c>
      <c r="P359" s="28">
        <v>45.6</v>
      </c>
      <c r="Q359" s="28"/>
      <c r="R359" s="36">
        <v>6</v>
      </c>
      <c r="S359" s="30"/>
      <c r="T359" s="30"/>
      <c r="U359" s="29">
        <v>4.2</v>
      </c>
      <c r="V359" s="29">
        <v>16.420000000000002</v>
      </c>
      <c r="W359" s="28">
        <v>6</v>
      </c>
      <c r="X359" s="28">
        <v>1</v>
      </c>
      <c r="Y359" s="28">
        <v>1</v>
      </c>
      <c r="Z359" s="27">
        <v>100</v>
      </c>
      <c r="AA359" s="27">
        <v>100</v>
      </c>
      <c r="AB359" s="26">
        <v>100</v>
      </c>
      <c r="AC359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0" spans="3:29" s="11" customFormat="1" ht="13.8" hidden="1" x14ac:dyDescent="0.25">
      <c r="C360" s="34" t="s">
        <v>202</v>
      </c>
      <c r="D360" s="30">
        <v>9</v>
      </c>
      <c r="E360" s="30" t="s">
        <v>195</v>
      </c>
      <c r="F360" s="30"/>
      <c r="G360" s="30" t="s">
        <v>43</v>
      </c>
      <c r="H360" s="30" t="s">
        <v>197</v>
      </c>
      <c r="I360" s="30">
        <v>2017</v>
      </c>
      <c r="J360" s="30">
        <v>4.0999999999999996</v>
      </c>
      <c r="K360" s="33">
        <v>0</v>
      </c>
      <c r="L360" s="30">
        <v>3</v>
      </c>
      <c r="M360" s="33">
        <v>45.51</v>
      </c>
      <c r="N360" s="33">
        <v>45.51</v>
      </c>
      <c r="O360" s="32">
        <f t="shared" si="0"/>
        <v>7.8947368421052628</v>
      </c>
      <c r="P360" s="28">
        <v>45.6</v>
      </c>
      <c r="Q360" s="28"/>
      <c r="R360" s="36">
        <v>6</v>
      </c>
      <c r="S360" s="30"/>
      <c r="T360" s="30"/>
      <c r="U360" s="29">
        <v>4.2</v>
      </c>
      <c r="V360" s="29">
        <v>16.420000000000002</v>
      </c>
      <c r="W360" s="28">
        <v>6</v>
      </c>
      <c r="X360" s="28">
        <v>1</v>
      </c>
      <c r="Y360" s="28">
        <v>1</v>
      </c>
      <c r="Z360" s="27">
        <v>100</v>
      </c>
      <c r="AA360" s="27">
        <v>100</v>
      </c>
      <c r="AB360" s="26">
        <v>100</v>
      </c>
      <c r="AC360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1" spans="3:29" s="11" customFormat="1" ht="13.8" hidden="1" x14ac:dyDescent="0.25">
      <c r="C361" s="34" t="s">
        <v>202</v>
      </c>
      <c r="D361" s="30">
        <v>10</v>
      </c>
      <c r="E361" s="30" t="s">
        <v>195</v>
      </c>
      <c r="F361" s="30"/>
      <c r="G361" s="30" t="s">
        <v>43</v>
      </c>
      <c r="H361" s="30" t="s">
        <v>197</v>
      </c>
      <c r="I361" s="30">
        <v>2017</v>
      </c>
      <c r="J361" s="30">
        <v>4.0999999999999996</v>
      </c>
      <c r="K361" s="33">
        <v>0</v>
      </c>
      <c r="L361" s="30">
        <v>3</v>
      </c>
      <c r="M361" s="33">
        <v>45.51</v>
      </c>
      <c r="N361" s="33">
        <v>45.51</v>
      </c>
      <c r="O361" s="32">
        <f t="shared" si="0"/>
        <v>7.8947368421052628</v>
      </c>
      <c r="P361" s="28">
        <v>45.6</v>
      </c>
      <c r="Q361" s="28"/>
      <c r="R361" s="36">
        <v>6</v>
      </c>
      <c r="S361" s="30"/>
      <c r="T361" s="30"/>
      <c r="U361" s="29">
        <v>4.2</v>
      </c>
      <c r="V361" s="29">
        <v>16.420000000000002</v>
      </c>
      <c r="W361" s="28">
        <v>6</v>
      </c>
      <c r="X361" s="28">
        <v>1</v>
      </c>
      <c r="Y361" s="28">
        <v>1</v>
      </c>
      <c r="Z361" s="27">
        <v>100</v>
      </c>
      <c r="AA361" s="27">
        <v>100</v>
      </c>
      <c r="AB361" s="26">
        <v>100</v>
      </c>
      <c r="AC361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2" spans="3:29" s="11" customFormat="1" ht="13.8" hidden="1" x14ac:dyDescent="0.25">
      <c r="C362" s="34" t="s">
        <v>202</v>
      </c>
      <c r="D362" s="30">
        <v>11</v>
      </c>
      <c r="E362" s="30" t="s">
        <v>195</v>
      </c>
      <c r="F362" s="30"/>
      <c r="G362" s="30" t="s">
        <v>43</v>
      </c>
      <c r="H362" s="30" t="s">
        <v>197</v>
      </c>
      <c r="I362" s="30">
        <v>2017</v>
      </c>
      <c r="J362" s="30">
        <v>4.0999999999999996</v>
      </c>
      <c r="K362" s="33">
        <v>0</v>
      </c>
      <c r="L362" s="30">
        <v>3</v>
      </c>
      <c r="M362" s="33">
        <v>45.51</v>
      </c>
      <c r="N362" s="33">
        <v>45.51</v>
      </c>
      <c r="O362" s="32">
        <f t="shared" si="0"/>
        <v>7.8947368421052628</v>
      </c>
      <c r="P362" s="28">
        <v>45.6</v>
      </c>
      <c r="Q362" s="28"/>
      <c r="R362" s="36">
        <v>6</v>
      </c>
      <c r="S362" s="30"/>
      <c r="T362" s="30"/>
      <c r="U362" s="29">
        <v>4.2</v>
      </c>
      <c r="V362" s="29">
        <v>16.420000000000002</v>
      </c>
      <c r="W362" s="28">
        <v>6</v>
      </c>
      <c r="X362" s="28">
        <v>1</v>
      </c>
      <c r="Y362" s="28">
        <v>1</v>
      </c>
      <c r="Z362" s="27">
        <v>100</v>
      </c>
      <c r="AA362" s="27">
        <v>100</v>
      </c>
      <c r="AB362" s="26">
        <v>100</v>
      </c>
      <c r="AC362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3" spans="3:29" s="11" customFormat="1" ht="13.8" hidden="1" x14ac:dyDescent="0.25">
      <c r="C363" s="34" t="s">
        <v>202</v>
      </c>
      <c r="D363" s="30">
        <v>12</v>
      </c>
      <c r="E363" s="30" t="s">
        <v>195</v>
      </c>
      <c r="F363" s="30"/>
      <c r="G363" s="30" t="s">
        <v>43</v>
      </c>
      <c r="H363" s="30" t="s">
        <v>197</v>
      </c>
      <c r="I363" s="30">
        <v>2017</v>
      </c>
      <c r="J363" s="30">
        <v>4.0999999999999996</v>
      </c>
      <c r="K363" s="33">
        <v>0</v>
      </c>
      <c r="L363" s="30">
        <v>3</v>
      </c>
      <c r="M363" s="33">
        <v>45.51</v>
      </c>
      <c r="N363" s="33">
        <v>45.51</v>
      </c>
      <c r="O363" s="32">
        <f t="shared" si="0"/>
        <v>7.8947368421052628</v>
      </c>
      <c r="P363" s="28">
        <v>45.6</v>
      </c>
      <c r="Q363" s="28"/>
      <c r="R363" s="36">
        <v>6</v>
      </c>
      <c r="S363" s="30"/>
      <c r="T363" s="30"/>
      <c r="U363" s="29">
        <v>4.2</v>
      </c>
      <c r="V363" s="29">
        <v>16.420000000000002</v>
      </c>
      <c r="W363" s="28">
        <v>6</v>
      </c>
      <c r="X363" s="28">
        <v>1</v>
      </c>
      <c r="Y363" s="28">
        <v>1</v>
      </c>
      <c r="Z363" s="27">
        <v>100</v>
      </c>
      <c r="AA363" s="27">
        <v>100</v>
      </c>
      <c r="AB363" s="26">
        <v>100</v>
      </c>
      <c r="AC363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4" spans="3:29" s="11" customFormat="1" ht="13.8" hidden="1" x14ac:dyDescent="0.25">
      <c r="C364" s="34" t="s">
        <v>202</v>
      </c>
      <c r="D364" s="30">
        <v>13</v>
      </c>
      <c r="E364" s="30" t="s">
        <v>195</v>
      </c>
      <c r="F364" s="30"/>
      <c r="G364" s="30" t="s">
        <v>43</v>
      </c>
      <c r="H364" s="30" t="s">
        <v>197</v>
      </c>
      <c r="I364" s="30">
        <v>2017</v>
      </c>
      <c r="J364" s="30">
        <v>4.0999999999999996</v>
      </c>
      <c r="K364" s="33">
        <v>0</v>
      </c>
      <c r="L364" s="30">
        <v>3</v>
      </c>
      <c r="M364" s="33">
        <v>45.51</v>
      </c>
      <c r="N364" s="33">
        <v>45.51</v>
      </c>
      <c r="O364" s="32">
        <f t="shared" si="0"/>
        <v>7.8947368421052628</v>
      </c>
      <c r="P364" s="28">
        <v>45.6</v>
      </c>
      <c r="Q364" s="28"/>
      <c r="R364" s="36">
        <v>6</v>
      </c>
      <c r="S364" s="30"/>
      <c r="T364" s="30"/>
      <c r="U364" s="29">
        <v>4.2</v>
      </c>
      <c r="V364" s="29">
        <v>16.420000000000002</v>
      </c>
      <c r="W364" s="28">
        <v>6</v>
      </c>
      <c r="X364" s="28">
        <v>1</v>
      </c>
      <c r="Y364" s="28">
        <v>1</v>
      </c>
      <c r="Z364" s="27">
        <v>100</v>
      </c>
      <c r="AA364" s="27">
        <v>100</v>
      </c>
      <c r="AB364" s="26">
        <v>100</v>
      </c>
      <c r="AC364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5" spans="3:29" s="11" customFormat="1" ht="13.8" hidden="1" x14ac:dyDescent="0.25">
      <c r="C365" s="34" t="s">
        <v>202</v>
      </c>
      <c r="D365" s="30">
        <v>14</v>
      </c>
      <c r="E365" s="30" t="s">
        <v>195</v>
      </c>
      <c r="F365" s="30"/>
      <c r="G365" s="30" t="s">
        <v>43</v>
      </c>
      <c r="H365" s="30" t="s">
        <v>197</v>
      </c>
      <c r="I365" s="30">
        <v>2017</v>
      </c>
      <c r="J365" s="30">
        <v>4.0999999999999996</v>
      </c>
      <c r="K365" s="33">
        <v>0</v>
      </c>
      <c r="L365" s="30">
        <v>3</v>
      </c>
      <c r="M365" s="33">
        <v>45.51</v>
      </c>
      <c r="N365" s="33">
        <v>45.51</v>
      </c>
      <c r="O365" s="32">
        <f t="shared" si="0"/>
        <v>7.8947368421052628</v>
      </c>
      <c r="P365" s="28">
        <v>45.6</v>
      </c>
      <c r="Q365" s="28"/>
      <c r="R365" s="36">
        <v>6</v>
      </c>
      <c r="S365" s="30"/>
      <c r="T365" s="30"/>
      <c r="U365" s="29">
        <v>4.2</v>
      </c>
      <c r="V365" s="29">
        <v>16.420000000000002</v>
      </c>
      <c r="W365" s="28">
        <v>6</v>
      </c>
      <c r="X365" s="28">
        <v>1</v>
      </c>
      <c r="Y365" s="28">
        <v>1</v>
      </c>
      <c r="Z365" s="27">
        <v>100</v>
      </c>
      <c r="AA365" s="27">
        <v>100</v>
      </c>
      <c r="AB365" s="26">
        <v>100</v>
      </c>
      <c r="AC365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66" spans="3:29" s="11" customFormat="1" ht="13.8" hidden="1" x14ac:dyDescent="0.25">
      <c r="C366" s="34" t="s">
        <v>201</v>
      </c>
      <c r="D366" s="30">
        <v>1</v>
      </c>
      <c r="E366" s="30" t="s">
        <v>195</v>
      </c>
      <c r="F366" s="30"/>
      <c r="G366" s="30" t="s">
        <v>43</v>
      </c>
      <c r="H366" s="30" t="s">
        <v>199</v>
      </c>
      <c r="I366" s="30">
        <v>2000</v>
      </c>
      <c r="J366" s="30">
        <v>2.1</v>
      </c>
      <c r="K366" s="33">
        <v>0</v>
      </c>
      <c r="L366" s="30">
        <v>3</v>
      </c>
      <c r="M366" s="33">
        <v>23.310000000000002</v>
      </c>
      <c r="N366" s="33">
        <v>23.310000000000002</v>
      </c>
      <c r="O366" s="32">
        <f t="shared" si="0"/>
        <v>7.8947368421052628</v>
      </c>
      <c r="P366" s="28">
        <v>45.6</v>
      </c>
      <c r="Q366" s="28"/>
      <c r="R366" s="36">
        <v>6</v>
      </c>
      <c r="S366" s="30"/>
      <c r="T366" s="30"/>
      <c r="U366" s="29">
        <v>4.2</v>
      </c>
      <c r="V366" s="29">
        <v>16.420000000000002</v>
      </c>
      <c r="W366" s="28">
        <v>6</v>
      </c>
      <c r="X366" s="28">
        <v>1</v>
      </c>
      <c r="Y366" s="28">
        <v>1</v>
      </c>
      <c r="Z366" s="27">
        <v>100</v>
      </c>
      <c r="AA366" s="27">
        <v>100</v>
      </c>
      <c r="AB366" s="26">
        <v>100</v>
      </c>
      <c r="AC366" s="16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67" spans="3:29" s="11" customFormat="1" ht="13.8" hidden="1" x14ac:dyDescent="0.25">
      <c r="C367" s="34" t="s">
        <v>201</v>
      </c>
      <c r="D367" s="30">
        <v>2</v>
      </c>
      <c r="E367" s="30" t="s">
        <v>195</v>
      </c>
      <c r="F367" s="30"/>
      <c r="G367" s="30" t="s">
        <v>43</v>
      </c>
      <c r="H367" s="30" t="s">
        <v>199</v>
      </c>
      <c r="I367" s="30">
        <v>2000</v>
      </c>
      <c r="J367" s="30">
        <v>2.1</v>
      </c>
      <c r="K367" s="33">
        <v>0</v>
      </c>
      <c r="L367" s="30">
        <v>3</v>
      </c>
      <c r="M367" s="33">
        <v>23.310000000000002</v>
      </c>
      <c r="N367" s="33">
        <v>23.310000000000002</v>
      </c>
      <c r="O367" s="32">
        <f t="shared" si="0"/>
        <v>7.8947368421052628</v>
      </c>
      <c r="P367" s="28">
        <v>45.6</v>
      </c>
      <c r="Q367" s="28"/>
      <c r="R367" s="36">
        <v>6</v>
      </c>
      <c r="S367" s="30"/>
      <c r="T367" s="30"/>
      <c r="U367" s="29">
        <v>4.2</v>
      </c>
      <c r="V367" s="29">
        <v>16.420000000000002</v>
      </c>
      <c r="W367" s="28">
        <v>6</v>
      </c>
      <c r="X367" s="28">
        <v>1</v>
      </c>
      <c r="Y367" s="28">
        <v>1</v>
      </c>
      <c r="Z367" s="27">
        <v>100</v>
      </c>
      <c r="AA367" s="27">
        <v>100</v>
      </c>
      <c r="AB367" s="26">
        <v>100</v>
      </c>
      <c r="AC367" s="16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68" spans="3:29" s="11" customFormat="1" ht="13.8" hidden="1" x14ac:dyDescent="0.25">
      <c r="C368" s="34" t="s">
        <v>201</v>
      </c>
      <c r="D368" s="30">
        <v>3</v>
      </c>
      <c r="E368" s="30" t="s">
        <v>195</v>
      </c>
      <c r="F368" s="30"/>
      <c r="G368" s="30" t="s">
        <v>43</v>
      </c>
      <c r="H368" s="30" t="s">
        <v>199</v>
      </c>
      <c r="I368" s="30">
        <v>2000</v>
      </c>
      <c r="J368" s="30">
        <v>2.1</v>
      </c>
      <c r="K368" s="33">
        <v>0</v>
      </c>
      <c r="L368" s="30">
        <v>3</v>
      </c>
      <c r="M368" s="33">
        <v>23.310000000000002</v>
      </c>
      <c r="N368" s="33">
        <v>23.310000000000002</v>
      </c>
      <c r="O368" s="32">
        <f t="shared" si="0"/>
        <v>7.8947368421052628</v>
      </c>
      <c r="P368" s="28">
        <v>45.6</v>
      </c>
      <c r="Q368" s="28"/>
      <c r="R368" s="36">
        <v>6</v>
      </c>
      <c r="S368" s="30"/>
      <c r="T368" s="30"/>
      <c r="U368" s="29">
        <v>4.2</v>
      </c>
      <c r="V368" s="29">
        <v>16.420000000000002</v>
      </c>
      <c r="W368" s="28">
        <v>6</v>
      </c>
      <c r="X368" s="28">
        <v>1</v>
      </c>
      <c r="Y368" s="28">
        <v>1</v>
      </c>
      <c r="Z368" s="27">
        <v>100</v>
      </c>
      <c r="AA368" s="27">
        <v>100</v>
      </c>
      <c r="AB368" s="26">
        <v>100</v>
      </c>
      <c r="AC368" s="16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69" spans="3:29" s="11" customFormat="1" ht="13.8" hidden="1" x14ac:dyDescent="0.25">
      <c r="C369" s="34" t="s">
        <v>201</v>
      </c>
      <c r="D369" s="30">
        <v>4</v>
      </c>
      <c r="E369" s="30" t="s">
        <v>195</v>
      </c>
      <c r="F369" s="30"/>
      <c r="G369" s="30" t="s">
        <v>43</v>
      </c>
      <c r="H369" s="30" t="s">
        <v>199</v>
      </c>
      <c r="I369" s="30">
        <v>2000</v>
      </c>
      <c r="J369" s="30">
        <v>2.1</v>
      </c>
      <c r="K369" s="33">
        <v>0</v>
      </c>
      <c r="L369" s="30">
        <v>3</v>
      </c>
      <c r="M369" s="33">
        <v>23.310000000000002</v>
      </c>
      <c r="N369" s="33">
        <v>23.310000000000002</v>
      </c>
      <c r="O369" s="32">
        <f t="shared" si="0"/>
        <v>7.8947368421052628</v>
      </c>
      <c r="P369" s="28">
        <v>45.6</v>
      </c>
      <c r="Q369" s="28"/>
      <c r="R369" s="36">
        <v>6</v>
      </c>
      <c r="S369" s="30"/>
      <c r="T369" s="30"/>
      <c r="U369" s="29">
        <v>4.2</v>
      </c>
      <c r="V369" s="29">
        <v>16.420000000000002</v>
      </c>
      <c r="W369" s="28">
        <v>6</v>
      </c>
      <c r="X369" s="28">
        <v>1</v>
      </c>
      <c r="Y369" s="28">
        <v>1</v>
      </c>
      <c r="Z369" s="27">
        <v>100</v>
      </c>
      <c r="AA369" s="27">
        <v>100</v>
      </c>
      <c r="AB369" s="26">
        <v>100</v>
      </c>
      <c r="AC369" s="16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70" spans="3:29" s="11" customFormat="1" ht="13.8" hidden="1" x14ac:dyDescent="0.25">
      <c r="C370" s="34" t="s">
        <v>200</v>
      </c>
      <c r="D370" s="30">
        <v>1</v>
      </c>
      <c r="E370" s="30" t="s">
        <v>195</v>
      </c>
      <c r="F370" s="30"/>
      <c r="G370" s="30" t="s">
        <v>34</v>
      </c>
      <c r="H370" s="30" t="s">
        <v>34</v>
      </c>
      <c r="I370" s="30">
        <v>2009</v>
      </c>
      <c r="J370" s="30">
        <v>0.3</v>
      </c>
      <c r="K370" s="33"/>
      <c r="L370" s="30"/>
      <c r="M370" s="33">
        <v>3.33</v>
      </c>
      <c r="N370" s="33">
        <v>3.33</v>
      </c>
      <c r="O370" s="32"/>
      <c r="P370" s="31"/>
      <c r="Q370" s="28"/>
      <c r="R370" s="36"/>
      <c r="S370" s="30"/>
      <c r="T370" s="30"/>
      <c r="U370" s="29"/>
      <c r="V370" s="29"/>
      <c r="W370" s="28">
        <v>6</v>
      </c>
      <c r="X370" s="28">
        <v>1</v>
      </c>
      <c r="Y370" s="28">
        <v>1</v>
      </c>
      <c r="Z370" s="27">
        <v>100</v>
      </c>
      <c r="AA370" s="27">
        <v>100</v>
      </c>
      <c r="AB370" s="26">
        <v>100</v>
      </c>
      <c r="AC370" s="16">
        <f>MAX(Table1[[#This Row],[Ramp Up Rate (MW/h) - standard operation]]/Table1[[#This Row],[Installed capacity (MW)]],Table1[[#This Row],[Ramp Down Rate (MW/h) - standard operation]]/Table1[[#This Row],[Installed capacity (MW)]])/60</f>
        <v>0.18500000000000003</v>
      </c>
    </row>
    <row r="371" spans="3:29" s="11" customFormat="1" ht="13.8" hidden="1" x14ac:dyDescent="0.25">
      <c r="C371" s="34" t="s">
        <v>198</v>
      </c>
      <c r="D371" s="30">
        <v>1</v>
      </c>
      <c r="E371" s="30" t="s">
        <v>195</v>
      </c>
      <c r="F371" s="30"/>
      <c r="G371" s="30" t="s">
        <v>43</v>
      </c>
      <c r="H371" s="30" t="s">
        <v>42</v>
      </c>
      <c r="I371" s="30">
        <v>1975</v>
      </c>
      <c r="J371" s="30">
        <v>1.3</v>
      </c>
      <c r="K371" s="33">
        <v>0</v>
      </c>
      <c r="L371" s="30">
        <v>3</v>
      </c>
      <c r="M371" s="33">
        <v>14.43</v>
      </c>
      <c r="N371" s="33">
        <v>14.43</v>
      </c>
      <c r="O371" s="32">
        <f t="shared" ref="O371:O404" si="1">3600/(P371/100)/1000</f>
        <v>7.8947368421052628</v>
      </c>
      <c r="P371" s="28">
        <v>45.6</v>
      </c>
      <c r="Q371" s="28"/>
      <c r="R371" s="36">
        <v>6</v>
      </c>
      <c r="S371" s="30"/>
      <c r="T371" s="30"/>
      <c r="U371" s="29">
        <v>4.2</v>
      </c>
      <c r="V371" s="29">
        <v>16.420000000000002</v>
      </c>
      <c r="W371" s="28">
        <v>6</v>
      </c>
      <c r="X371" s="28">
        <v>1</v>
      </c>
      <c r="Y371" s="28">
        <v>1</v>
      </c>
      <c r="Z371" s="27">
        <v>100</v>
      </c>
      <c r="AA371" s="27">
        <v>100</v>
      </c>
      <c r="AB371" s="26">
        <v>100</v>
      </c>
      <c r="AC371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2" spans="3:29" s="11" customFormat="1" ht="13.8" hidden="1" x14ac:dyDescent="0.25">
      <c r="C372" s="34" t="s">
        <v>198</v>
      </c>
      <c r="D372" s="30">
        <v>2</v>
      </c>
      <c r="E372" s="30" t="s">
        <v>195</v>
      </c>
      <c r="F372" s="30"/>
      <c r="G372" s="30" t="s">
        <v>43</v>
      </c>
      <c r="H372" s="30" t="s">
        <v>42</v>
      </c>
      <c r="I372" s="30">
        <v>1975</v>
      </c>
      <c r="J372" s="30">
        <v>1.3</v>
      </c>
      <c r="K372" s="33">
        <v>0</v>
      </c>
      <c r="L372" s="30">
        <v>3</v>
      </c>
      <c r="M372" s="33">
        <v>14.43</v>
      </c>
      <c r="N372" s="33">
        <v>14.43</v>
      </c>
      <c r="O372" s="32">
        <f t="shared" si="1"/>
        <v>7.8947368421052628</v>
      </c>
      <c r="P372" s="28">
        <v>45.6</v>
      </c>
      <c r="Q372" s="28"/>
      <c r="R372" s="36">
        <v>6</v>
      </c>
      <c r="S372" s="30"/>
      <c r="T372" s="30"/>
      <c r="U372" s="29">
        <v>4.2</v>
      </c>
      <c r="V372" s="29">
        <v>16.420000000000002</v>
      </c>
      <c r="W372" s="28">
        <v>6</v>
      </c>
      <c r="X372" s="28">
        <v>1</v>
      </c>
      <c r="Y372" s="28">
        <v>1</v>
      </c>
      <c r="Z372" s="27">
        <v>100</v>
      </c>
      <c r="AA372" s="27">
        <v>100</v>
      </c>
      <c r="AB372" s="26">
        <v>100</v>
      </c>
      <c r="AC372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3" spans="3:29" s="11" customFormat="1" ht="13.8" hidden="1" x14ac:dyDescent="0.25">
      <c r="C373" s="34" t="s">
        <v>198</v>
      </c>
      <c r="D373" s="30">
        <v>3</v>
      </c>
      <c r="E373" s="30" t="s">
        <v>195</v>
      </c>
      <c r="F373" s="30"/>
      <c r="G373" s="30" t="s">
        <v>43</v>
      </c>
      <c r="H373" s="30" t="s">
        <v>42</v>
      </c>
      <c r="I373" s="30">
        <v>1975</v>
      </c>
      <c r="J373" s="30">
        <v>1.3</v>
      </c>
      <c r="K373" s="33">
        <v>0</v>
      </c>
      <c r="L373" s="30">
        <v>3</v>
      </c>
      <c r="M373" s="33">
        <v>14.43</v>
      </c>
      <c r="N373" s="33">
        <v>14.43</v>
      </c>
      <c r="O373" s="32">
        <f t="shared" si="1"/>
        <v>7.8947368421052628</v>
      </c>
      <c r="P373" s="28">
        <v>45.6</v>
      </c>
      <c r="Q373" s="28"/>
      <c r="R373" s="36">
        <v>6</v>
      </c>
      <c r="S373" s="30"/>
      <c r="T373" s="30"/>
      <c r="U373" s="29">
        <v>4.2</v>
      </c>
      <c r="V373" s="29">
        <v>16.420000000000002</v>
      </c>
      <c r="W373" s="28">
        <v>6</v>
      </c>
      <c r="X373" s="28">
        <v>1</v>
      </c>
      <c r="Y373" s="28">
        <v>1</v>
      </c>
      <c r="Z373" s="27">
        <v>100</v>
      </c>
      <c r="AA373" s="27">
        <v>100</v>
      </c>
      <c r="AB373" s="26">
        <v>100</v>
      </c>
      <c r="AC373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4" spans="3:29" s="11" customFormat="1" ht="13.8" hidden="1" x14ac:dyDescent="0.25">
      <c r="C374" s="34" t="s">
        <v>198</v>
      </c>
      <c r="D374" s="30">
        <v>4</v>
      </c>
      <c r="E374" s="30" t="s">
        <v>195</v>
      </c>
      <c r="F374" s="30"/>
      <c r="G374" s="30" t="s">
        <v>43</v>
      </c>
      <c r="H374" s="30" t="s">
        <v>42</v>
      </c>
      <c r="I374" s="30">
        <v>1978</v>
      </c>
      <c r="J374" s="30">
        <v>1.3</v>
      </c>
      <c r="K374" s="33">
        <v>0</v>
      </c>
      <c r="L374" s="30">
        <v>3</v>
      </c>
      <c r="M374" s="33">
        <v>14.43</v>
      </c>
      <c r="N374" s="33">
        <v>14.43</v>
      </c>
      <c r="O374" s="32">
        <f t="shared" si="1"/>
        <v>7.8947368421052628</v>
      </c>
      <c r="P374" s="28">
        <v>45.6</v>
      </c>
      <c r="Q374" s="28"/>
      <c r="R374" s="36">
        <v>6</v>
      </c>
      <c r="S374" s="30"/>
      <c r="T374" s="30"/>
      <c r="U374" s="29">
        <v>4.2</v>
      </c>
      <c r="V374" s="29">
        <v>16.420000000000002</v>
      </c>
      <c r="W374" s="28">
        <v>6</v>
      </c>
      <c r="X374" s="28">
        <v>1</v>
      </c>
      <c r="Y374" s="28">
        <v>1</v>
      </c>
      <c r="Z374" s="27">
        <v>100</v>
      </c>
      <c r="AA374" s="27">
        <v>100</v>
      </c>
      <c r="AB374" s="26">
        <v>100</v>
      </c>
      <c r="AC374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5" spans="3:29" s="11" customFormat="1" ht="13.8" hidden="1" x14ac:dyDescent="0.25">
      <c r="C375" s="34" t="s">
        <v>198</v>
      </c>
      <c r="D375" s="30">
        <v>5</v>
      </c>
      <c r="E375" s="30" t="s">
        <v>195</v>
      </c>
      <c r="F375" s="30"/>
      <c r="G375" s="30" t="s">
        <v>43</v>
      </c>
      <c r="H375" s="30" t="s">
        <v>42</v>
      </c>
      <c r="I375" s="30">
        <v>1981</v>
      </c>
      <c r="J375" s="30">
        <v>1.3</v>
      </c>
      <c r="K375" s="33">
        <v>0</v>
      </c>
      <c r="L375" s="30">
        <v>3</v>
      </c>
      <c r="M375" s="33">
        <v>14.43</v>
      </c>
      <c r="N375" s="33">
        <v>14.43</v>
      </c>
      <c r="O375" s="32">
        <f t="shared" si="1"/>
        <v>7.8947368421052628</v>
      </c>
      <c r="P375" s="28">
        <v>45.6</v>
      </c>
      <c r="Q375" s="28"/>
      <c r="R375" s="36">
        <v>6</v>
      </c>
      <c r="S375" s="30"/>
      <c r="T375" s="30"/>
      <c r="U375" s="29">
        <v>4.2</v>
      </c>
      <c r="V375" s="29">
        <v>16.420000000000002</v>
      </c>
      <c r="W375" s="28">
        <v>6</v>
      </c>
      <c r="X375" s="28">
        <v>1</v>
      </c>
      <c r="Y375" s="28">
        <v>1</v>
      </c>
      <c r="Z375" s="27">
        <v>100</v>
      </c>
      <c r="AA375" s="27">
        <v>100</v>
      </c>
      <c r="AB375" s="26">
        <v>100</v>
      </c>
      <c r="AC375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6" spans="3:29" s="11" customFormat="1" ht="13.8" hidden="1" x14ac:dyDescent="0.25">
      <c r="C376" s="34" t="s">
        <v>198</v>
      </c>
      <c r="D376" s="30">
        <v>16</v>
      </c>
      <c r="E376" s="30" t="s">
        <v>195</v>
      </c>
      <c r="F376" s="30"/>
      <c r="G376" s="30" t="s">
        <v>43</v>
      </c>
      <c r="H376" s="30" t="s">
        <v>42</v>
      </c>
      <c r="I376" s="30">
        <v>2008</v>
      </c>
      <c r="J376" s="30">
        <v>1.3</v>
      </c>
      <c r="K376" s="33">
        <v>0</v>
      </c>
      <c r="L376" s="30">
        <v>3</v>
      </c>
      <c r="M376" s="33">
        <v>14.43</v>
      </c>
      <c r="N376" s="33">
        <v>14.43</v>
      </c>
      <c r="O376" s="32">
        <f t="shared" si="1"/>
        <v>7.8947368421052628</v>
      </c>
      <c r="P376" s="28">
        <v>45.6</v>
      </c>
      <c r="Q376" s="28"/>
      <c r="R376" s="36">
        <v>6</v>
      </c>
      <c r="S376" s="30"/>
      <c r="T376" s="30"/>
      <c r="U376" s="29">
        <v>4.2</v>
      </c>
      <c r="V376" s="29">
        <v>16.420000000000002</v>
      </c>
      <c r="W376" s="28">
        <v>6</v>
      </c>
      <c r="X376" s="28">
        <v>1</v>
      </c>
      <c r="Y376" s="28">
        <v>1</v>
      </c>
      <c r="Z376" s="27">
        <v>100</v>
      </c>
      <c r="AA376" s="27">
        <v>100</v>
      </c>
      <c r="AB376" s="26">
        <v>100</v>
      </c>
      <c r="AC376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7" spans="3:29" s="11" customFormat="1" ht="13.8" hidden="1" x14ac:dyDescent="0.25">
      <c r="C377" s="34" t="s">
        <v>198</v>
      </c>
      <c r="D377" s="30">
        <v>17</v>
      </c>
      <c r="E377" s="30" t="s">
        <v>195</v>
      </c>
      <c r="F377" s="30"/>
      <c r="G377" s="30" t="s">
        <v>43</v>
      </c>
      <c r="H377" s="30" t="s">
        <v>42</v>
      </c>
      <c r="I377" s="30">
        <v>2010</v>
      </c>
      <c r="J377" s="30">
        <v>1.3</v>
      </c>
      <c r="K377" s="33">
        <v>0</v>
      </c>
      <c r="L377" s="30">
        <v>3</v>
      </c>
      <c r="M377" s="33">
        <v>14.43</v>
      </c>
      <c r="N377" s="33">
        <v>14.43</v>
      </c>
      <c r="O377" s="32">
        <f t="shared" si="1"/>
        <v>7.8947368421052628</v>
      </c>
      <c r="P377" s="28">
        <v>45.6</v>
      </c>
      <c r="Q377" s="28"/>
      <c r="R377" s="36">
        <v>6</v>
      </c>
      <c r="S377" s="30"/>
      <c r="T377" s="30"/>
      <c r="U377" s="29">
        <v>4.2</v>
      </c>
      <c r="V377" s="29">
        <v>16.420000000000002</v>
      </c>
      <c r="W377" s="28">
        <v>6</v>
      </c>
      <c r="X377" s="28">
        <v>1</v>
      </c>
      <c r="Y377" s="28">
        <v>1</v>
      </c>
      <c r="Z377" s="27">
        <v>100</v>
      </c>
      <c r="AA377" s="27">
        <v>100</v>
      </c>
      <c r="AB377" s="26">
        <v>100</v>
      </c>
      <c r="AC377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8" spans="3:29" s="11" customFormat="1" ht="13.8" hidden="1" x14ac:dyDescent="0.25">
      <c r="C378" s="34" t="s">
        <v>198</v>
      </c>
      <c r="D378" s="30">
        <v>10</v>
      </c>
      <c r="E378" s="30" t="s">
        <v>195</v>
      </c>
      <c r="F378" s="30"/>
      <c r="G378" s="30" t="s">
        <v>43</v>
      </c>
      <c r="H378" s="30" t="s">
        <v>199</v>
      </c>
      <c r="I378" s="30">
        <v>1999</v>
      </c>
      <c r="J378" s="30">
        <v>0.96</v>
      </c>
      <c r="K378" s="33">
        <v>0</v>
      </c>
      <c r="L378" s="30">
        <v>3</v>
      </c>
      <c r="M378" s="33">
        <v>10.655999999999999</v>
      </c>
      <c r="N378" s="33">
        <v>10.655999999999999</v>
      </c>
      <c r="O378" s="32">
        <f t="shared" si="1"/>
        <v>7.8947368421052628</v>
      </c>
      <c r="P378" s="28">
        <v>45.6</v>
      </c>
      <c r="Q378" s="28"/>
      <c r="R378" s="36">
        <v>6</v>
      </c>
      <c r="S378" s="30"/>
      <c r="T378" s="30"/>
      <c r="U378" s="29">
        <v>4.2</v>
      </c>
      <c r="V378" s="29">
        <v>16.420000000000002</v>
      </c>
      <c r="W378" s="28">
        <v>6</v>
      </c>
      <c r="X378" s="28">
        <v>1</v>
      </c>
      <c r="Y378" s="28">
        <v>1</v>
      </c>
      <c r="Z378" s="27">
        <v>100</v>
      </c>
      <c r="AA378" s="27">
        <v>100</v>
      </c>
      <c r="AB378" s="26">
        <v>100</v>
      </c>
      <c r="AC378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79" spans="3:29" s="11" customFormat="1" ht="13.8" hidden="1" x14ac:dyDescent="0.25">
      <c r="C379" s="34" t="s">
        <v>198</v>
      </c>
      <c r="D379" s="30">
        <v>11</v>
      </c>
      <c r="E379" s="30" t="s">
        <v>195</v>
      </c>
      <c r="F379" s="30"/>
      <c r="G379" s="30" t="s">
        <v>43</v>
      </c>
      <c r="H379" s="30" t="s">
        <v>199</v>
      </c>
      <c r="I379" s="30">
        <v>1999</v>
      </c>
      <c r="J379" s="30">
        <v>0.96</v>
      </c>
      <c r="K379" s="33">
        <v>0</v>
      </c>
      <c r="L379" s="30">
        <v>3</v>
      </c>
      <c r="M379" s="33">
        <v>10.655999999999999</v>
      </c>
      <c r="N379" s="33">
        <v>10.655999999999999</v>
      </c>
      <c r="O379" s="32">
        <f t="shared" si="1"/>
        <v>7.8947368421052628</v>
      </c>
      <c r="P379" s="28">
        <v>45.6</v>
      </c>
      <c r="Q379" s="28"/>
      <c r="R379" s="36">
        <v>6</v>
      </c>
      <c r="S379" s="30"/>
      <c r="T379" s="30"/>
      <c r="U379" s="29">
        <v>4.2</v>
      </c>
      <c r="V379" s="29">
        <v>16.420000000000002</v>
      </c>
      <c r="W379" s="28">
        <v>6</v>
      </c>
      <c r="X379" s="28">
        <v>1</v>
      </c>
      <c r="Y379" s="28">
        <v>1</v>
      </c>
      <c r="Z379" s="27">
        <v>100</v>
      </c>
      <c r="AA379" s="27">
        <v>100</v>
      </c>
      <c r="AB379" s="26">
        <v>100</v>
      </c>
      <c r="AC379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0" spans="3:29" s="11" customFormat="1" ht="13.8" hidden="1" x14ac:dyDescent="0.25">
      <c r="C380" s="34" t="s">
        <v>198</v>
      </c>
      <c r="D380" s="30">
        <v>12</v>
      </c>
      <c r="E380" s="30" t="s">
        <v>195</v>
      </c>
      <c r="F380" s="30"/>
      <c r="G380" s="30" t="s">
        <v>43</v>
      </c>
      <c r="H380" s="30" t="s">
        <v>199</v>
      </c>
      <c r="I380" s="30">
        <v>1999</v>
      </c>
      <c r="J380" s="30">
        <v>0.96</v>
      </c>
      <c r="K380" s="33">
        <v>0</v>
      </c>
      <c r="L380" s="30">
        <v>3</v>
      </c>
      <c r="M380" s="33">
        <v>10.655999999999999</v>
      </c>
      <c r="N380" s="33">
        <v>10.655999999999999</v>
      </c>
      <c r="O380" s="32">
        <f t="shared" si="1"/>
        <v>7.8947368421052628</v>
      </c>
      <c r="P380" s="28">
        <v>45.6</v>
      </c>
      <c r="Q380" s="28"/>
      <c r="R380" s="36">
        <v>6</v>
      </c>
      <c r="S380" s="30"/>
      <c r="T380" s="30"/>
      <c r="U380" s="29">
        <v>4.2</v>
      </c>
      <c r="V380" s="29">
        <v>16.420000000000002</v>
      </c>
      <c r="W380" s="28">
        <v>6</v>
      </c>
      <c r="X380" s="28">
        <v>1</v>
      </c>
      <c r="Y380" s="28">
        <v>1</v>
      </c>
      <c r="Z380" s="27">
        <v>100</v>
      </c>
      <c r="AA380" s="27">
        <v>100</v>
      </c>
      <c r="AB380" s="26">
        <v>100</v>
      </c>
      <c r="AC380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1" spans="3:29" s="11" customFormat="1" ht="13.8" hidden="1" x14ac:dyDescent="0.25">
      <c r="C381" s="34" t="s">
        <v>198</v>
      </c>
      <c r="D381" s="30">
        <v>13</v>
      </c>
      <c r="E381" s="30" t="s">
        <v>195</v>
      </c>
      <c r="F381" s="30"/>
      <c r="G381" s="30" t="s">
        <v>43</v>
      </c>
      <c r="H381" s="30" t="s">
        <v>199</v>
      </c>
      <c r="I381" s="30">
        <v>1999</v>
      </c>
      <c r="J381" s="30">
        <v>0.96</v>
      </c>
      <c r="K381" s="33">
        <v>0</v>
      </c>
      <c r="L381" s="30">
        <v>3</v>
      </c>
      <c r="M381" s="33">
        <v>10.655999999999999</v>
      </c>
      <c r="N381" s="33">
        <v>10.655999999999999</v>
      </c>
      <c r="O381" s="32">
        <f t="shared" si="1"/>
        <v>7.8947368421052628</v>
      </c>
      <c r="P381" s="28">
        <v>45.6</v>
      </c>
      <c r="Q381" s="28"/>
      <c r="R381" s="36">
        <v>6</v>
      </c>
      <c r="S381" s="30"/>
      <c r="T381" s="30"/>
      <c r="U381" s="29">
        <v>4.2</v>
      </c>
      <c r="V381" s="29">
        <v>16.420000000000002</v>
      </c>
      <c r="W381" s="28">
        <v>6</v>
      </c>
      <c r="X381" s="28">
        <v>1</v>
      </c>
      <c r="Y381" s="28">
        <v>1</v>
      </c>
      <c r="Z381" s="27">
        <v>100</v>
      </c>
      <c r="AA381" s="27">
        <v>100</v>
      </c>
      <c r="AB381" s="26">
        <v>100</v>
      </c>
      <c r="AC381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2" spans="3:29" s="11" customFormat="1" ht="13.8" hidden="1" x14ac:dyDescent="0.25">
      <c r="C382" s="34" t="s">
        <v>198</v>
      </c>
      <c r="D382" s="30">
        <v>14</v>
      </c>
      <c r="E382" s="30" t="s">
        <v>195</v>
      </c>
      <c r="F382" s="30"/>
      <c r="G382" s="30" t="s">
        <v>43</v>
      </c>
      <c r="H382" s="30" t="s">
        <v>199</v>
      </c>
      <c r="I382" s="30">
        <v>1999</v>
      </c>
      <c r="J382" s="30">
        <v>0.96</v>
      </c>
      <c r="K382" s="33">
        <v>0</v>
      </c>
      <c r="L382" s="30">
        <v>3</v>
      </c>
      <c r="M382" s="33">
        <v>10.655999999999999</v>
      </c>
      <c r="N382" s="33">
        <v>10.655999999999999</v>
      </c>
      <c r="O382" s="32">
        <f t="shared" si="1"/>
        <v>7.8947368421052628</v>
      </c>
      <c r="P382" s="28">
        <v>45.6</v>
      </c>
      <c r="Q382" s="28"/>
      <c r="R382" s="36">
        <v>6</v>
      </c>
      <c r="S382" s="30"/>
      <c r="T382" s="30"/>
      <c r="U382" s="29">
        <v>4.2</v>
      </c>
      <c r="V382" s="29">
        <v>16.420000000000002</v>
      </c>
      <c r="W382" s="28">
        <v>6</v>
      </c>
      <c r="X382" s="28">
        <v>1</v>
      </c>
      <c r="Y382" s="28">
        <v>1</v>
      </c>
      <c r="Z382" s="27">
        <v>100</v>
      </c>
      <c r="AA382" s="27">
        <v>100</v>
      </c>
      <c r="AB382" s="26">
        <v>100</v>
      </c>
      <c r="AC382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3" spans="3:29" s="11" customFormat="1" ht="13.8" hidden="1" x14ac:dyDescent="0.25">
      <c r="C383" s="34" t="s">
        <v>198</v>
      </c>
      <c r="D383" s="30">
        <v>15</v>
      </c>
      <c r="E383" s="30" t="s">
        <v>195</v>
      </c>
      <c r="F383" s="30"/>
      <c r="G383" s="30" t="s">
        <v>47</v>
      </c>
      <c r="H383" s="30" t="s">
        <v>197</v>
      </c>
      <c r="I383" s="30">
        <v>2004</v>
      </c>
      <c r="J383" s="30">
        <v>3.9</v>
      </c>
      <c r="K383" s="33">
        <v>0</v>
      </c>
      <c r="L383" s="30">
        <v>3</v>
      </c>
      <c r="M383" s="33">
        <v>64.115999999999985</v>
      </c>
      <c r="N383" s="33">
        <v>64.115999999999985</v>
      </c>
      <c r="O383" s="32">
        <f t="shared" si="1"/>
        <v>12.7750177430802</v>
      </c>
      <c r="P383" s="28">
        <v>28.18</v>
      </c>
      <c r="Q383" s="36"/>
      <c r="R383" s="36">
        <v>6</v>
      </c>
      <c r="S383" s="30"/>
      <c r="T383" s="30"/>
      <c r="U383" s="29">
        <v>4.2</v>
      </c>
      <c r="V383" s="29">
        <v>10.53</v>
      </c>
      <c r="W383" s="28">
        <v>6</v>
      </c>
      <c r="X383" s="28">
        <v>1</v>
      </c>
      <c r="Y383" s="28">
        <v>1</v>
      </c>
      <c r="Z383" s="27">
        <v>100</v>
      </c>
      <c r="AA383" s="27">
        <v>100</v>
      </c>
      <c r="AB383" s="26">
        <v>100</v>
      </c>
      <c r="AC383" s="16">
        <f>MAX(Table1[[#This Row],[Ramp Up Rate (MW/h) - standard operation]]/Table1[[#This Row],[Installed capacity (MW)]],Table1[[#This Row],[Ramp Down Rate (MW/h) - standard operation]]/Table1[[#This Row],[Installed capacity (MW)]])/60</f>
        <v>0.27399999999999997</v>
      </c>
    </row>
    <row r="384" spans="3:29" s="11" customFormat="1" ht="13.8" hidden="1" x14ac:dyDescent="0.25">
      <c r="C384" s="34" t="s">
        <v>198</v>
      </c>
      <c r="D384" s="30"/>
      <c r="E384" s="30" t="s">
        <v>195</v>
      </c>
      <c r="F384" s="30"/>
      <c r="G384" s="30" t="s">
        <v>43</v>
      </c>
      <c r="H384" s="30" t="s">
        <v>23</v>
      </c>
      <c r="I384" s="30">
        <v>2017</v>
      </c>
      <c r="J384" s="30">
        <v>2</v>
      </c>
      <c r="K384" s="33">
        <v>0</v>
      </c>
      <c r="L384" s="30">
        <v>3</v>
      </c>
      <c r="M384" s="33">
        <v>22.2</v>
      </c>
      <c r="N384" s="33">
        <v>22.2</v>
      </c>
      <c r="O384" s="32">
        <f t="shared" si="1"/>
        <v>7.8947368421052628</v>
      </c>
      <c r="P384" s="28">
        <v>45.6</v>
      </c>
      <c r="Q384" s="28"/>
      <c r="R384" s="36">
        <v>6</v>
      </c>
      <c r="S384" s="30"/>
      <c r="T384" s="30"/>
      <c r="U384" s="29">
        <v>4.2</v>
      </c>
      <c r="V384" s="29">
        <v>16.420000000000002</v>
      </c>
      <c r="W384" s="28">
        <v>6</v>
      </c>
      <c r="X384" s="28">
        <v>1</v>
      </c>
      <c r="Y384" s="28">
        <v>1</v>
      </c>
      <c r="Z384" s="27">
        <v>100</v>
      </c>
      <c r="AA384" s="27">
        <v>100</v>
      </c>
      <c r="AB384" s="26">
        <v>100</v>
      </c>
      <c r="AC384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5" spans="3:29" s="11" customFormat="1" ht="13.8" hidden="1" x14ac:dyDescent="0.25">
      <c r="C385" s="34" t="s">
        <v>198</v>
      </c>
      <c r="D385" s="30"/>
      <c r="E385" s="30" t="s">
        <v>195</v>
      </c>
      <c r="F385" s="30"/>
      <c r="G385" s="30" t="s">
        <v>43</v>
      </c>
      <c r="H385" s="30" t="s">
        <v>23</v>
      </c>
      <c r="I385" s="30">
        <v>2017</v>
      </c>
      <c r="J385" s="30">
        <v>2</v>
      </c>
      <c r="K385" s="33">
        <v>0</v>
      </c>
      <c r="L385" s="30">
        <v>3</v>
      </c>
      <c r="M385" s="33">
        <v>22.2</v>
      </c>
      <c r="N385" s="33">
        <v>22.2</v>
      </c>
      <c r="O385" s="32">
        <f t="shared" si="1"/>
        <v>7.8947368421052628</v>
      </c>
      <c r="P385" s="28">
        <v>45.6</v>
      </c>
      <c r="Q385" s="28"/>
      <c r="R385" s="36">
        <v>6</v>
      </c>
      <c r="S385" s="30"/>
      <c r="T385" s="30"/>
      <c r="U385" s="29">
        <v>4.2</v>
      </c>
      <c r="V385" s="29">
        <v>16.420000000000002</v>
      </c>
      <c r="W385" s="28">
        <v>6</v>
      </c>
      <c r="X385" s="28">
        <v>1</v>
      </c>
      <c r="Y385" s="28">
        <v>1</v>
      </c>
      <c r="Z385" s="27">
        <v>100</v>
      </c>
      <c r="AA385" s="27">
        <v>100</v>
      </c>
      <c r="AB385" s="26">
        <v>100</v>
      </c>
      <c r="AC385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6" spans="3:29" s="11" customFormat="1" ht="13.8" hidden="1" x14ac:dyDescent="0.25">
      <c r="C386" s="34" t="s">
        <v>198</v>
      </c>
      <c r="D386" s="30"/>
      <c r="E386" s="30" t="s">
        <v>195</v>
      </c>
      <c r="F386" s="30"/>
      <c r="G386" s="30" t="s">
        <v>43</v>
      </c>
      <c r="H386" s="30" t="s">
        <v>23</v>
      </c>
      <c r="I386" s="30">
        <v>2017</v>
      </c>
      <c r="J386" s="30">
        <v>2</v>
      </c>
      <c r="K386" s="33">
        <v>0</v>
      </c>
      <c r="L386" s="30">
        <v>3</v>
      </c>
      <c r="M386" s="33">
        <v>22.2</v>
      </c>
      <c r="N386" s="33">
        <v>22.2</v>
      </c>
      <c r="O386" s="32">
        <f t="shared" si="1"/>
        <v>7.8947368421052628</v>
      </c>
      <c r="P386" s="28">
        <v>45.6</v>
      </c>
      <c r="Q386" s="28"/>
      <c r="R386" s="36">
        <v>6</v>
      </c>
      <c r="S386" s="30"/>
      <c r="T386" s="30"/>
      <c r="U386" s="29">
        <v>4.2</v>
      </c>
      <c r="V386" s="29">
        <v>16.420000000000002</v>
      </c>
      <c r="W386" s="28">
        <v>6</v>
      </c>
      <c r="X386" s="28">
        <v>1</v>
      </c>
      <c r="Y386" s="28">
        <v>1</v>
      </c>
      <c r="Z386" s="27">
        <v>100</v>
      </c>
      <c r="AA386" s="27">
        <v>100</v>
      </c>
      <c r="AB386" s="26">
        <v>100</v>
      </c>
      <c r="AC386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7" spans="3:29" s="11" customFormat="1" ht="13.8" hidden="1" x14ac:dyDescent="0.25">
      <c r="C387" s="34" t="s">
        <v>198</v>
      </c>
      <c r="D387" s="30"/>
      <c r="E387" s="30" t="s">
        <v>195</v>
      </c>
      <c r="F387" s="30"/>
      <c r="G387" s="30" t="s">
        <v>43</v>
      </c>
      <c r="H387" s="30" t="s">
        <v>42</v>
      </c>
      <c r="I387" s="30">
        <v>2018</v>
      </c>
      <c r="J387" s="30">
        <v>1.5</v>
      </c>
      <c r="K387" s="33">
        <v>0</v>
      </c>
      <c r="L387" s="30">
        <v>3</v>
      </c>
      <c r="M387" s="33">
        <v>16.649999999999999</v>
      </c>
      <c r="N387" s="33">
        <v>16.649999999999999</v>
      </c>
      <c r="O387" s="32">
        <f t="shared" si="1"/>
        <v>7.8947368421052628</v>
      </c>
      <c r="P387" s="28">
        <v>45.6</v>
      </c>
      <c r="Q387" s="28"/>
      <c r="R387" s="36">
        <v>6</v>
      </c>
      <c r="S387" s="30"/>
      <c r="T387" s="30"/>
      <c r="U387" s="29">
        <v>4.2</v>
      </c>
      <c r="V387" s="29">
        <v>16.420000000000002</v>
      </c>
      <c r="W387" s="28">
        <v>6</v>
      </c>
      <c r="X387" s="28">
        <v>1</v>
      </c>
      <c r="Y387" s="28">
        <v>1</v>
      </c>
      <c r="Z387" s="27">
        <v>100</v>
      </c>
      <c r="AA387" s="27">
        <v>100</v>
      </c>
      <c r="AB387" s="26">
        <v>100</v>
      </c>
      <c r="AC387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388" spans="3:29" s="11" customFormat="1" ht="13.8" hidden="1" x14ac:dyDescent="0.25">
      <c r="C388" s="34" t="s">
        <v>196</v>
      </c>
      <c r="D388" s="30">
        <v>1</v>
      </c>
      <c r="E388" s="30" t="s">
        <v>195</v>
      </c>
      <c r="F388" s="30"/>
      <c r="G388" s="30" t="s">
        <v>43</v>
      </c>
      <c r="H388" s="30" t="s">
        <v>42</v>
      </c>
      <c r="I388" s="30">
        <v>1982</v>
      </c>
      <c r="J388" s="30">
        <v>0.7</v>
      </c>
      <c r="K388" s="33">
        <v>0</v>
      </c>
      <c r="L388" s="30">
        <v>3</v>
      </c>
      <c r="M388" s="33">
        <v>122.10000000000001</v>
      </c>
      <c r="N388" s="33">
        <v>122.10000000000001</v>
      </c>
      <c r="O388" s="32">
        <f t="shared" si="1"/>
        <v>7.8947368421052628</v>
      </c>
      <c r="P388" s="28">
        <v>45.6</v>
      </c>
      <c r="Q388" s="28"/>
      <c r="R388" s="36">
        <v>6</v>
      </c>
      <c r="S388" s="30"/>
      <c r="T388" s="30"/>
      <c r="U388" s="29">
        <v>4.2</v>
      </c>
      <c r="V388" s="29">
        <v>16.420000000000002</v>
      </c>
      <c r="W388" s="28">
        <v>6</v>
      </c>
      <c r="X388" s="28">
        <v>1</v>
      </c>
      <c r="Y388" s="28">
        <v>1</v>
      </c>
      <c r="Z388" s="27">
        <v>100</v>
      </c>
      <c r="AA388" s="27">
        <v>100</v>
      </c>
      <c r="AB388" s="26">
        <v>100</v>
      </c>
      <c r="AC388" s="16">
        <f>MAX(Table1[[#This Row],[Ramp Up Rate (MW/h) - standard operation]]/Table1[[#This Row],[Installed capacity (MW)]],Table1[[#This Row],[Ramp Down Rate (MW/h) - standard operation]]/Table1[[#This Row],[Installed capacity (MW)]])/60</f>
        <v>2.9071428571428575</v>
      </c>
    </row>
    <row r="389" spans="3:29" s="11" customFormat="1" ht="13.8" hidden="1" x14ac:dyDescent="0.25">
      <c r="C389" s="34" t="s">
        <v>196</v>
      </c>
      <c r="D389" s="30">
        <f t="shared" ref="D389:D400" si="2">D388+1</f>
        <v>2</v>
      </c>
      <c r="E389" s="30" t="s">
        <v>195</v>
      </c>
      <c r="F389" s="30"/>
      <c r="G389" s="30" t="s">
        <v>43</v>
      </c>
      <c r="H389" s="30" t="s">
        <v>42</v>
      </c>
      <c r="I389" s="30">
        <v>1982</v>
      </c>
      <c r="J389" s="30">
        <v>0.7</v>
      </c>
      <c r="K389" s="33">
        <v>0</v>
      </c>
      <c r="L389" s="30">
        <v>3</v>
      </c>
      <c r="M389" s="33">
        <v>122.10000000000001</v>
      </c>
      <c r="N389" s="33">
        <v>122.10000000000001</v>
      </c>
      <c r="O389" s="32">
        <f t="shared" si="1"/>
        <v>7.8947368421052628</v>
      </c>
      <c r="P389" s="28">
        <v>45.6</v>
      </c>
      <c r="Q389" s="28"/>
      <c r="R389" s="36">
        <v>6</v>
      </c>
      <c r="S389" s="30"/>
      <c r="T389" s="30"/>
      <c r="U389" s="29">
        <v>4.2</v>
      </c>
      <c r="V389" s="29">
        <v>16.420000000000002</v>
      </c>
      <c r="W389" s="28">
        <v>6</v>
      </c>
      <c r="X389" s="28">
        <v>1</v>
      </c>
      <c r="Y389" s="28">
        <v>1</v>
      </c>
      <c r="Z389" s="27">
        <v>100</v>
      </c>
      <c r="AA389" s="27">
        <v>100</v>
      </c>
      <c r="AB389" s="26">
        <v>100</v>
      </c>
      <c r="AC389" s="16">
        <f>MAX(Table1[[#This Row],[Ramp Up Rate (MW/h) - standard operation]]/Table1[[#This Row],[Installed capacity (MW)]],Table1[[#This Row],[Ramp Down Rate (MW/h) - standard operation]]/Table1[[#This Row],[Installed capacity (MW)]])/60</f>
        <v>2.9071428571428575</v>
      </c>
    </row>
    <row r="390" spans="3:29" s="11" customFormat="1" ht="13.8" hidden="1" x14ac:dyDescent="0.25">
      <c r="C390" s="34" t="s">
        <v>196</v>
      </c>
      <c r="D390" s="30">
        <f t="shared" si="2"/>
        <v>3</v>
      </c>
      <c r="E390" s="30" t="s">
        <v>195</v>
      </c>
      <c r="F390" s="30"/>
      <c r="G390" s="30" t="s">
        <v>43</v>
      </c>
      <c r="H390" s="30" t="s">
        <v>42</v>
      </c>
      <c r="I390" s="30">
        <v>2006</v>
      </c>
      <c r="J390" s="30">
        <v>1.5</v>
      </c>
      <c r="K390" s="33">
        <v>0</v>
      </c>
      <c r="L390" s="30">
        <v>3</v>
      </c>
      <c r="M390" s="33">
        <v>122.10000000000001</v>
      </c>
      <c r="N390" s="33">
        <v>122.10000000000001</v>
      </c>
      <c r="O390" s="32">
        <f t="shared" si="1"/>
        <v>7.8947368421052628</v>
      </c>
      <c r="P390" s="28">
        <v>45.6</v>
      </c>
      <c r="Q390" s="28"/>
      <c r="R390" s="36">
        <v>6</v>
      </c>
      <c r="S390" s="30"/>
      <c r="T390" s="30"/>
      <c r="U390" s="29">
        <v>4.2</v>
      </c>
      <c r="V390" s="29">
        <v>16.420000000000002</v>
      </c>
      <c r="W390" s="28">
        <v>6</v>
      </c>
      <c r="X390" s="28">
        <v>1</v>
      </c>
      <c r="Y390" s="28">
        <v>1</v>
      </c>
      <c r="Z390" s="27">
        <v>100</v>
      </c>
      <c r="AA390" s="27">
        <v>100</v>
      </c>
      <c r="AB390" s="26">
        <v>100</v>
      </c>
      <c r="AC390" s="16">
        <f>MAX(Table1[[#This Row],[Ramp Up Rate (MW/h) - standard operation]]/Table1[[#This Row],[Installed capacity (MW)]],Table1[[#This Row],[Ramp Down Rate (MW/h) - standard operation]]/Table1[[#This Row],[Installed capacity (MW)]])/60</f>
        <v>1.3566666666666667</v>
      </c>
    </row>
    <row r="391" spans="3:29" s="11" customFormat="1" ht="13.8" hidden="1" x14ac:dyDescent="0.25">
      <c r="C391" s="34" t="s">
        <v>196</v>
      </c>
      <c r="D391" s="30">
        <f t="shared" si="2"/>
        <v>4</v>
      </c>
      <c r="E391" s="30" t="s">
        <v>195</v>
      </c>
      <c r="F391" s="30"/>
      <c r="G391" s="30" t="s">
        <v>43</v>
      </c>
      <c r="H391" s="30" t="s">
        <v>42</v>
      </c>
      <c r="I391" s="30">
        <v>2006</v>
      </c>
      <c r="J391" s="30">
        <v>1.5</v>
      </c>
      <c r="K391" s="33">
        <v>0</v>
      </c>
      <c r="L391" s="30">
        <v>3</v>
      </c>
      <c r="M391" s="33">
        <v>122.10000000000001</v>
      </c>
      <c r="N391" s="33">
        <v>122.10000000000001</v>
      </c>
      <c r="O391" s="32">
        <f t="shared" si="1"/>
        <v>7.8947368421052628</v>
      </c>
      <c r="P391" s="28">
        <v>45.6</v>
      </c>
      <c r="Q391" s="28"/>
      <c r="R391" s="36">
        <v>6</v>
      </c>
      <c r="S391" s="30"/>
      <c r="T391" s="30"/>
      <c r="U391" s="29">
        <v>4.2</v>
      </c>
      <c r="V391" s="29">
        <v>16.420000000000002</v>
      </c>
      <c r="W391" s="28">
        <v>6</v>
      </c>
      <c r="X391" s="28">
        <v>1</v>
      </c>
      <c r="Y391" s="28">
        <v>1</v>
      </c>
      <c r="Z391" s="27">
        <v>100</v>
      </c>
      <c r="AA391" s="27">
        <v>100</v>
      </c>
      <c r="AB391" s="26">
        <v>100</v>
      </c>
      <c r="AC391" s="16">
        <f>MAX(Table1[[#This Row],[Ramp Up Rate (MW/h) - standard operation]]/Table1[[#This Row],[Installed capacity (MW)]],Table1[[#This Row],[Ramp Down Rate (MW/h) - standard operation]]/Table1[[#This Row],[Installed capacity (MW)]])/60</f>
        <v>1.3566666666666667</v>
      </c>
    </row>
    <row r="392" spans="3:29" s="11" customFormat="1" ht="13.8" hidden="1" x14ac:dyDescent="0.25">
      <c r="C392" s="34" t="s">
        <v>196</v>
      </c>
      <c r="D392" s="30">
        <f t="shared" si="2"/>
        <v>5</v>
      </c>
      <c r="E392" s="30" t="s">
        <v>195</v>
      </c>
      <c r="F392" s="30"/>
      <c r="G392" s="30" t="s">
        <v>43</v>
      </c>
      <c r="H392" s="30" t="s">
        <v>197</v>
      </c>
      <c r="I392" s="30">
        <v>1986</v>
      </c>
      <c r="J392" s="30">
        <v>1.3</v>
      </c>
      <c r="K392" s="33">
        <v>0</v>
      </c>
      <c r="L392" s="30">
        <v>3</v>
      </c>
      <c r="M392" s="33">
        <v>122.10000000000001</v>
      </c>
      <c r="N392" s="33">
        <v>122.10000000000001</v>
      </c>
      <c r="O392" s="32">
        <f t="shared" si="1"/>
        <v>7.8947368421052628</v>
      </c>
      <c r="P392" s="28">
        <v>45.6</v>
      </c>
      <c r="Q392" s="28"/>
      <c r="R392" s="36">
        <v>6</v>
      </c>
      <c r="S392" s="30"/>
      <c r="T392" s="30"/>
      <c r="U392" s="29">
        <v>4.2</v>
      </c>
      <c r="V392" s="29">
        <v>16.420000000000002</v>
      </c>
      <c r="W392" s="28">
        <v>6</v>
      </c>
      <c r="X392" s="28">
        <v>1</v>
      </c>
      <c r="Y392" s="28">
        <v>1</v>
      </c>
      <c r="Z392" s="27">
        <v>100</v>
      </c>
      <c r="AA392" s="27">
        <v>100</v>
      </c>
      <c r="AB392" s="26">
        <v>100</v>
      </c>
      <c r="AC392" s="16">
        <f>MAX(Table1[[#This Row],[Ramp Up Rate (MW/h) - standard operation]]/Table1[[#This Row],[Installed capacity (MW)]],Table1[[#This Row],[Ramp Down Rate (MW/h) - standard operation]]/Table1[[#This Row],[Installed capacity (MW)]])/60</f>
        <v>1.5653846153846154</v>
      </c>
    </row>
    <row r="393" spans="3:29" s="11" customFormat="1" ht="13.8" hidden="1" x14ac:dyDescent="0.25">
      <c r="C393" s="34" t="s">
        <v>196</v>
      </c>
      <c r="D393" s="30">
        <f t="shared" si="2"/>
        <v>6</v>
      </c>
      <c r="E393" s="30" t="s">
        <v>195</v>
      </c>
      <c r="F393" s="30"/>
      <c r="G393" s="30" t="s">
        <v>43</v>
      </c>
      <c r="H393" s="30" t="s">
        <v>197</v>
      </c>
      <c r="I393" s="30">
        <v>1986</v>
      </c>
      <c r="J393" s="30">
        <v>1.3</v>
      </c>
      <c r="K393" s="33">
        <v>0</v>
      </c>
      <c r="L393" s="30">
        <v>3</v>
      </c>
      <c r="M393" s="33">
        <v>122.10000000000001</v>
      </c>
      <c r="N393" s="33">
        <v>122.10000000000001</v>
      </c>
      <c r="O393" s="32">
        <f t="shared" si="1"/>
        <v>7.8947368421052628</v>
      </c>
      <c r="P393" s="28">
        <v>45.6</v>
      </c>
      <c r="Q393" s="28"/>
      <c r="R393" s="36">
        <v>6</v>
      </c>
      <c r="S393" s="30"/>
      <c r="T393" s="30"/>
      <c r="U393" s="29">
        <v>4.2</v>
      </c>
      <c r="V393" s="29">
        <v>16.420000000000002</v>
      </c>
      <c r="W393" s="28">
        <v>6</v>
      </c>
      <c r="X393" s="28">
        <v>1</v>
      </c>
      <c r="Y393" s="28">
        <v>1</v>
      </c>
      <c r="Z393" s="27">
        <v>100</v>
      </c>
      <c r="AA393" s="27">
        <v>100</v>
      </c>
      <c r="AB393" s="26">
        <v>100</v>
      </c>
      <c r="AC393" s="16">
        <f>MAX(Table1[[#This Row],[Ramp Up Rate (MW/h) - standard operation]]/Table1[[#This Row],[Installed capacity (MW)]],Table1[[#This Row],[Ramp Down Rate (MW/h) - standard operation]]/Table1[[#This Row],[Installed capacity (MW)]])/60</f>
        <v>1.5653846153846154</v>
      </c>
    </row>
    <row r="394" spans="3:29" s="11" customFormat="1" ht="13.8" hidden="1" x14ac:dyDescent="0.25">
      <c r="C394" s="34" t="s">
        <v>196</v>
      </c>
      <c r="D394" s="30">
        <f t="shared" si="2"/>
        <v>7</v>
      </c>
      <c r="E394" s="30" t="s">
        <v>195</v>
      </c>
      <c r="F394" s="30"/>
      <c r="G394" s="30" t="s">
        <v>43</v>
      </c>
      <c r="H394" s="30" t="s">
        <v>42</v>
      </c>
      <c r="I394" s="30">
        <v>1987</v>
      </c>
      <c r="J394" s="30">
        <v>0.8</v>
      </c>
      <c r="K394" s="33">
        <v>0</v>
      </c>
      <c r="L394" s="30">
        <v>3</v>
      </c>
      <c r="M394" s="33">
        <v>122.10000000000001</v>
      </c>
      <c r="N394" s="33">
        <v>122.10000000000001</v>
      </c>
      <c r="O394" s="32">
        <f t="shared" si="1"/>
        <v>7.8947368421052628</v>
      </c>
      <c r="P394" s="28">
        <v>45.6</v>
      </c>
      <c r="Q394" s="28"/>
      <c r="R394" s="36">
        <v>6</v>
      </c>
      <c r="S394" s="30"/>
      <c r="T394" s="30"/>
      <c r="U394" s="29">
        <v>4.2</v>
      </c>
      <c r="V394" s="29">
        <v>16.420000000000002</v>
      </c>
      <c r="W394" s="28">
        <v>6</v>
      </c>
      <c r="X394" s="28">
        <v>1</v>
      </c>
      <c r="Y394" s="28">
        <v>1</v>
      </c>
      <c r="Z394" s="27">
        <v>100</v>
      </c>
      <c r="AA394" s="27">
        <v>100</v>
      </c>
      <c r="AB394" s="26">
        <v>100</v>
      </c>
      <c r="AC394" s="16">
        <f>MAX(Table1[[#This Row],[Ramp Up Rate (MW/h) - standard operation]]/Table1[[#This Row],[Installed capacity (MW)]],Table1[[#This Row],[Ramp Down Rate (MW/h) - standard operation]]/Table1[[#This Row],[Installed capacity (MW)]])/60</f>
        <v>2.5437500000000002</v>
      </c>
    </row>
    <row r="395" spans="3:29" s="11" customFormat="1" ht="13.8" hidden="1" x14ac:dyDescent="0.25">
      <c r="C395" s="34" t="s">
        <v>196</v>
      </c>
      <c r="D395" s="30">
        <f t="shared" si="2"/>
        <v>8</v>
      </c>
      <c r="E395" s="30" t="s">
        <v>195</v>
      </c>
      <c r="F395" s="30"/>
      <c r="G395" s="30" t="s">
        <v>43</v>
      </c>
      <c r="H395" s="30" t="s">
        <v>42</v>
      </c>
      <c r="I395" s="30">
        <v>1987</v>
      </c>
      <c r="J395" s="30">
        <v>0.8</v>
      </c>
      <c r="K395" s="33">
        <v>0</v>
      </c>
      <c r="L395" s="30">
        <v>3</v>
      </c>
      <c r="M395" s="33">
        <v>122.10000000000001</v>
      </c>
      <c r="N395" s="33">
        <v>122.10000000000001</v>
      </c>
      <c r="O395" s="32">
        <f t="shared" si="1"/>
        <v>7.8947368421052628</v>
      </c>
      <c r="P395" s="28">
        <v>45.6</v>
      </c>
      <c r="Q395" s="28"/>
      <c r="R395" s="36">
        <v>6</v>
      </c>
      <c r="S395" s="30"/>
      <c r="T395" s="30"/>
      <c r="U395" s="29">
        <v>4.2</v>
      </c>
      <c r="V395" s="29">
        <v>16.420000000000002</v>
      </c>
      <c r="W395" s="28">
        <v>6</v>
      </c>
      <c r="X395" s="28">
        <v>1</v>
      </c>
      <c r="Y395" s="28">
        <v>1</v>
      </c>
      <c r="Z395" s="27">
        <v>100</v>
      </c>
      <c r="AA395" s="27">
        <v>100</v>
      </c>
      <c r="AB395" s="26">
        <v>100</v>
      </c>
      <c r="AC395" s="16">
        <f>MAX(Table1[[#This Row],[Ramp Up Rate (MW/h) - standard operation]]/Table1[[#This Row],[Installed capacity (MW)]],Table1[[#This Row],[Ramp Down Rate (MW/h) - standard operation]]/Table1[[#This Row],[Installed capacity (MW)]])/60</f>
        <v>2.5437500000000002</v>
      </c>
    </row>
    <row r="396" spans="3:29" s="11" customFormat="1" ht="13.8" hidden="1" x14ac:dyDescent="0.25">
      <c r="C396" s="34" t="s">
        <v>196</v>
      </c>
      <c r="D396" s="30">
        <f t="shared" si="2"/>
        <v>9</v>
      </c>
      <c r="E396" s="30" t="s">
        <v>195</v>
      </c>
      <c r="F396" s="30"/>
      <c r="G396" s="30" t="s">
        <v>43</v>
      </c>
      <c r="H396" s="30" t="s">
        <v>42</v>
      </c>
      <c r="I396" s="30">
        <v>1987</v>
      </c>
      <c r="J396" s="30">
        <v>0.8</v>
      </c>
      <c r="K396" s="33">
        <v>0</v>
      </c>
      <c r="L396" s="30">
        <v>3</v>
      </c>
      <c r="M396" s="33">
        <v>122.10000000000001</v>
      </c>
      <c r="N396" s="33">
        <v>122.10000000000001</v>
      </c>
      <c r="O396" s="32">
        <f t="shared" si="1"/>
        <v>7.8947368421052628</v>
      </c>
      <c r="P396" s="28">
        <v>45.6</v>
      </c>
      <c r="Q396" s="28"/>
      <c r="R396" s="36">
        <v>6</v>
      </c>
      <c r="S396" s="30"/>
      <c r="T396" s="30"/>
      <c r="U396" s="29">
        <v>4.2</v>
      </c>
      <c r="V396" s="29">
        <v>16.420000000000002</v>
      </c>
      <c r="W396" s="28">
        <v>6</v>
      </c>
      <c r="X396" s="28">
        <v>1</v>
      </c>
      <c r="Y396" s="28">
        <v>1</v>
      </c>
      <c r="Z396" s="27">
        <v>100</v>
      </c>
      <c r="AA396" s="27">
        <v>100</v>
      </c>
      <c r="AB396" s="26">
        <v>100</v>
      </c>
      <c r="AC396" s="16">
        <f>MAX(Table1[[#This Row],[Ramp Up Rate (MW/h) - standard operation]]/Table1[[#This Row],[Installed capacity (MW)]],Table1[[#This Row],[Ramp Down Rate (MW/h) - standard operation]]/Table1[[#This Row],[Installed capacity (MW)]])/60</f>
        <v>2.5437500000000002</v>
      </c>
    </row>
    <row r="397" spans="3:29" s="11" customFormat="1" ht="13.8" hidden="1" x14ac:dyDescent="0.25">
      <c r="C397" s="34" t="s">
        <v>196</v>
      </c>
      <c r="D397" s="30">
        <f t="shared" si="2"/>
        <v>10</v>
      </c>
      <c r="E397" s="30" t="s">
        <v>195</v>
      </c>
      <c r="F397" s="30"/>
      <c r="G397" s="30" t="s">
        <v>43</v>
      </c>
      <c r="H397" s="30" t="s">
        <v>61</v>
      </c>
      <c r="I397" s="30">
        <v>2000</v>
      </c>
      <c r="J397" s="30">
        <v>0.9</v>
      </c>
      <c r="K397" s="33">
        <v>0</v>
      </c>
      <c r="L397" s="30">
        <v>3</v>
      </c>
      <c r="M397" s="33">
        <v>122.10000000000001</v>
      </c>
      <c r="N397" s="33">
        <v>122.10000000000001</v>
      </c>
      <c r="O397" s="32">
        <f t="shared" si="1"/>
        <v>7.8947368421052628</v>
      </c>
      <c r="P397" s="28">
        <v>45.6</v>
      </c>
      <c r="Q397" s="28"/>
      <c r="R397" s="36">
        <v>6</v>
      </c>
      <c r="S397" s="30"/>
      <c r="T397" s="30"/>
      <c r="U397" s="29">
        <v>4.2</v>
      </c>
      <c r="V397" s="29">
        <v>16.420000000000002</v>
      </c>
      <c r="W397" s="28">
        <v>6</v>
      </c>
      <c r="X397" s="28">
        <v>1</v>
      </c>
      <c r="Y397" s="28">
        <v>1</v>
      </c>
      <c r="Z397" s="27">
        <v>100</v>
      </c>
      <c r="AA397" s="27">
        <v>100</v>
      </c>
      <c r="AB397" s="26">
        <v>100</v>
      </c>
      <c r="AC397" s="16">
        <f>MAX(Table1[[#This Row],[Ramp Up Rate (MW/h) - standard operation]]/Table1[[#This Row],[Installed capacity (MW)]],Table1[[#This Row],[Ramp Down Rate (MW/h) - standard operation]]/Table1[[#This Row],[Installed capacity (MW)]])/60</f>
        <v>2.2611111111111115</v>
      </c>
    </row>
    <row r="398" spans="3:29" s="11" customFormat="1" ht="13.8" hidden="1" x14ac:dyDescent="0.25">
      <c r="C398" s="34" t="s">
        <v>196</v>
      </c>
      <c r="D398" s="30">
        <f t="shared" si="2"/>
        <v>11</v>
      </c>
      <c r="E398" s="30" t="s">
        <v>195</v>
      </c>
      <c r="F398" s="30"/>
      <c r="G398" s="30" t="s">
        <v>43</v>
      </c>
      <c r="H398" s="30" t="s">
        <v>61</v>
      </c>
      <c r="I398" s="30">
        <v>2000</v>
      </c>
      <c r="J398" s="30">
        <v>0.9</v>
      </c>
      <c r="K398" s="33">
        <v>0</v>
      </c>
      <c r="L398" s="30">
        <v>3</v>
      </c>
      <c r="M398" s="33">
        <v>122.10000000000001</v>
      </c>
      <c r="N398" s="33">
        <v>122.10000000000001</v>
      </c>
      <c r="O398" s="32">
        <f t="shared" si="1"/>
        <v>7.8947368421052628</v>
      </c>
      <c r="P398" s="28">
        <v>45.6</v>
      </c>
      <c r="Q398" s="28"/>
      <c r="R398" s="36">
        <v>6</v>
      </c>
      <c r="S398" s="30"/>
      <c r="T398" s="30"/>
      <c r="U398" s="29">
        <v>4.2</v>
      </c>
      <c r="V398" s="29">
        <v>16.420000000000002</v>
      </c>
      <c r="W398" s="28">
        <v>6</v>
      </c>
      <c r="X398" s="28">
        <v>1</v>
      </c>
      <c r="Y398" s="28">
        <v>1</v>
      </c>
      <c r="Z398" s="27">
        <v>100</v>
      </c>
      <c r="AA398" s="27">
        <v>100</v>
      </c>
      <c r="AB398" s="26">
        <v>100</v>
      </c>
      <c r="AC398" s="16">
        <f>MAX(Table1[[#This Row],[Ramp Up Rate (MW/h) - standard operation]]/Table1[[#This Row],[Installed capacity (MW)]],Table1[[#This Row],[Ramp Down Rate (MW/h) - standard operation]]/Table1[[#This Row],[Installed capacity (MW)]])/60</f>
        <v>2.2611111111111115</v>
      </c>
    </row>
    <row r="399" spans="3:29" s="11" customFormat="1" ht="13.8" hidden="1" x14ac:dyDescent="0.25">
      <c r="C399" s="34" t="s">
        <v>196</v>
      </c>
      <c r="D399" s="30">
        <f t="shared" si="2"/>
        <v>12</v>
      </c>
      <c r="E399" s="30" t="s">
        <v>195</v>
      </c>
      <c r="F399" s="30"/>
      <c r="G399" s="30" t="s">
        <v>43</v>
      </c>
      <c r="H399" s="30" t="s">
        <v>61</v>
      </c>
      <c r="I399" s="30">
        <v>2000</v>
      </c>
      <c r="J399" s="30">
        <v>0.9</v>
      </c>
      <c r="K399" s="33">
        <v>0</v>
      </c>
      <c r="L399" s="30">
        <v>3</v>
      </c>
      <c r="M399" s="33">
        <v>122.10000000000001</v>
      </c>
      <c r="N399" s="33">
        <v>122.10000000000001</v>
      </c>
      <c r="O399" s="32">
        <f t="shared" si="1"/>
        <v>7.8947368421052628</v>
      </c>
      <c r="P399" s="28">
        <v>45.6</v>
      </c>
      <c r="Q399" s="28"/>
      <c r="R399" s="36">
        <v>6</v>
      </c>
      <c r="S399" s="30"/>
      <c r="T399" s="30"/>
      <c r="U399" s="29">
        <v>4.2</v>
      </c>
      <c r="V399" s="29">
        <v>16.420000000000002</v>
      </c>
      <c r="W399" s="28">
        <v>6</v>
      </c>
      <c r="X399" s="28">
        <v>1</v>
      </c>
      <c r="Y399" s="28">
        <v>1</v>
      </c>
      <c r="Z399" s="27">
        <v>100</v>
      </c>
      <c r="AA399" s="27">
        <v>100</v>
      </c>
      <c r="AB399" s="26">
        <v>100</v>
      </c>
      <c r="AC399" s="16">
        <f>MAX(Table1[[#This Row],[Ramp Up Rate (MW/h) - standard operation]]/Table1[[#This Row],[Installed capacity (MW)]],Table1[[#This Row],[Ramp Down Rate (MW/h) - standard operation]]/Table1[[#This Row],[Installed capacity (MW)]])/60</f>
        <v>2.2611111111111115</v>
      </c>
    </row>
    <row r="400" spans="3:29" s="11" customFormat="1" ht="13.8" hidden="1" x14ac:dyDescent="0.25">
      <c r="C400" s="34" t="s">
        <v>196</v>
      </c>
      <c r="D400" s="30">
        <f t="shared" si="2"/>
        <v>13</v>
      </c>
      <c r="E400" s="30" t="s">
        <v>195</v>
      </c>
      <c r="F400" s="30"/>
      <c r="G400" s="30" t="s">
        <v>43</v>
      </c>
      <c r="H400" s="30" t="s">
        <v>61</v>
      </c>
      <c r="I400" s="30">
        <v>2000</v>
      </c>
      <c r="J400" s="30">
        <v>0.9</v>
      </c>
      <c r="K400" s="33">
        <v>0</v>
      </c>
      <c r="L400" s="30">
        <v>3</v>
      </c>
      <c r="M400" s="33">
        <v>122.10000000000001</v>
      </c>
      <c r="N400" s="33">
        <v>122.10000000000001</v>
      </c>
      <c r="O400" s="32">
        <f t="shared" si="1"/>
        <v>7.8947368421052628</v>
      </c>
      <c r="P400" s="28">
        <v>45.6</v>
      </c>
      <c r="Q400" s="28"/>
      <c r="R400" s="36">
        <v>6</v>
      </c>
      <c r="S400" s="30"/>
      <c r="T400" s="30"/>
      <c r="U400" s="29">
        <v>4.2</v>
      </c>
      <c r="V400" s="29">
        <v>16.420000000000002</v>
      </c>
      <c r="W400" s="28">
        <v>6</v>
      </c>
      <c r="X400" s="28">
        <v>1</v>
      </c>
      <c r="Y400" s="28">
        <v>1</v>
      </c>
      <c r="Z400" s="27">
        <v>100</v>
      </c>
      <c r="AA400" s="27">
        <v>100</v>
      </c>
      <c r="AB400" s="26">
        <v>100</v>
      </c>
      <c r="AC400" s="16">
        <f>MAX(Table1[[#This Row],[Ramp Up Rate (MW/h) - standard operation]]/Table1[[#This Row],[Installed capacity (MW)]],Table1[[#This Row],[Ramp Down Rate (MW/h) - standard operation]]/Table1[[#This Row],[Installed capacity (MW)]])/60</f>
        <v>2.2611111111111115</v>
      </c>
    </row>
    <row r="401" spans="3:29" s="11" customFormat="1" ht="13.8" hidden="1" x14ac:dyDescent="0.25">
      <c r="C401" s="34" t="s">
        <v>194</v>
      </c>
      <c r="D401" s="30"/>
      <c r="E401" s="30" t="s">
        <v>193</v>
      </c>
      <c r="F401" s="30"/>
      <c r="G401" s="30" t="s">
        <v>43</v>
      </c>
      <c r="H401" s="30" t="s">
        <v>42</v>
      </c>
      <c r="I401" s="30">
        <v>2003</v>
      </c>
      <c r="J401" s="30">
        <v>0.3</v>
      </c>
      <c r="K401" s="33">
        <v>0</v>
      </c>
      <c r="L401" s="30">
        <v>3</v>
      </c>
      <c r="M401" s="33">
        <v>13.32</v>
      </c>
      <c r="N401" s="33">
        <v>13.32</v>
      </c>
      <c r="O401" s="32">
        <f t="shared" si="1"/>
        <v>7.8947368421052628</v>
      </c>
      <c r="P401" s="28">
        <v>45.6</v>
      </c>
      <c r="Q401" s="28"/>
      <c r="R401" s="36">
        <v>6</v>
      </c>
      <c r="S401" s="30"/>
      <c r="T401" s="30"/>
      <c r="U401" s="29">
        <v>4.2</v>
      </c>
      <c r="V401" s="29">
        <v>16.420000000000002</v>
      </c>
      <c r="W401" s="28">
        <v>6</v>
      </c>
      <c r="X401" s="28">
        <v>1</v>
      </c>
      <c r="Y401" s="28">
        <v>1</v>
      </c>
      <c r="Z401" s="27">
        <v>100</v>
      </c>
      <c r="AA401" s="27">
        <v>100</v>
      </c>
      <c r="AB401" s="26">
        <v>100</v>
      </c>
      <c r="AC401" s="16">
        <f>MAX(Table1[[#This Row],[Ramp Up Rate (MW/h) - standard operation]]/Table1[[#This Row],[Installed capacity (MW)]],Table1[[#This Row],[Ramp Down Rate (MW/h) - standard operation]]/Table1[[#This Row],[Installed capacity (MW)]])/60</f>
        <v>0.7400000000000001</v>
      </c>
    </row>
    <row r="402" spans="3:29" s="11" customFormat="1" ht="13.8" hidden="1" x14ac:dyDescent="0.25">
      <c r="C402" s="34" t="s">
        <v>194</v>
      </c>
      <c r="D402" s="30"/>
      <c r="E402" s="30" t="s">
        <v>193</v>
      </c>
      <c r="F402" s="30"/>
      <c r="G402" s="30" t="s">
        <v>43</v>
      </c>
      <c r="H402" s="30" t="s">
        <v>42</v>
      </c>
      <c r="I402" s="30">
        <v>2003</v>
      </c>
      <c r="J402" s="30">
        <v>0.3</v>
      </c>
      <c r="K402" s="33">
        <v>0</v>
      </c>
      <c r="L402" s="30">
        <v>3</v>
      </c>
      <c r="M402" s="33">
        <v>13.32</v>
      </c>
      <c r="N402" s="33">
        <v>13.32</v>
      </c>
      <c r="O402" s="32">
        <f t="shared" si="1"/>
        <v>7.8947368421052628</v>
      </c>
      <c r="P402" s="28">
        <v>45.6</v>
      </c>
      <c r="Q402" s="28"/>
      <c r="R402" s="36">
        <v>6</v>
      </c>
      <c r="S402" s="30"/>
      <c r="T402" s="30"/>
      <c r="U402" s="29">
        <v>4.2</v>
      </c>
      <c r="V402" s="29">
        <v>16.420000000000002</v>
      </c>
      <c r="W402" s="28">
        <v>6</v>
      </c>
      <c r="X402" s="28">
        <v>1</v>
      </c>
      <c r="Y402" s="28">
        <v>1</v>
      </c>
      <c r="Z402" s="27">
        <v>100</v>
      </c>
      <c r="AA402" s="27">
        <v>100</v>
      </c>
      <c r="AB402" s="26">
        <v>100</v>
      </c>
      <c r="AC402" s="16">
        <f>MAX(Table1[[#This Row],[Ramp Up Rate (MW/h) - standard operation]]/Table1[[#This Row],[Installed capacity (MW)]],Table1[[#This Row],[Ramp Down Rate (MW/h) - standard operation]]/Table1[[#This Row],[Installed capacity (MW)]])/60</f>
        <v>0.7400000000000001</v>
      </c>
    </row>
    <row r="403" spans="3:29" s="11" customFormat="1" ht="13.8" hidden="1" x14ac:dyDescent="0.25">
      <c r="C403" s="34" t="s">
        <v>194</v>
      </c>
      <c r="D403" s="30"/>
      <c r="E403" s="30" t="s">
        <v>193</v>
      </c>
      <c r="F403" s="30"/>
      <c r="G403" s="30" t="s">
        <v>43</v>
      </c>
      <c r="H403" s="30" t="s">
        <v>42</v>
      </c>
      <c r="I403" s="30">
        <v>2004</v>
      </c>
      <c r="J403" s="30">
        <v>0.5</v>
      </c>
      <c r="K403" s="33">
        <v>0</v>
      </c>
      <c r="L403" s="30">
        <v>3</v>
      </c>
      <c r="M403" s="33">
        <v>13.32</v>
      </c>
      <c r="N403" s="33">
        <v>13.32</v>
      </c>
      <c r="O403" s="32">
        <f t="shared" si="1"/>
        <v>7.8947368421052628</v>
      </c>
      <c r="P403" s="28">
        <v>45.6</v>
      </c>
      <c r="Q403" s="28"/>
      <c r="R403" s="36">
        <v>6</v>
      </c>
      <c r="S403" s="30"/>
      <c r="T403" s="30"/>
      <c r="U403" s="29">
        <v>4.2</v>
      </c>
      <c r="V403" s="29">
        <v>16.420000000000002</v>
      </c>
      <c r="W403" s="28">
        <v>6</v>
      </c>
      <c r="X403" s="28">
        <v>1</v>
      </c>
      <c r="Y403" s="28">
        <v>1</v>
      </c>
      <c r="Z403" s="27">
        <v>100</v>
      </c>
      <c r="AA403" s="27">
        <v>100</v>
      </c>
      <c r="AB403" s="26">
        <v>100</v>
      </c>
      <c r="AC403" s="16">
        <f>MAX(Table1[[#This Row],[Ramp Up Rate (MW/h) - standard operation]]/Table1[[#This Row],[Installed capacity (MW)]],Table1[[#This Row],[Ramp Down Rate (MW/h) - standard operation]]/Table1[[#This Row],[Installed capacity (MW)]])/60</f>
        <v>0.44400000000000001</v>
      </c>
    </row>
    <row r="404" spans="3:29" s="11" customFormat="1" ht="13.8" hidden="1" x14ac:dyDescent="0.25">
      <c r="C404" s="34" t="s">
        <v>194</v>
      </c>
      <c r="D404" s="30"/>
      <c r="E404" s="30" t="s">
        <v>193</v>
      </c>
      <c r="F404" s="30"/>
      <c r="G404" s="30" t="s">
        <v>192</v>
      </c>
      <c r="H404" s="30" t="s">
        <v>34</v>
      </c>
      <c r="I404" s="30">
        <v>2003</v>
      </c>
      <c r="J404" s="30">
        <v>0.2</v>
      </c>
      <c r="K404" s="33">
        <v>0</v>
      </c>
      <c r="L404" s="30">
        <v>3</v>
      </c>
      <c r="M404" s="33">
        <v>13.32</v>
      </c>
      <c r="N404" s="33">
        <v>13.32</v>
      </c>
      <c r="O404" s="32">
        <f t="shared" si="1"/>
        <v>7.8947368421052628</v>
      </c>
      <c r="P404" s="28">
        <v>45.6</v>
      </c>
      <c r="Q404" s="28"/>
      <c r="R404" s="36">
        <v>6</v>
      </c>
      <c r="S404" s="30"/>
      <c r="T404" s="30"/>
      <c r="U404" s="29">
        <v>4.2</v>
      </c>
      <c r="V404" s="29">
        <v>16.420000000000002</v>
      </c>
      <c r="W404" s="28">
        <v>6</v>
      </c>
      <c r="X404" s="28">
        <v>1</v>
      </c>
      <c r="Y404" s="28">
        <v>1</v>
      </c>
      <c r="Z404" s="27">
        <v>100</v>
      </c>
      <c r="AA404" s="27">
        <v>100</v>
      </c>
      <c r="AB404" s="26">
        <v>100</v>
      </c>
      <c r="AC404" s="16">
        <f>MAX(Table1[[#This Row],[Ramp Up Rate (MW/h) - standard operation]]/Table1[[#This Row],[Installed capacity (MW)]],Table1[[#This Row],[Ramp Down Rate (MW/h) - standard operation]]/Table1[[#This Row],[Installed capacity (MW)]])/60</f>
        <v>1.1099999999999999</v>
      </c>
    </row>
    <row r="405" spans="3:29" s="11" customFormat="1" ht="13.8" hidden="1" x14ac:dyDescent="0.25">
      <c r="C405" s="34" t="s">
        <v>191</v>
      </c>
      <c r="D405" s="30" t="s">
        <v>190</v>
      </c>
      <c r="E405" s="30" t="s">
        <v>44</v>
      </c>
      <c r="F405" s="30"/>
      <c r="G405" s="30" t="s">
        <v>19</v>
      </c>
      <c r="H405" s="30" t="s">
        <v>19</v>
      </c>
      <c r="I405" s="30">
        <v>2001</v>
      </c>
      <c r="J405" s="30">
        <v>21.6</v>
      </c>
      <c r="K405" s="33"/>
      <c r="L405" s="30"/>
      <c r="M405" s="33">
        <v>0</v>
      </c>
      <c r="N405" s="33">
        <v>0</v>
      </c>
      <c r="O405" s="32"/>
      <c r="P405" s="31"/>
      <c r="Q405" s="31"/>
      <c r="R405" s="30"/>
      <c r="S405" s="30"/>
      <c r="T405" s="30"/>
      <c r="U405" s="29"/>
      <c r="V405" s="29"/>
      <c r="W405" s="31"/>
      <c r="X405" s="31"/>
      <c r="Y405" s="31"/>
      <c r="Z405" s="31"/>
      <c r="AA405" s="31"/>
      <c r="AB405" s="35"/>
      <c r="AC405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06" spans="3:29" s="11" customFormat="1" ht="13.8" hidden="1" x14ac:dyDescent="0.25">
      <c r="C406" s="34" t="s">
        <v>189</v>
      </c>
      <c r="D406" s="30" t="s">
        <v>188</v>
      </c>
      <c r="E406" s="30" t="s">
        <v>44</v>
      </c>
      <c r="F406" s="30"/>
      <c r="G406" s="30" t="s">
        <v>187</v>
      </c>
      <c r="H406" s="30" t="s">
        <v>61</v>
      </c>
      <c r="I406" s="30">
        <v>1985</v>
      </c>
      <c r="J406" s="30">
        <v>26</v>
      </c>
      <c r="K406" s="33">
        <v>0</v>
      </c>
      <c r="L406" s="30">
        <v>3</v>
      </c>
      <c r="M406" s="33">
        <v>180</v>
      </c>
      <c r="N406" s="33">
        <v>180</v>
      </c>
      <c r="O406" s="32">
        <f>3600/(P406/100)/1000</f>
        <v>7.8947368421052628</v>
      </c>
      <c r="P406" s="28">
        <v>45.6</v>
      </c>
      <c r="Q406" s="28"/>
      <c r="R406" s="36">
        <v>6</v>
      </c>
      <c r="S406" s="30"/>
      <c r="T406" s="30"/>
      <c r="U406" s="29">
        <v>4.2</v>
      </c>
      <c r="V406" s="29">
        <v>16.420000000000002</v>
      </c>
      <c r="W406" s="28">
        <v>6</v>
      </c>
      <c r="X406" s="28">
        <v>1</v>
      </c>
      <c r="Y406" s="28">
        <v>1</v>
      </c>
      <c r="Z406" s="27">
        <v>100</v>
      </c>
      <c r="AA406" s="27">
        <v>100</v>
      </c>
      <c r="AB406" s="26">
        <v>100</v>
      </c>
      <c r="AC406" s="16">
        <f>MAX(Table1[[#This Row],[Ramp Up Rate (MW/h) - standard operation]]/Table1[[#This Row],[Installed capacity (MW)]],Table1[[#This Row],[Ramp Down Rate (MW/h) - standard operation]]/Table1[[#This Row],[Installed capacity (MW)]])/60</f>
        <v>0.11538461538461539</v>
      </c>
    </row>
    <row r="407" spans="3:29" s="11" customFormat="1" ht="13.8" hidden="1" x14ac:dyDescent="0.25">
      <c r="C407" s="34" t="s">
        <v>186</v>
      </c>
      <c r="D407" s="30" t="s">
        <v>185</v>
      </c>
      <c r="E407" s="30" t="s">
        <v>44</v>
      </c>
      <c r="F407" s="30"/>
      <c r="G407" s="30" t="s">
        <v>43</v>
      </c>
      <c r="H407" s="30" t="s">
        <v>72</v>
      </c>
      <c r="I407" s="30">
        <v>2006</v>
      </c>
      <c r="J407" s="30"/>
      <c r="K407" s="33">
        <v>0</v>
      </c>
      <c r="L407" s="30">
        <v>3</v>
      </c>
      <c r="M407" s="33">
        <v>0</v>
      </c>
      <c r="N407" s="33">
        <v>0</v>
      </c>
      <c r="O407" s="32">
        <f>3600/(P407/100)/1000</f>
        <v>7.8947368421052628</v>
      </c>
      <c r="P407" s="28">
        <v>45.6</v>
      </c>
      <c r="Q407" s="28"/>
      <c r="R407" s="36">
        <v>6</v>
      </c>
      <c r="S407" s="30"/>
      <c r="T407" s="30"/>
      <c r="U407" s="29">
        <v>4.2</v>
      </c>
      <c r="V407" s="29">
        <v>16.420000000000002</v>
      </c>
      <c r="W407" s="28">
        <v>6</v>
      </c>
      <c r="X407" s="28">
        <v>1</v>
      </c>
      <c r="Y407" s="28">
        <v>1</v>
      </c>
      <c r="Z407" s="27">
        <v>100</v>
      </c>
      <c r="AA407" s="27">
        <v>100</v>
      </c>
      <c r="AB407" s="26">
        <v>100</v>
      </c>
      <c r="AC407" s="16" t="e">
        <f>MAX(Table1[[#This Row],[Ramp Up Rate (MW/h) - standard operation]]/Table1[[#This Row],[Installed capacity (MW)]],Table1[[#This Row],[Ramp Down Rate (MW/h) - standard operation]]/Table1[[#This Row],[Installed capacity (MW)]])/60</f>
        <v>#DIV/0!</v>
      </c>
    </row>
    <row r="408" spans="3:29" s="11" customFormat="1" ht="13.8" hidden="1" x14ac:dyDescent="0.25">
      <c r="C408" s="34" t="s">
        <v>184</v>
      </c>
      <c r="D408" s="30" t="s">
        <v>183</v>
      </c>
      <c r="E408" s="30" t="s">
        <v>44</v>
      </c>
      <c r="F408" s="30"/>
      <c r="G408" s="30" t="s">
        <v>118</v>
      </c>
      <c r="H408" s="30" t="s">
        <v>117</v>
      </c>
      <c r="I408" s="30">
        <v>2008</v>
      </c>
      <c r="J408" s="30">
        <v>217</v>
      </c>
      <c r="K408" s="33">
        <v>40</v>
      </c>
      <c r="L408" s="30">
        <v>6</v>
      </c>
      <c r="M408" s="33">
        <v>182.28</v>
      </c>
      <c r="N408" s="33">
        <v>182.28</v>
      </c>
      <c r="O408" s="32">
        <f>3600/(P408/100)/1000</f>
        <v>10.140845070422536</v>
      </c>
      <c r="P408" s="31">
        <v>35.5</v>
      </c>
      <c r="Q408" s="28"/>
      <c r="R408" s="36">
        <v>26</v>
      </c>
      <c r="S408" s="30"/>
      <c r="T408" s="30"/>
      <c r="U408" s="29">
        <v>47.3</v>
      </c>
      <c r="V408" s="29">
        <v>3.63</v>
      </c>
      <c r="W408" s="31">
        <v>24</v>
      </c>
      <c r="X408" s="31">
        <v>4</v>
      </c>
      <c r="Y408" s="31">
        <v>2</v>
      </c>
      <c r="Z408" s="38">
        <v>350</v>
      </c>
      <c r="AA408" s="38">
        <v>120</v>
      </c>
      <c r="AB408" s="37">
        <v>40</v>
      </c>
      <c r="AC408" s="16">
        <f>MAX(Table1[[#This Row],[Ramp Up Rate (MW/h) - standard operation]]/Table1[[#This Row],[Installed capacity (MW)]],Table1[[#This Row],[Ramp Down Rate (MW/h) - standard operation]]/Table1[[#This Row],[Installed capacity (MW)]])/60</f>
        <v>1.4E-2</v>
      </c>
    </row>
    <row r="409" spans="3:29" s="11" customFormat="1" ht="13.8" hidden="1" x14ac:dyDescent="0.25">
      <c r="C409" s="34" t="s">
        <v>182</v>
      </c>
      <c r="D409" s="30" t="s">
        <v>181</v>
      </c>
      <c r="E409" s="30" t="s">
        <v>44</v>
      </c>
      <c r="F409" s="30"/>
      <c r="G409" s="30" t="s">
        <v>118</v>
      </c>
      <c r="H409" s="30" t="s">
        <v>117</v>
      </c>
      <c r="I409" s="30">
        <v>2009</v>
      </c>
      <c r="J409" s="30">
        <v>217</v>
      </c>
      <c r="K409" s="33">
        <v>40</v>
      </c>
      <c r="L409" s="30">
        <v>6</v>
      </c>
      <c r="M409" s="33">
        <v>182.28</v>
      </c>
      <c r="N409" s="33">
        <v>182.28</v>
      </c>
      <c r="O409" s="32">
        <f>3600/(P409/100)/1000</f>
        <v>10.140845070422536</v>
      </c>
      <c r="P409" s="31">
        <v>35.5</v>
      </c>
      <c r="Q409" s="28"/>
      <c r="R409" s="36">
        <v>26</v>
      </c>
      <c r="S409" s="30"/>
      <c r="T409" s="30"/>
      <c r="U409" s="29">
        <v>47.3</v>
      </c>
      <c r="V409" s="29">
        <v>3.63</v>
      </c>
      <c r="W409" s="31">
        <v>24</v>
      </c>
      <c r="X409" s="31">
        <v>4</v>
      </c>
      <c r="Y409" s="31">
        <v>2</v>
      </c>
      <c r="Z409" s="38">
        <v>350</v>
      </c>
      <c r="AA409" s="38">
        <v>120</v>
      </c>
      <c r="AB409" s="37">
        <v>40</v>
      </c>
      <c r="AC409" s="16">
        <f>MAX(Table1[[#This Row],[Ramp Up Rate (MW/h) - standard operation]]/Table1[[#This Row],[Installed capacity (MW)]],Table1[[#This Row],[Ramp Down Rate (MW/h) - standard operation]]/Table1[[#This Row],[Installed capacity (MW)]])/60</f>
        <v>1.4E-2</v>
      </c>
    </row>
    <row r="410" spans="3:29" s="11" customFormat="1" ht="13.8" hidden="1" x14ac:dyDescent="0.25">
      <c r="C410" s="34" t="s">
        <v>180</v>
      </c>
      <c r="D410" s="30" t="s">
        <v>179</v>
      </c>
      <c r="E410" s="30" t="s">
        <v>44</v>
      </c>
      <c r="F410" s="30"/>
      <c r="G410" s="30" t="s">
        <v>118</v>
      </c>
      <c r="H410" s="30" t="s">
        <v>178</v>
      </c>
      <c r="I410" s="30">
        <v>2009</v>
      </c>
      <c r="J410" s="30">
        <v>40</v>
      </c>
      <c r="K410" s="33">
        <v>40</v>
      </c>
      <c r="L410" s="30">
        <v>6</v>
      </c>
      <c r="M410" s="33">
        <v>33.599999999999994</v>
      </c>
      <c r="N410" s="33">
        <v>33.599999999999994</v>
      </c>
      <c r="O410" s="32">
        <f>3600/(P410/100)/1000</f>
        <v>10.140845070422536</v>
      </c>
      <c r="P410" s="31">
        <v>35.5</v>
      </c>
      <c r="Q410" s="28"/>
      <c r="R410" s="36">
        <v>26</v>
      </c>
      <c r="S410" s="30"/>
      <c r="T410" s="30"/>
      <c r="U410" s="29">
        <v>47.3</v>
      </c>
      <c r="V410" s="29">
        <v>3.63</v>
      </c>
      <c r="W410" s="31">
        <v>24</v>
      </c>
      <c r="X410" s="31">
        <v>4</v>
      </c>
      <c r="Y410" s="31">
        <v>2</v>
      </c>
      <c r="Z410" s="38">
        <v>350</v>
      </c>
      <c r="AA410" s="38">
        <v>120</v>
      </c>
      <c r="AB410" s="37">
        <v>40</v>
      </c>
      <c r="AC410" s="16">
        <f>MAX(Table1[[#This Row],[Ramp Up Rate (MW/h) - standard operation]]/Table1[[#This Row],[Installed capacity (MW)]],Table1[[#This Row],[Ramp Down Rate (MW/h) - standard operation]]/Table1[[#This Row],[Installed capacity (MW)]])/60</f>
        <v>1.3999999999999997E-2</v>
      </c>
    </row>
    <row r="411" spans="3:29" s="11" customFormat="1" ht="13.8" hidden="1" x14ac:dyDescent="0.25">
      <c r="C411" s="34" t="s">
        <v>177</v>
      </c>
      <c r="D411" s="30" t="s">
        <v>176</v>
      </c>
      <c r="E411" s="30" t="s">
        <v>44</v>
      </c>
      <c r="F411" s="30"/>
      <c r="G411" s="30" t="s">
        <v>114</v>
      </c>
      <c r="H411" s="30" t="s">
        <v>114</v>
      </c>
      <c r="I411" s="30">
        <v>2004</v>
      </c>
      <c r="J411" s="30">
        <v>0.6</v>
      </c>
      <c r="K411" s="33"/>
      <c r="L411" s="30"/>
      <c r="M411" s="33">
        <v>0</v>
      </c>
      <c r="N411" s="33">
        <v>0</v>
      </c>
      <c r="O411" s="32"/>
      <c r="P411" s="31"/>
      <c r="Q411" s="31"/>
      <c r="R411" s="30"/>
      <c r="S411" s="30"/>
      <c r="T411" s="30"/>
      <c r="U411" s="29"/>
      <c r="V411" s="29"/>
      <c r="W411" s="31"/>
      <c r="X411" s="31"/>
      <c r="Y411" s="31"/>
      <c r="Z411" s="31"/>
      <c r="AA411" s="31"/>
      <c r="AB411" s="35"/>
      <c r="AC411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2" spans="3:29" s="11" customFormat="1" ht="13.8" hidden="1" x14ac:dyDescent="0.25">
      <c r="C412" s="34" t="s">
        <v>175</v>
      </c>
      <c r="D412" s="30" t="s">
        <v>174</v>
      </c>
      <c r="E412" s="30" t="s">
        <v>44</v>
      </c>
      <c r="F412" s="30"/>
      <c r="G412" s="30" t="s">
        <v>43</v>
      </c>
      <c r="H412" s="30" t="s">
        <v>72</v>
      </c>
      <c r="I412" s="30">
        <v>2015</v>
      </c>
      <c r="J412" s="30">
        <v>2</v>
      </c>
      <c r="K412" s="33">
        <v>0</v>
      </c>
      <c r="L412" s="30">
        <v>3</v>
      </c>
      <c r="M412" s="33">
        <v>0</v>
      </c>
      <c r="N412" s="33">
        <v>0</v>
      </c>
      <c r="O412" s="32">
        <f>3600/(P412/100)/1000</f>
        <v>7.8947368421052628</v>
      </c>
      <c r="P412" s="28">
        <v>45.6</v>
      </c>
      <c r="Q412" s="28"/>
      <c r="R412" s="36">
        <v>6</v>
      </c>
      <c r="S412" s="30"/>
      <c r="T412" s="30"/>
      <c r="U412" s="29">
        <v>4.2</v>
      </c>
      <c r="V412" s="29">
        <v>16.420000000000002</v>
      </c>
      <c r="W412" s="28">
        <v>6</v>
      </c>
      <c r="X412" s="28">
        <v>1</v>
      </c>
      <c r="Y412" s="28">
        <v>1</v>
      </c>
      <c r="Z412" s="27">
        <v>100</v>
      </c>
      <c r="AA412" s="27">
        <v>100</v>
      </c>
      <c r="AB412" s="26">
        <v>100</v>
      </c>
      <c r="AC412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3" spans="3:29" s="11" customFormat="1" ht="13.8" hidden="1" x14ac:dyDescent="0.25">
      <c r="C413" s="34" t="s">
        <v>173</v>
      </c>
      <c r="D413" s="30" t="s">
        <v>172</v>
      </c>
      <c r="E413" s="30" t="s">
        <v>44</v>
      </c>
      <c r="F413" s="30"/>
      <c r="G413" s="30" t="s">
        <v>20</v>
      </c>
      <c r="H413" s="30" t="s">
        <v>61</v>
      </c>
      <c r="I413" s="30">
        <v>2003</v>
      </c>
      <c r="J413" s="30">
        <v>249.7</v>
      </c>
      <c r="K413" s="33">
        <v>0</v>
      </c>
      <c r="L413" s="30">
        <v>5</v>
      </c>
      <c r="M413" s="33">
        <v>0</v>
      </c>
      <c r="N413" s="33">
        <v>0</v>
      </c>
      <c r="O413" s="32">
        <f>3600/(P413/100)/1000</f>
        <v>7.4595938665561548</v>
      </c>
      <c r="P413" s="31">
        <v>48.26</v>
      </c>
      <c r="Q413" s="36"/>
      <c r="R413" s="36">
        <v>8</v>
      </c>
      <c r="S413" s="30"/>
      <c r="T413" s="30"/>
      <c r="U413" s="40">
        <v>10.5</v>
      </c>
      <c r="V413" s="40">
        <v>7.37</v>
      </c>
      <c r="W413" s="31">
        <v>15</v>
      </c>
      <c r="X413" s="31">
        <v>3</v>
      </c>
      <c r="Y413" s="31">
        <v>1</v>
      </c>
      <c r="Z413" s="38">
        <v>25</v>
      </c>
      <c r="AA413" s="38">
        <v>15</v>
      </c>
      <c r="AB413" s="37">
        <v>5</v>
      </c>
      <c r="AC413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4" spans="3:29" s="11" customFormat="1" ht="13.8" hidden="1" x14ac:dyDescent="0.25">
      <c r="C414" s="34" t="s">
        <v>171</v>
      </c>
      <c r="D414" s="30" t="s">
        <v>170</v>
      </c>
      <c r="E414" s="30" t="s">
        <v>44</v>
      </c>
      <c r="F414" s="30"/>
      <c r="G414" s="30" t="s">
        <v>114</v>
      </c>
      <c r="H414" s="30" t="s">
        <v>114</v>
      </c>
      <c r="I414" s="30">
        <v>2011</v>
      </c>
      <c r="J414" s="30">
        <v>206</v>
      </c>
      <c r="K414" s="33"/>
      <c r="L414" s="30"/>
      <c r="M414" s="33">
        <v>0</v>
      </c>
      <c r="N414" s="33">
        <v>0</v>
      </c>
      <c r="O414" s="32"/>
      <c r="P414" s="31"/>
      <c r="Q414" s="31"/>
      <c r="R414" s="30"/>
      <c r="S414" s="30"/>
      <c r="T414" s="30"/>
      <c r="U414" s="29"/>
      <c r="V414" s="29"/>
      <c r="W414" s="31"/>
      <c r="X414" s="31"/>
      <c r="Y414" s="31"/>
      <c r="Z414" s="31"/>
      <c r="AA414" s="31"/>
      <c r="AB414" s="35"/>
      <c r="AC414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5" spans="3:29" s="11" customFormat="1" ht="13.8" hidden="1" x14ac:dyDescent="0.25">
      <c r="C415" s="34" t="s">
        <v>169</v>
      </c>
      <c r="D415" s="30" t="s">
        <v>168</v>
      </c>
      <c r="E415" s="30" t="s">
        <v>44</v>
      </c>
      <c r="F415" s="30"/>
      <c r="G415" s="30" t="s">
        <v>118</v>
      </c>
      <c r="H415" s="30" t="s">
        <v>117</v>
      </c>
      <c r="I415" s="30">
        <v>1999</v>
      </c>
      <c r="J415" s="30">
        <v>318.3</v>
      </c>
      <c r="K415" s="33">
        <v>40</v>
      </c>
      <c r="L415" s="30">
        <v>6</v>
      </c>
      <c r="M415" s="33">
        <v>240</v>
      </c>
      <c r="N415" s="33">
        <v>240</v>
      </c>
      <c r="O415" s="32">
        <f>3600/(P415/100)/1000</f>
        <v>10.140845070422536</v>
      </c>
      <c r="P415" s="28">
        <v>35.5</v>
      </c>
      <c r="Q415" s="39"/>
      <c r="R415" s="30">
        <v>26</v>
      </c>
      <c r="S415" s="30"/>
      <c r="T415" s="30"/>
      <c r="U415" s="29">
        <v>47.3</v>
      </c>
      <c r="V415" s="29">
        <v>3.63</v>
      </c>
      <c r="W415" s="31">
        <v>24</v>
      </c>
      <c r="X415" s="31">
        <v>4</v>
      </c>
      <c r="Y415" s="31">
        <v>2</v>
      </c>
      <c r="Z415" s="31">
        <v>350</v>
      </c>
      <c r="AA415" s="31">
        <v>120</v>
      </c>
      <c r="AB415" s="35">
        <v>40</v>
      </c>
      <c r="AC415" s="16">
        <f>MAX(Table1[[#This Row],[Ramp Up Rate (MW/h) - standard operation]]/Table1[[#This Row],[Installed capacity (MW)]],Table1[[#This Row],[Ramp Down Rate (MW/h) - standard operation]]/Table1[[#This Row],[Installed capacity (MW)]])/60</f>
        <v>1.2566760917373547E-2</v>
      </c>
    </row>
    <row r="416" spans="3:29" s="11" customFormat="1" ht="13.8" hidden="1" x14ac:dyDescent="0.25">
      <c r="C416" s="34" t="s">
        <v>167</v>
      </c>
      <c r="D416" s="30" t="s">
        <v>166</v>
      </c>
      <c r="E416" s="30" t="s">
        <v>44</v>
      </c>
      <c r="F416" s="30"/>
      <c r="G416" s="30" t="s">
        <v>114</v>
      </c>
      <c r="H416" s="30" t="s">
        <v>114</v>
      </c>
      <c r="I416" s="30">
        <v>2013</v>
      </c>
      <c r="J416" s="30">
        <v>1.44</v>
      </c>
      <c r="K416" s="33"/>
      <c r="L416" s="30"/>
      <c r="M416" s="33">
        <v>0</v>
      </c>
      <c r="N416" s="33">
        <v>0</v>
      </c>
      <c r="O416" s="32"/>
      <c r="P416" s="39"/>
      <c r="Q416" s="39"/>
      <c r="R416" s="30"/>
      <c r="S416" s="30"/>
      <c r="T416" s="30"/>
      <c r="U416" s="29"/>
      <c r="V416" s="29"/>
      <c r="W416" s="31"/>
      <c r="X416" s="31"/>
      <c r="Y416" s="31"/>
      <c r="Z416" s="31"/>
      <c r="AA416" s="31"/>
      <c r="AB416" s="35"/>
      <c r="AC416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7" spans="3:29" s="11" customFormat="1" ht="13.8" hidden="1" x14ac:dyDescent="0.25">
      <c r="C417" s="34" t="s">
        <v>165</v>
      </c>
      <c r="D417" s="30" t="s">
        <v>164</v>
      </c>
      <c r="E417" s="30" t="s">
        <v>44</v>
      </c>
      <c r="F417" s="30"/>
      <c r="G417" s="30" t="s">
        <v>114</v>
      </c>
      <c r="H417" s="30" t="s">
        <v>114</v>
      </c>
      <c r="I417" s="30">
        <v>2006</v>
      </c>
      <c r="J417" s="30">
        <v>80</v>
      </c>
      <c r="K417" s="33"/>
      <c r="L417" s="30"/>
      <c r="M417" s="33">
        <v>0</v>
      </c>
      <c r="N417" s="33">
        <v>0</v>
      </c>
      <c r="O417" s="32"/>
      <c r="P417" s="39"/>
      <c r="Q417" s="39"/>
      <c r="R417" s="30"/>
      <c r="S417" s="30"/>
      <c r="T417" s="30"/>
      <c r="U417" s="29"/>
      <c r="V417" s="29"/>
      <c r="W417" s="31"/>
      <c r="X417" s="31"/>
      <c r="Y417" s="31"/>
      <c r="Z417" s="31"/>
      <c r="AA417" s="31"/>
      <c r="AB417" s="35"/>
      <c r="AC417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18" spans="3:29" s="11" customFormat="1" ht="13.8" hidden="1" x14ac:dyDescent="0.25">
      <c r="C418" s="34" t="s">
        <v>163</v>
      </c>
      <c r="D418" s="30" t="s">
        <v>162</v>
      </c>
      <c r="E418" s="30" t="s">
        <v>44</v>
      </c>
      <c r="F418" s="30"/>
      <c r="G418" s="30" t="s">
        <v>43</v>
      </c>
      <c r="H418" s="30" t="s">
        <v>56</v>
      </c>
      <c r="I418" s="30">
        <v>1996</v>
      </c>
      <c r="J418" s="30">
        <v>68</v>
      </c>
      <c r="K418" s="33">
        <v>0</v>
      </c>
      <c r="L418" s="30">
        <v>3</v>
      </c>
      <c r="M418" s="33">
        <v>180</v>
      </c>
      <c r="N418" s="33">
        <v>180</v>
      </c>
      <c r="O418" s="32">
        <f>3600/(P418/100)/1000</f>
        <v>7.8947368421052628</v>
      </c>
      <c r="P418" s="28">
        <v>45.6</v>
      </c>
      <c r="Q418" s="28"/>
      <c r="R418" s="36">
        <v>6</v>
      </c>
      <c r="S418" s="30"/>
      <c r="T418" s="30"/>
      <c r="U418" s="29">
        <v>4.2</v>
      </c>
      <c r="V418" s="29">
        <v>16.420000000000002</v>
      </c>
      <c r="W418" s="28">
        <v>6</v>
      </c>
      <c r="X418" s="28">
        <v>1</v>
      </c>
      <c r="Y418" s="28">
        <v>1</v>
      </c>
      <c r="Z418" s="27">
        <v>100</v>
      </c>
      <c r="AA418" s="27">
        <v>100</v>
      </c>
      <c r="AB418" s="26">
        <v>100</v>
      </c>
      <c r="AC418" s="16">
        <f>MAX(Table1[[#This Row],[Ramp Up Rate (MW/h) - standard operation]]/Table1[[#This Row],[Installed capacity (MW)]],Table1[[#This Row],[Ramp Down Rate (MW/h) - standard operation]]/Table1[[#This Row],[Installed capacity (MW)]])/60</f>
        <v>4.4117647058823525E-2</v>
      </c>
    </row>
    <row r="419" spans="3:29" s="11" customFormat="1" ht="13.8" hidden="1" x14ac:dyDescent="0.25">
      <c r="C419" s="34" t="s">
        <v>161</v>
      </c>
      <c r="D419" s="30" t="s">
        <v>160</v>
      </c>
      <c r="E419" s="30" t="s">
        <v>44</v>
      </c>
      <c r="F419" s="30"/>
      <c r="G419" s="30" t="s">
        <v>43</v>
      </c>
      <c r="H419" s="30" t="s">
        <v>72</v>
      </c>
      <c r="I419" s="30">
        <v>2004</v>
      </c>
      <c r="J419" s="30">
        <v>2</v>
      </c>
      <c r="K419" s="33">
        <v>0</v>
      </c>
      <c r="L419" s="30">
        <v>3</v>
      </c>
      <c r="M419" s="33">
        <v>22.2</v>
      </c>
      <c r="N419" s="33">
        <v>22.2</v>
      </c>
      <c r="O419" s="32">
        <f>3600/(P419/100)/1000</f>
        <v>7.8947368421052628</v>
      </c>
      <c r="P419" s="28">
        <v>45.6</v>
      </c>
      <c r="Q419" s="28"/>
      <c r="R419" s="36">
        <v>6</v>
      </c>
      <c r="S419" s="30"/>
      <c r="T419" s="30"/>
      <c r="U419" s="29">
        <v>4.2</v>
      </c>
      <c r="V419" s="29">
        <v>16.420000000000002</v>
      </c>
      <c r="W419" s="28">
        <v>6</v>
      </c>
      <c r="X419" s="28">
        <v>1</v>
      </c>
      <c r="Y419" s="28">
        <v>1</v>
      </c>
      <c r="Z419" s="27">
        <v>100</v>
      </c>
      <c r="AA419" s="27">
        <v>100</v>
      </c>
      <c r="AB419" s="26">
        <v>100</v>
      </c>
      <c r="AC419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20" spans="3:29" s="11" customFormat="1" ht="13.8" hidden="1" x14ac:dyDescent="0.25">
      <c r="C420" s="34" t="s">
        <v>159</v>
      </c>
      <c r="D420" s="30" t="s">
        <v>158</v>
      </c>
      <c r="E420" s="30" t="s">
        <v>44</v>
      </c>
      <c r="F420" s="30"/>
      <c r="G420" s="30"/>
      <c r="H420" s="30" t="s">
        <v>114</v>
      </c>
      <c r="I420" s="30">
        <v>2012</v>
      </c>
      <c r="J420" s="30">
        <v>13.8</v>
      </c>
      <c r="K420" s="33"/>
      <c r="L420" s="30"/>
      <c r="M420" s="33">
        <v>0</v>
      </c>
      <c r="N420" s="33">
        <v>0</v>
      </c>
      <c r="O420" s="32"/>
      <c r="P420" s="39"/>
      <c r="Q420" s="39"/>
      <c r="R420" s="30"/>
      <c r="S420" s="30"/>
      <c r="T420" s="30"/>
      <c r="U420" s="29"/>
      <c r="V420" s="29"/>
      <c r="W420" s="31"/>
      <c r="X420" s="31"/>
      <c r="Y420" s="31"/>
      <c r="Z420" s="31"/>
      <c r="AA420" s="31"/>
      <c r="AB420" s="35"/>
      <c r="AC420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21" spans="3:29" s="11" customFormat="1" ht="13.8" hidden="1" x14ac:dyDescent="0.25">
      <c r="C421" s="34" t="s">
        <v>157</v>
      </c>
      <c r="D421" s="30" t="s">
        <v>156</v>
      </c>
      <c r="E421" s="30" t="s">
        <v>44</v>
      </c>
      <c r="F421" s="30"/>
      <c r="G421" s="30" t="s">
        <v>155</v>
      </c>
      <c r="H421" s="30" t="s">
        <v>155</v>
      </c>
      <c r="I421" s="30">
        <v>2012</v>
      </c>
      <c r="J421" s="30">
        <v>10</v>
      </c>
      <c r="K421" s="33"/>
      <c r="L421" s="30"/>
      <c r="M421" s="33">
        <v>0</v>
      </c>
      <c r="N421" s="33">
        <v>0</v>
      </c>
      <c r="O421" s="32"/>
      <c r="P421" s="39"/>
      <c r="Q421" s="39"/>
      <c r="R421" s="30"/>
      <c r="S421" s="30"/>
      <c r="T421" s="30"/>
      <c r="U421" s="29"/>
      <c r="V421" s="29"/>
      <c r="W421" s="31"/>
      <c r="X421" s="31"/>
      <c r="Y421" s="31"/>
      <c r="Z421" s="31"/>
      <c r="AA421" s="31"/>
      <c r="AB421" s="35"/>
      <c r="AC421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22" spans="3:29" s="11" customFormat="1" ht="13.8" hidden="1" x14ac:dyDescent="0.25">
      <c r="C422" s="34" t="s">
        <v>154</v>
      </c>
      <c r="D422" s="30" t="s">
        <v>153</v>
      </c>
      <c r="E422" s="30" t="s">
        <v>44</v>
      </c>
      <c r="F422" s="30"/>
      <c r="G422" s="30" t="s">
        <v>43</v>
      </c>
      <c r="H422" s="30" t="s">
        <v>72</v>
      </c>
      <c r="I422" s="30">
        <v>2006</v>
      </c>
      <c r="J422" s="30">
        <v>3</v>
      </c>
      <c r="K422" s="33">
        <v>0</v>
      </c>
      <c r="L422" s="30">
        <v>3</v>
      </c>
      <c r="M422" s="33">
        <v>33.299999999999997</v>
      </c>
      <c r="N422" s="33">
        <v>33.299999999999997</v>
      </c>
      <c r="O422" s="32">
        <f>3600/(P422/100)/1000</f>
        <v>7.8947368421052628</v>
      </c>
      <c r="P422" s="28">
        <v>45.6</v>
      </c>
      <c r="Q422" s="28"/>
      <c r="R422" s="36">
        <v>6</v>
      </c>
      <c r="S422" s="30"/>
      <c r="T422" s="30"/>
      <c r="U422" s="29">
        <v>4.2</v>
      </c>
      <c r="V422" s="29">
        <v>16.420000000000002</v>
      </c>
      <c r="W422" s="28">
        <v>6</v>
      </c>
      <c r="X422" s="28">
        <v>1</v>
      </c>
      <c r="Y422" s="28">
        <v>1</v>
      </c>
      <c r="Z422" s="27">
        <v>100</v>
      </c>
      <c r="AA422" s="27">
        <v>100</v>
      </c>
      <c r="AB422" s="26">
        <v>100</v>
      </c>
      <c r="AC422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23" spans="3:29" s="11" customFormat="1" ht="13.8" hidden="1" x14ac:dyDescent="0.25">
      <c r="C423" s="34" t="s">
        <v>152</v>
      </c>
      <c r="D423" s="30" t="s">
        <v>151</v>
      </c>
      <c r="E423" s="30" t="s">
        <v>44</v>
      </c>
      <c r="F423" s="30"/>
      <c r="G423" s="30" t="s">
        <v>43</v>
      </c>
      <c r="H423" s="30" t="s">
        <v>42</v>
      </c>
      <c r="I423" s="30">
        <v>2010</v>
      </c>
      <c r="J423" s="30">
        <v>1.3</v>
      </c>
      <c r="K423" s="33">
        <v>0</v>
      </c>
      <c r="L423" s="30">
        <v>3</v>
      </c>
      <c r="M423" s="33">
        <v>36</v>
      </c>
      <c r="N423" s="33">
        <v>36</v>
      </c>
      <c r="O423" s="32">
        <f>3600/(P423/100)/1000</f>
        <v>7.8947368421052628</v>
      </c>
      <c r="P423" s="28">
        <v>45.6</v>
      </c>
      <c r="Q423" s="28"/>
      <c r="R423" s="36">
        <v>6</v>
      </c>
      <c r="S423" s="30"/>
      <c r="T423" s="30"/>
      <c r="U423" s="29">
        <v>4.2</v>
      </c>
      <c r="V423" s="29">
        <v>16.420000000000002</v>
      </c>
      <c r="W423" s="28">
        <v>6</v>
      </c>
      <c r="X423" s="28">
        <v>1</v>
      </c>
      <c r="Y423" s="28">
        <v>1</v>
      </c>
      <c r="Z423" s="27">
        <v>100</v>
      </c>
      <c r="AA423" s="27">
        <v>100</v>
      </c>
      <c r="AB423" s="26">
        <v>100</v>
      </c>
      <c r="AC423" s="16">
        <f>MAX(Table1[[#This Row],[Ramp Up Rate (MW/h) - standard operation]]/Table1[[#This Row],[Installed capacity (MW)]],Table1[[#This Row],[Ramp Down Rate (MW/h) - standard operation]]/Table1[[#This Row],[Installed capacity (MW)]])/60</f>
        <v>0.46153846153846151</v>
      </c>
    </row>
    <row r="424" spans="3:29" s="11" customFormat="1" ht="13.8" hidden="1" x14ac:dyDescent="0.25">
      <c r="C424" s="34" t="s">
        <v>150</v>
      </c>
      <c r="D424" s="30" t="s">
        <v>149</v>
      </c>
      <c r="E424" s="30" t="s">
        <v>44</v>
      </c>
      <c r="F424" s="30"/>
      <c r="G424" s="30"/>
      <c r="H424" s="30" t="s">
        <v>114</v>
      </c>
      <c r="I424" s="30">
        <v>2009</v>
      </c>
      <c r="J424" s="30">
        <v>1.6</v>
      </c>
      <c r="K424" s="33"/>
      <c r="L424" s="30"/>
      <c r="M424" s="33">
        <v>0</v>
      </c>
      <c r="N424" s="33">
        <v>0</v>
      </c>
      <c r="O424" s="32"/>
      <c r="P424" s="39"/>
      <c r="Q424" s="39"/>
      <c r="R424" s="30"/>
      <c r="S424" s="30"/>
      <c r="T424" s="30"/>
      <c r="U424" s="29"/>
      <c r="V424" s="29"/>
      <c r="W424" s="31"/>
      <c r="X424" s="31"/>
      <c r="Y424" s="31"/>
      <c r="Z424" s="31"/>
      <c r="AA424" s="31"/>
      <c r="AB424" s="35"/>
      <c r="AC424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25" spans="3:29" s="11" customFormat="1" ht="13.8" hidden="1" x14ac:dyDescent="0.25">
      <c r="C425" s="34" t="s">
        <v>148</v>
      </c>
      <c r="D425" s="30" t="s">
        <v>147</v>
      </c>
      <c r="E425" s="30" t="s">
        <v>44</v>
      </c>
      <c r="F425" s="30"/>
      <c r="G425" s="30"/>
      <c r="H425" s="30" t="s">
        <v>114</v>
      </c>
      <c r="I425" s="30">
        <v>2013</v>
      </c>
      <c r="J425" s="30">
        <v>5</v>
      </c>
      <c r="K425" s="33"/>
      <c r="L425" s="30"/>
      <c r="M425" s="33">
        <v>0</v>
      </c>
      <c r="N425" s="33">
        <v>0</v>
      </c>
      <c r="O425" s="32"/>
      <c r="P425" s="39"/>
      <c r="Q425" s="39"/>
      <c r="R425" s="30"/>
      <c r="S425" s="30"/>
      <c r="T425" s="30"/>
      <c r="U425" s="29"/>
      <c r="V425" s="29"/>
      <c r="W425" s="31"/>
      <c r="X425" s="31"/>
      <c r="Y425" s="31"/>
      <c r="Z425" s="31"/>
      <c r="AA425" s="31"/>
      <c r="AB425" s="35"/>
      <c r="AC425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26" spans="3:29" s="11" customFormat="1" ht="13.8" hidden="1" x14ac:dyDescent="0.25">
      <c r="C426" s="34" t="s">
        <v>146</v>
      </c>
      <c r="D426" s="30" t="s">
        <v>145</v>
      </c>
      <c r="E426" s="30" t="s">
        <v>44</v>
      </c>
      <c r="F426" s="30"/>
      <c r="G426" s="30" t="s">
        <v>47</v>
      </c>
      <c r="H426" s="30" t="s">
        <v>56</v>
      </c>
      <c r="I426" s="30">
        <v>2005</v>
      </c>
      <c r="J426" s="30">
        <v>154.69999999999999</v>
      </c>
      <c r="K426" s="33">
        <v>0</v>
      </c>
      <c r="L426" s="30">
        <v>3</v>
      </c>
      <c r="M426" s="33">
        <v>900.00000000000011</v>
      </c>
      <c r="N426" s="33">
        <v>900.00000000000011</v>
      </c>
      <c r="O426" s="32">
        <f t="shared" ref="O426:O434" si="3">3600/(P426/100)/1000</f>
        <v>12.7750177430802</v>
      </c>
      <c r="P426" s="28">
        <v>28.18</v>
      </c>
      <c r="Q426" s="39"/>
      <c r="R426" s="30">
        <v>6</v>
      </c>
      <c r="S426" s="30"/>
      <c r="T426" s="30"/>
      <c r="U426" s="29">
        <v>4.2</v>
      </c>
      <c r="V426" s="29">
        <v>10.53</v>
      </c>
      <c r="W426" s="28">
        <v>6</v>
      </c>
      <c r="X426" s="28">
        <v>1</v>
      </c>
      <c r="Y426" s="28">
        <v>1</v>
      </c>
      <c r="Z426" s="27">
        <v>100</v>
      </c>
      <c r="AA426" s="27">
        <v>100</v>
      </c>
      <c r="AB426" s="26">
        <v>100</v>
      </c>
      <c r="AC426" s="16">
        <f>MAX(Table1[[#This Row],[Ramp Up Rate (MW/h) - standard operation]]/Table1[[#This Row],[Installed capacity (MW)]],Table1[[#This Row],[Ramp Down Rate (MW/h) - standard operation]]/Table1[[#This Row],[Installed capacity (MW)]])/60</f>
        <v>9.6961861667744051E-2</v>
      </c>
    </row>
    <row r="427" spans="3:29" s="11" customFormat="1" ht="13.8" hidden="1" x14ac:dyDescent="0.25">
      <c r="C427" s="34" t="s">
        <v>144</v>
      </c>
      <c r="D427" s="30" t="s">
        <v>143</v>
      </c>
      <c r="E427" s="30" t="s">
        <v>44</v>
      </c>
      <c r="F427" s="30"/>
      <c r="G427" s="30" t="s">
        <v>47</v>
      </c>
      <c r="H427" s="30" t="s">
        <v>56</v>
      </c>
      <c r="I427" s="30">
        <v>2005</v>
      </c>
      <c r="J427" s="30">
        <v>154.69999999999999</v>
      </c>
      <c r="K427" s="33">
        <v>0</v>
      </c>
      <c r="L427" s="30">
        <v>3</v>
      </c>
      <c r="M427" s="33">
        <v>900</v>
      </c>
      <c r="N427" s="33">
        <v>900</v>
      </c>
      <c r="O427" s="32">
        <f t="shared" si="3"/>
        <v>12.7750177430802</v>
      </c>
      <c r="P427" s="28">
        <v>28.18</v>
      </c>
      <c r="Q427" s="39"/>
      <c r="R427" s="30">
        <v>6</v>
      </c>
      <c r="S427" s="30"/>
      <c r="T427" s="30"/>
      <c r="U427" s="29">
        <v>4.2</v>
      </c>
      <c r="V427" s="29">
        <v>10.53</v>
      </c>
      <c r="W427" s="28">
        <v>6</v>
      </c>
      <c r="X427" s="28">
        <v>1</v>
      </c>
      <c r="Y427" s="28">
        <v>1</v>
      </c>
      <c r="Z427" s="27">
        <v>100</v>
      </c>
      <c r="AA427" s="27">
        <v>100</v>
      </c>
      <c r="AB427" s="26">
        <v>100</v>
      </c>
      <c r="AC427" s="16">
        <f>MAX(Table1[[#This Row],[Ramp Up Rate (MW/h) - standard operation]]/Table1[[#This Row],[Installed capacity (MW)]],Table1[[#This Row],[Ramp Down Rate (MW/h) - standard operation]]/Table1[[#This Row],[Installed capacity (MW)]])/60</f>
        <v>9.6961861667744037E-2</v>
      </c>
    </row>
    <row r="428" spans="3:29" s="11" customFormat="1" ht="13.8" hidden="1" x14ac:dyDescent="0.25">
      <c r="C428" s="34" t="s">
        <v>142</v>
      </c>
      <c r="D428" s="30" t="s">
        <v>141</v>
      </c>
      <c r="E428" s="30" t="s">
        <v>44</v>
      </c>
      <c r="F428" s="30"/>
      <c r="G428" s="30" t="s">
        <v>20</v>
      </c>
      <c r="H428" s="30" t="s">
        <v>23</v>
      </c>
      <c r="I428" s="30">
        <v>2008</v>
      </c>
      <c r="J428" s="30">
        <v>335</v>
      </c>
      <c r="K428" s="33">
        <v>0</v>
      </c>
      <c r="L428" s="30">
        <v>3</v>
      </c>
      <c r="M428" s="33">
        <v>360</v>
      </c>
      <c r="N428" s="33">
        <v>360</v>
      </c>
      <c r="O428" s="32">
        <f t="shared" si="3"/>
        <v>7.4595938665561548</v>
      </c>
      <c r="P428" s="39">
        <v>48.26</v>
      </c>
      <c r="Q428" s="39"/>
      <c r="R428" s="30">
        <v>8</v>
      </c>
      <c r="S428" s="30"/>
      <c r="T428" s="30"/>
      <c r="U428" s="29">
        <v>4.2</v>
      </c>
      <c r="V428" s="29">
        <v>10.53</v>
      </c>
      <c r="W428" s="31">
        <v>15</v>
      </c>
      <c r="X428" s="31">
        <v>3</v>
      </c>
      <c r="Y428" s="31">
        <v>1</v>
      </c>
      <c r="Z428" s="38">
        <v>25</v>
      </c>
      <c r="AA428" s="38">
        <v>15</v>
      </c>
      <c r="AB428" s="37">
        <v>5</v>
      </c>
      <c r="AC428" s="16">
        <f>MAX(Table1[[#This Row],[Ramp Up Rate (MW/h) - standard operation]]/Table1[[#This Row],[Installed capacity (MW)]],Table1[[#This Row],[Ramp Down Rate (MW/h) - standard operation]]/Table1[[#This Row],[Installed capacity (MW)]])/60</f>
        <v>1.7910447761194031E-2</v>
      </c>
    </row>
    <row r="429" spans="3:29" s="11" customFormat="1" ht="13.8" hidden="1" x14ac:dyDescent="0.25">
      <c r="C429" s="34" t="s">
        <v>140</v>
      </c>
      <c r="D429" s="30" t="s">
        <v>139</v>
      </c>
      <c r="E429" s="30" t="s">
        <v>44</v>
      </c>
      <c r="F429" s="30"/>
      <c r="G429" s="30" t="s">
        <v>47</v>
      </c>
      <c r="H429" s="30" t="s">
        <v>61</v>
      </c>
      <c r="I429" s="30">
        <v>1996</v>
      </c>
      <c r="J429" s="30">
        <v>85.7</v>
      </c>
      <c r="K429" s="33">
        <v>0</v>
      </c>
      <c r="L429" s="30">
        <v>3</v>
      </c>
      <c r="M429" s="33">
        <v>60</v>
      </c>
      <c r="N429" s="33">
        <v>60</v>
      </c>
      <c r="O429" s="32">
        <f t="shared" si="3"/>
        <v>12.7750177430802</v>
      </c>
      <c r="P429" s="28">
        <v>28.18</v>
      </c>
      <c r="Q429" s="39"/>
      <c r="R429" s="30">
        <v>6</v>
      </c>
      <c r="S429" s="30"/>
      <c r="T429" s="30"/>
      <c r="U429" s="29">
        <v>4.2</v>
      </c>
      <c r="V429" s="29">
        <v>10.53</v>
      </c>
      <c r="W429" s="28">
        <v>6</v>
      </c>
      <c r="X429" s="28">
        <v>1</v>
      </c>
      <c r="Y429" s="28">
        <v>1</v>
      </c>
      <c r="Z429" s="27">
        <v>100</v>
      </c>
      <c r="AA429" s="27">
        <v>100</v>
      </c>
      <c r="AB429" s="26">
        <v>100</v>
      </c>
      <c r="AC429" s="16">
        <f>MAX(Table1[[#This Row],[Ramp Up Rate (MW/h) - standard operation]]/Table1[[#This Row],[Installed capacity (MW)]],Table1[[#This Row],[Ramp Down Rate (MW/h) - standard operation]]/Table1[[#This Row],[Installed capacity (MW)]])/60</f>
        <v>1.1668611435239206E-2</v>
      </c>
    </row>
    <row r="430" spans="3:29" s="11" customFormat="1" ht="13.8" hidden="1" x14ac:dyDescent="0.25">
      <c r="C430" s="34" t="s">
        <v>138</v>
      </c>
      <c r="D430" s="30" t="s">
        <v>137</v>
      </c>
      <c r="E430" s="30" t="s">
        <v>44</v>
      </c>
      <c r="F430" s="30"/>
      <c r="G430" s="30" t="s">
        <v>47</v>
      </c>
      <c r="H430" s="30" t="s">
        <v>56</v>
      </c>
      <c r="I430" s="30">
        <v>1972</v>
      </c>
      <c r="J430" s="30">
        <v>20.2</v>
      </c>
      <c r="K430" s="33">
        <v>0</v>
      </c>
      <c r="L430" s="30">
        <v>3</v>
      </c>
      <c r="M430" s="33">
        <v>1440</v>
      </c>
      <c r="N430" s="33">
        <v>1440</v>
      </c>
      <c r="O430" s="32">
        <f t="shared" si="3"/>
        <v>12.7750177430802</v>
      </c>
      <c r="P430" s="28">
        <v>28.18</v>
      </c>
      <c r="Q430" s="39"/>
      <c r="R430" s="30">
        <v>6</v>
      </c>
      <c r="S430" s="30"/>
      <c r="T430" s="30"/>
      <c r="U430" s="29">
        <v>4.2</v>
      </c>
      <c r="V430" s="29">
        <v>10.53</v>
      </c>
      <c r="W430" s="28">
        <v>6</v>
      </c>
      <c r="X430" s="28">
        <v>1</v>
      </c>
      <c r="Y430" s="28">
        <v>1</v>
      </c>
      <c r="Z430" s="27">
        <v>100</v>
      </c>
      <c r="AA430" s="27">
        <v>100</v>
      </c>
      <c r="AB430" s="26">
        <v>100</v>
      </c>
      <c r="AC430" s="16">
        <f>MAX(Table1[[#This Row],[Ramp Up Rate (MW/h) - standard operation]]/Table1[[#This Row],[Installed capacity (MW)]],Table1[[#This Row],[Ramp Down Rate (MW/h) - standard operation]]/Table1[[#This Row],[Installed capacity (MW)]])/60</f>
        <v>1.1881188118811883</v>
      </c>
    </row>
    <row r="431" spans="3:29" s="11" customFormat="1" ht="13.8" hidden="1" x14ac:dyDescent="0.25">
      <c r="C431" s="34" t="s">
        <v>136</v>
      </c>
      <c r="D431" s="30" t="s">
        <v>135</v>
      </c>
      <c r="E431" s="30" t="s">
        <v>44</v>
      </c>
      <c r="F431" s="30"/>
      <c r="G431" s="30" t="s">
        <v>47</v>
      </c>
      <c r="H431" s="30" t="s">
        <v>56</v>
      </c>
      <c r="I431" s="30">
        <v>2011</v>
      </c>
      <c r="J431" s="30">
        <v>103.2</v>
      </c>
      <c r="K431" s="33">
        <v>0</v>
      </c>
      <c r="L431" s="30">
        <v>3</v>
      </c>
      <c r="M431" s="33">
        <v>1980</v>
      </c>
      <c r="N431" s="33">
        <v>1980</v>
      </c>
      <c r="O431" s="32">
        <f t="shared" si="3"/>
        <v>12.7750177430802</v>
      </c>
      <c r="P431" s="28">
        <v>28.18</v>
      </c>
      <c r="Q431" s="39"/>
      <c r="R431" s="30">
        <v>6</v>
      </c>
      <c r="S431" s="30"/>
      <c r="T431" s="30"/>
      <c r="U431" s="29">
        <v>4.2</v>
      </c>
      <c r="V431" s="29">
        <v>10.53</v>
      </c>
      <c r="W431" s="28">
        <v>6</v>
      </c>
      <c r="X431" s="28">
        <v>1</v>
      </c>
      <c r="Y431" s="28">
        <v>1</v>
      </c>
      <c r="Z431" s="27">
        <v>100</v>
      </c>
      <c r="AA431" s="27">
        <v>100</v>
      </c>
      <c r="AB431" s="26">
        <v>100</v>
      </c>
      <c r="AC431" s="16">
        <f>MAX(Table1[[#This Row],[Ramp Up Rate (MW/h) - standard operation]]/Table1[[#This Row],[Installed capacity (MW)]],Table1[[#This Row],[Ramp Down Rate (MW/h) - standard operation]]/Table1[[#This Row],[Installed capacity (MW)]])/60</f>
        <v>0.31976744186046513</v>
      </c>
    </row>
    <row r="432" spans="3:29" s="11" customFormat="1" ht="13.8" hidden="1" x14ac:dyDescent="0.25">
      <c r="C432" s="34" t="s">
        <v>134</v>
      </c>
      <c r="D432" s="30" t="s">
        <v>133</v>
      </c>
      <c r="E432" s="30" t="s">
        <v>44</v>
      </c>
      <c r="F432" s="30"/>
      <c r="G432" s="30" t="s">
        <v>47</v>
      </c>
      <c r="H432" s="30" t="s">
        <v>56</v>
      </c>
      <c r="I432" s="30">
        <v>2011</v>
      </c>
      <c r="J432" s="30">
        <v>103.2</v>
      </c>
      <c r="K432" s="33">
        <v>0</v>
      </c>
      <c r="L432" s="30">
        <v>3</v>
      </c>
      <c r="M432" s="33">
        <v>1980</v>
      </c>
      <c r="N432" s="33">
        <v>1980</v>
      </c>
      <c r="O432" s="32">
        <f t="shared" si="3"/>
        <v>12.7750177430802</v>
      </c>
      <c r="P432" s="28">
        <v>28.18</v>
      </c>
      <c r="Q432" s="39"/>
      <c r="R432" s="30">
        <v>6</v>
      </c>
      <c r="S432" s="30"/>
      <c r="T432" s="30"/>
      <c r="U432" s="29">
        <v>4.2</v>
      </c>
      <c r="V432" s="29">
        <v>10.53</v>
      </c>
      <c r="W432" s="28">
        <v>6</v>
      </c>
      <c r="X432" s="28">
        <v>1</v>
      </c>
      <c r="Y432" s="28">
        <v>1</v>
      </c>
      <c r="Z432" s="27">
        <v>100</v>
      </c>
      <c r="AA432" s="27">
        <v>100</v>
      </c>
      <c r="AB432" s="26">
        <v>100</v>
      </c>
      <c r="AC432" s="16">
        <f>MAX(Table1[[#This Row],[Ramp Up Rate (MW/h) - standard operation]]/Table1[[#This Row],[Installed capacity (MW)]],Table1[[#This Row],[Ramp Down Rate (MW/h) - standard operation]]/Table1[[#This Row],[Installed capacity (MW)]])/60</f>
        <v>0.31976744186046513</v>
      </c>
    </row>
    <row r="433" spans="3:29" s="11" customFormat="1" ht="13.8" hidden="1" x14ac:dyDescent="0.25">
      <c r="C433" s="34" t="s">
        <v>132</v>
      </c>
      <c r="D433" s="30" t="s">
        <v>131</v>
      </c>
      <c r="E433" s="30" t="s">
        <v>44</v>
      </c>
      <c r="F433" s="30"/>
      <c r="G433" s="30" t="s">
        <v>47</v>
      </c>
      <c r="H433" s="30" t="s">
        <v>42</v>
      </c>
      <c r="I433" s="30">
        <v>2011</v>
      </c>
      <c r="J433" s="30">
        <v>46.3</v>
      </c>
      <c r="K433" s="33">
        <v>0</v>
      </c>
      <c r="L433" s="30">
        <v>3</v>
      </c>
      <c r="M433" s="33">
        <v>360</v>
      </c>
      <c r="N433" s="33">
        <v>360</v>
      </c>
      <c r="O433" s="32">
        <f t="shared" si="3"/>
        <v>12.7750177430802</v>
      </c>
      <c r="P433" s="28">
        <v>28.18</v>
      </c>
      <c r="Q433" s="39"/>
      <c r="R433" s="30">
        <v>6</v>
      </c>
      <c r="S433" s="30"/>
      <c r="T433" s="30"/>
      <c r="U433" s="29">
        <v>4.2</v>
      </c>
      <c r="V433" s="29">
        <v>10.53</v>
      </c>
      <c r="W433" s="28">
        <v>6</v>
      </c>
      <c r="X433" s="28">
        <v>1</v>
      </c>
      <c r="Y433" s="28">
        <v>1</v>
      </c>
      <c r="Z433" s="27">
        <v>100</v>
      </c>
      <c r="AA433" s="27">
        <v>100</v>
      </c>
      <c r="AB433" s="26">
        <v>100</v>
      </c>
      <c r="AC433" s="16">
        <f>MAX(Table1[[#This Row],[Ramp Up Rate (MW/h) - standard operation]]/Table1[[#This Row],[Installed capacity (MW)]],Table1[[#This Row],[Ramp Down Rate (MW/h) - standard operation]]/Table1[[#This Row],[Installed capacity (MW)]])/60</f>
        <v>0.12958963282937366</v>
      </c>
    </row>
    <row r="434" spans="3:29" s="11" customFormat="1" ht="13.8" hidden="1" x14ac:dyDescent="0.25">
      <c r="C434" s="34" t="s">
        <v>130</v>
      </c>
      <c r="D434" s="30" t="s">
        <v>129</v>
      </c>
      <c r="E434" s="30" t="s">
        <v>44</v>
      </c>
      <c r="F434" s="30"/>
      <c r="G434" s="30" t="s">
        <v>47</v>
      </c>
      <c r="H434" s="30" t="s">
        <v>42</v>
      </c>
      <c r="I434" s="30">
        <v>2011</v>
      </c>
      <c r="J434" s="30">
        <v>46.3</v>
      </c>
      <c r="K434" s="33">
        <v>0</v>
      </c>
      <c r="L434" s="30">
        <v>3</v>
      </c>
      <c r="M434" s="33">
        <v>360</v>
      </c>
      <c r="N434" s="33">
        <v>360</v>
      </c>
      <c r="O434" s="32">
        <f t="shared" si="3"/>
        <v>12.7750177430802</v>
      </c>
      <c r="P434" s="28">
        <v>28.18</v>
      </c>
      <c r="Q434" s="39"/>
      <c r="R434" s="30">
        <v>6</v>
      </c>
      <c r="S434" s="30"/>
      <c r="T434" s="30"/>
      <c r="U434" s="29">
        <v>4.2</v>
      </c>
      <c r="V434" s="29">
        <v>10.53</v>
      </c>
      <c r="W434" s="28">
        <v>6</v>
      </c>
      <c r="X434" s="28">
        <v>1</v>
      </c>
      <c r="Y434" s="28">
        <v>1</v>
      </c>
      <c r="Z434" s="27">
        <v>100</v>
      </c>
      <c r="AA434" s="27">
        <v>100</v>
      </c>
      <c r="AB434" s="26">
        <v>100</v>
      </c>
      <c r="AC434" s="16">
        <f>MAX(Table1[[#This Row],[Ramp Up Rate (MW/h) - standard operation]]/Table1[[#This Row],[Installed capacity (MW)]],Table1[[#This Row],[Ramp Down Rate (MW/h) - standard operation]]/Table1[[#This Row],[Installed capacity (MW)]])/60</f>
        <v>0.12958963282937366</v>
      </c>
    </row>
    <row r="435" spans="3:29" s="11" customFormat="1" ht="13.8" hidden="1" x14ac:dyDescent="0.25">
      <c r="C435" s="34" t="s">
        <v>128</v>
      </c>
      <c r="D435" s="30" t="s">
        <v>127</v>
      </c>
      <c r="E435" s="30" t="s">
        <v>44</v>
      </c>
      <c r="F435" s="30"/>
      <c r="G435" s="30"/>
      <c r="H435" s="30" t="s">
        <v>114</v>
      </c>
      <c r="I435" s="30">
        <v>2010</v>
      </c>
      <c r="J435" s="30">
        <v>2.4300000000000002</v>
      </c>
      <c r="K435" s="33"/>
      <c r="L435" s="30"/>
      <c r="M435" s="33"/>
      <c r="N435" s="33"/>
      <c r="O435" s="32"/>
      <c r="P435" s="39"/>
      <c r="Q435" s="39"/>
      <c r="R435" s="30"/>
      <c r="S435" s="30"/>
      <c r="T435" s="30"/>
      <c r="U435" s="29"/>
      <c r="V435" s="29"/>
      <c r="W435" s="31"/>
      <c r="X435" s="31"/>
      <c r="Y435" s="31"/>
      <c r="Z435" s="31"/>
      <c r="AA435" s="31"/>
      <c r="AB435" s="35"/>
      <c r="AC435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36" spans="3:29" s="11" customFormat="1" ht="13.8" hidden="1" x14ac:dyDescent="0.25">
      <c r="C436" s="34" t="s">
        <v>126</v>
      </c>
      <c r="D436" s="30" t="s">
        <v>125</v>
      </c>
      <c r="E436" s="30" t="s">
        <v>44</v>
      </c>
      <c r="F436" s="30"/>
      <c r="G436" s="30" t="s">
        <v>118</v>
      </c>
      <c r="H436" s="30" t="s">
        <v>117</v>
      </c>
      <c r="I436" s="30">
        <v>1981</v>
      </c>
      <c r="J436" s="30">
        <v>195.8</v>
      </c>
      <c r="K436" s="33">
        <v>40</v>
      </c>
      <c r="L436" s="30">
        <v>6</v>
      </c>
      <c r="M436" s="33">
        <v>240</v>
      </c>
      <c r="N436" s="33">
        <v>240</v>
      </c>
      <c r="O436" s="32">
        <f>3600/(P436/100)/1000</f>
        <v>10.140845070422536</v>
      </c>
      <c r="P436" s="28">
        <v>35.5</v>
      </c>
      <c r="Q436" s="39"/>
      <c r="R436" s="30">
        <v>26</v>
      </c>
      <c r="S436" s="30"/>
      <c r="T436" s="30"/>
      <c r="U436" s="29">
        <v>47.3</v>
      </c>
      <c r="V436" s="29">
        <v>3.63</v>
      </c>
      <c r="W436" s="31">
        <v>24</v>
      </c>
      <c r="X436" s="31">
        <v>4</v>
      </c>
      <c r="Y436" s="31">
        <v>2</v>
      </c>
      <c r="Z436" s="38">
        <v>350</v>
      </c>
      <c r="AA436" s="38">
        <v>120</v>
      </c>
      <c r="AB436" s="37">
        <v>40</v>
      </c>
      <c r="AC436" s="16">
        <f>MAX(Table1[[#This Row],[Ramp Up Rate (MW/h) - standard operation]]/Table1[[#This Row],[Installed capacity (MW)]],Table1[[#This Row],[Ramp Down Rate (MW/h) - standard operation]]/Table1[[#This Row],[Installed capacity (MW)]])/60</f>
        <v>2.0429009193054137E-2</v>
      </c>
    </row>
    <row r="437" spans="3:29" s="11" customFormat="1" ht="13.8" hidden="1" x14ac:dyDescent="0.25">
      <c r="C437" s="34" t="s">
        <v>124</v>
      </c>
      <c r="D437" s="30" t="s">
        <v>123</v>
      </c>
      <c r="E437" s="30" t="s">
        <v>44</v>
      </c>
      <c r="F437" s="30"/>
      <c r="G437" s="30" t="s">
        <v>118</v>
      </c>
      <c r="H437" s="30" t="s">
        <v>117</v>
      </c>
      <c r="I437" s="30">
        <v>1981</v>
      </c>
      <c r="J437" s="30">
        <v>193.6</v>
      </c>
      <c r="K437" s="33">
        <v>40</v>
      </c>
      <c r="L437" s="30">
        <v>6</v>
      </c>
      <c r="M437" s="33">
        <v>240</v>
      </c>
      <c r="N437" s="33">
        <v>240</v>
      </c>
      <c r="O437" s="32">
        <f>3600/(P437/100)/1000</f>
        <v>10.140845070422536</v>
      </c>
      <c r="P437" s="28">
        <v>35.5</v>
      </c>
      <c r="Q437" s="39"/>
      <c r="R437" s="30">
        <v>26</v>
      </c>
      <c r="S437" s="30"/>
      <c r="T437" s="30"/>
      <c r="U437" s="29">
        <v>47.3</v>
      </c>
      <c r="V437" s="29">
        <v>3.63</v>
      </c>
      <c r="W437" s="31">
        <v>24</v>
      </c>
      <c r="X437" s="31">
        <v>4</v>
      </c>
      <c r="Y437" s="31">
        <v>2</v>
      </c>
      <c r="Z437" s="38">
        <v>350</v>
      </c>
      <c r="AA437" s="38">
        <v>120</v>
      </c>
      <c r="AB437" s="37">
        <v>40</v>
      </c>
      <c r="AC437" s="16">
        <f>MAX(Table1[[#This Row],[Ramp Up Rate (MW/h) - standard operation]]/Table1[[#This Row],[Installed capacity (MW)]],Table1[[#This Row],[Ramp Down Rate (MW/h) - standard operation]]/Table1[[#This Row],[Installed capacity (MW)]])/60</f>
        <v>2.0661157024793389E-2</v>
      </c>
    </row>
    <row r="438" spans="3:29" s="11" customFormat="1" ht="13.8" hidden="1" x14ac:dyDescent="0.25">
      <c r="C438" s="34" t="s">
        <v>122</v>
      </c>
      <c r="D438" s="30" t="s">
        <v>121</v>
      </c>
      <c r="E438" s="30" t="s">
        <v>44</v>
      </c>
      <c r="F438" s="30"/>
      <c r="G438" s="30" t="s">
        <v>118</v>
      </c>
      <c r="H438" s="30" t="s">
        <v>117</v>
      </c>
      <c r="I438" s="30">
        <v>1986</v>
      </c>
      <c r="J438" s="30">
        <v>212.6</v>
      </c>
      <c r="K438" s="33">
        <v>40</v>
      </c>
      <c r="L438" s="30">
        <v>6</v>
      </c>
      <c r="M438" s="33">
        <v>240</v>
      </c>
      <c r="N438" s="33">
        <v>240</v>
      </c>
      <c r="O438" s="32">
        <f>3600/(P438/100)/1000</f>
        <v>10.140845070422536</v>
      </c>
      <c r="P438" s="28">
        <v>35.5</v>
      </c>
      <c r="Q438" s="39"/>
      <c r="R438" s="30">
        <v>26</v>
      </c>
      <c r="S438" s="30"/>
      <c r="T438" s="30"/>
      <c r="U438" s="29">
        <v>47.3</v>
      </c>
      <c r="V438" s="29">
        <v>3.63</v>
      </c>
      <c r="W438" s="31">
        <v>24</v>
      </c>
      <c r="X438" s="31">
        <v>4</v>
      </c>
      <c r="Y438" s="31">
        <v>2</v>
      </c>
      <c r="Z438" s="38">
        <v>350</v>
      </c>
      <c r="AA438" s="38">
        <v>120</v>
      </c>
      <c r="AB438" s="37">
        <v>40</v>
      </c>
      <c r="AC438" s="16">
        <f>MAX(Table1[[#This Row],[Ramp Up Rate (MW/h) - standard operation]]/Table1[[#This Row],[Installed capacity (MW)]],Table1[[#This Row],[Ramp Down Rate (MW/h) - standard operation]]/Table1[[#This Row],[Installed capacity (MW)]])/60</f>
        <v>1.8814675446848544E-2</v>
      </c>
    </row>
    <row r="439" spans="3:29" s="11" customFormat="1" ht="13.8" hidden="1" x14ac:dyDescent="0.25">
      <c r="C439" s="34" t="s">
        <v>120</v>
      </c>
      <c r="D439" s="30" t="s">
        <v>119</v>
      </c>
      <c r="E439" s="30" t="s">
        <v>44</v>
      </c>
      <c r="F439" s="30"/>
      <c r="G439" s="30" t="s">
        <v>118</v>
      </c>
      <c r="H439" s="30" t="s">
        <v>117</v>
      </c>
      <c r="I439" s="30">
        <v>1986</v>
      </c>
      <c r="J439" s="30">
        <v>212.6</v>
      </c>
      <c r="K439" s="33">
        <v>40</v>
      </c>
      <c r="L439" s="30">
        <v>6</v>
      </c>
      <c r="M439" s="33">
        <v>240</v>
      </c>
      <c r="N439" s="33">
        <v>240</v>
      </c>
      <c r="O439" s="32">
        <f>3600/(P439/100)/1000</f>
        <v>10.140845070422536</v>
      </c>
      <c r="P439" s="28">
        <v>35.5</v>
      </c>
      <c r="Q439" s="39"/>
      <c r="R439" s="30">
        <v>26</v>
      </c>
      <c r="S439" s="30"/>
      <c r="T439" s="30"/>
      <c r="U439" s="29">
        <v>47.3</v>
      </c>
      <c r="V439" s="29">
        <v>3.63</v>
      </c>
      <c r="W439" s="31">
        <v>24</v>
      </c>
      <c r="X439" s="31">
        <v>4</v>
      </c>
      <c r="Y439" s="31">
        <v>2</v>
      </c>
      <c r="Z439" s="38">
        <v>350</v>
      </c>
      <c r="AA439" s="38">
        <v>120</v>
      </c>
      <c r="AB439" s="37">
        <v>40</v>
      </c>
      <c r="AC439" s="16">
        <f>MAX(Table1[[#This Row],[Ramp Up Rate (MW/h) - standard operation]]/Table1[[#This Row],[Installed capacity (MW)]],Table1[[#This Row],[Ramp Down Rate (MW/h) - standard operation]]/Table1[[#This Row],[Installed capacity (MW)]])/60</f>
        <v>1.8814675446848544E-2</v>
      </c>
    </row>
    <row r="440" spans="3:29" s="11" customFormat="1" ht="13.8" hidden="1" x14ac:dyDescent="0.25">
      <c r="C440" s="34" t="s">
        <v>116</v>
      </c>
      <c r="D440" s="30" t="s">
        <v>115</v>
      </c>
      <c r="E440" s="30" t="s">
        <v>44</v>
      </c>
      <c r="F440" s="30"/>
      <c r="G440" s="30"/>
      <c r="H440" s="30" t="s">
        <v>114</v>
      </c>
      <c r="I440" s="30">
        <v>2013</v>
      </c>
      <c r="J440" s="30">
        <v>55</v>
      </c>
      <c r="K440" s="33"/>
      <c r="L440" s="30"/>
      <c r="M440" s="33"/>
      <c r="N440" s="33"/>
      <c r="O440" s="32"/>
      <c r="P440" s="31"/>
      <c r="Q440" s="31"/>
      <c r="R440" s="30"/>
      <c r="S440" s="30"/>
      <c r="T440" s="30"/>
      <c r="U440" s="29"/>
      <c r="V440" s="29"/>
      <c r="W440" s="31"/>
      <c r="X440" s="31"/>
      <c r="Y440" s="31"/>
      <c r="Z440" s="31"/>
      <c r="AA440" s="31"/>
      <c r="AB440" s="35"/>
      <c r="AC440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41" spans="3:29" s="11" customFormat="1" ht="13.8" hidden="1" x14ac:dyDescent="0.25">
      <c r="C441" s="34" t="s">
        <v>113</v>
      </c>
      <c r="D441" s="30" t="s">
        <v>112</v>
      </c>
      <c r="E441" s="30" t="s">
        <v>44</v>
      </c>
      <c r="F441" s="30"/>
      <c r="G441" s="30" t="s">
        <v>47</v>
      </c>
      <c r="H441" s="30" t="s">
        <v>61</v>
      </c>
      <c r="I441" s="30">
        <v>1991</v>
      </c>
      <c r="J441" s="30">
        <v>39.5</v>
      </c>
      <c r="K441" s="33">
        <v>0</v>
      </c>
      <c r="L441" s="30">
        <v>3</v>
      </c>
      <c r="M441" s="33">
        <v>480</v>
      </c>
      <c r="N441" s="33">
        <v>480</v>
      </c>
      <c r="O441" s="32">
        <f t="shared" ref="O441:O467" si="4">3600/(P441/100)/1000</f>
        <v>12.7750177430802</v>
      </c>
      <c r="P441" s="28">
        <v>28.18</v>
      </c>
      <c r="Q441" s="31"/>
      <c r="R441" s="30">
        <v>6</v>
      </c>
      <c r="S441" s="30"/>
      <c r="T441" s="30"/>
      <c r="U441" s="29">
        <v>4.2</v>
      </c>
      <c r="V441" s="29">
        <v>10.53</v>
      </c>
      <c r="W441" s="28">
        <v>6</v>
      </c>
      <c r="X441" s="28">
        <v>1</v>
      </c>
      <c r="Y441" s="28">
        <v>1</v>
      </c>
      <c r="Z441" s="27">
        <v>100</v>
      </c>
      <c r="AA441" s="27">
        <v>100</v>
      </c>
      <c r="AB441" s="26">
        <v>100</v>
      </c>
      <c r="AC441" s="16">
        <f>MAX(Table1[[#This Row],[Ramp Up Rate (MW/h) - standard operation]]/Table1[[#This Row],[Installed capacity (MW)]],Table1[[#This Row],[Ramp Down Rate (MW/h) - standard operation]]/Table1[[#This Row],[Installed capacity (MW)]])/60</f>
        <v>0.20253164556962028</v>
      </c>
    </row>
    <row r="442" spans="3:29" s="11" customFormat="1" ht="13.8" hidden="1" x14ac:dyDescent="0.25">
      <c r="C442" s="34" t="s">
        <v>111</v>
      </c>
      <c r="D442" s="30" t="s">
        <v>110</v>
      </c>
      <c r="E442" s="30" t="s">
        <v>44</v>
      </c>
      <c r="F442" s="30"/>
      <c r="G442" s="30" t="s">
        <v>47</v>
      </c>
      <c r="H442" s="30" t="s">
        <v>61</v>
      </c>
      <c r="I442" s="30">
        <v>1991</v>
      </c>
      <c r="J442" s="30">
        <v>39.5</v>
      </c>
      <c r="K442" s="33">
        <v>0</v>
      </c>
      <c r="L442" s="30">
        <v>3</v>
      </c>
      <c r="M442" s="33">
        <v>480</v>
      </c>
      <c r="N442" s="33">
        <v>480</v>
      </c>
      <c r="O442" s="32">
        <f t="shared" si="4"/>
        <v>12.7750177430802</v>
      </c>
      <c r="P442" s="28">
        <v>28.18</v>
      </c>
      <c r="Q442" s="31"/>
      <c r="R442" s="30">
        <v>6</v>
      </c>
      <c r="S442" s="30"/>
      <c r="T442" s="30"/>
      <c r="U442" s="29">
        <v>4.2</v>
      </c>
      <c r="V442" s="29">
        <v>10.53</v>
      </c>
      <c r="W442" s="28">
        <v>6</v>
      </c>
      <c r="X442" s="28">
        <v>1</v>
      </c>
      <c r="Y442" s="28">
        <v>1</v>
      </c>
      <c r="Z442" s="27">
        <v>100</v>
      </c>
      <c r="AA442" s="27">
        <v>100</v>
      </c>
      <c r="AB442" s="26">
        <v>100</v>
      </c>
      <c r="AC442" s="16">
        <f>MAX(Table1[[#This Row],[Ramp Up Rate (MW/h) - standard operation]]/Table1[[#This Row],[Installed capacity (MW)]],Table1[[#This Row],[Ramp Down Rate (MW/h) - standard operation]]/Table1[[#This Row],[Installed capacity (MW)]])/60</f>
        <v>0.20253164556962028</v>
      </c>
    </row>
    <row r="443" spans="3:29" s="11" customFormat="1" ht="13.8" hidden="1" x14ac:dyDescent="0.25">
      <c r="C443" s="34" t="s">
        <v>109</v>
      </c>
      <c r="D443" s="30" t="s">
        <v>108</v>
      </c>
      <c r="E443" s="30" t="s">
        <v>44</v>
      </c>
      <c r="F443" s="30"/>
      <c r="G443" s="30" t="s">
        <v>47</v>
      </c>
      <c r="H443" s="30" t="s">
        <v>61</v>
      </c>
      <c r="I443" s="30">
        <v>1991</v>
      </c>
      <c r="J443" s="30">
        <v>38</v>
      </c>
      <c r="K443" s="33">
        <v>0</v>
      </c>
      <c r="L443" s="30">
        <v>3</v>
      </c>
      <c r="M443" s="33">
        <v>480</v>
      </c>
      <c r="N443" s="33">
        <v>480</v>
      </c>
      <c r="O443" s="32">
        <f t="shared" si="4"/>
        <v>12.7750177430802</v>
      </c>
      <c r="P443" s="28">
        <v>28.18</v>
      </c>
      <c r="Q443" s="31"/>
      <c r="R443" s="30">
        <v>6</v>
      </c>
      <c r="S443" s="30"/>
      <c r="T443" s="30"/>
      <c r="U443" s="29">
        <v>4.2</v>
      </c>
      <c r="V443" s="29">
        <v>10.53</v>
      </c>
      <c r="W443" s="28">
        <v>6</v>
      </c>
      <c r="X443" s="28">
        <v>1</v>
      </c>
      <c r="Y443" s="28">
        <v>1</v>
      </c>
      <c r="Z443" s="27">
        <v>100</v>
      </c>
      <c r="AA443" s="27">
        <v>100</v>
      </c>
      <c r="AB443" s="26">
        <v>100</v>
      </c>
      <c r="AC443" s="16">
        <f>MAX(Table1[[#This Row],[Ramp Up Rate (MW/h) - standard operation]]/Table1[[#This Row],[Installed capacity (MW)]],Table1[[#This Row],[Ramp Down Rate (MW/h) - standard operation]]/Table1[[#This Row],[Installed capacity (MW)]])/60</f>
        <v>0.2105263157894737</v>
      </c>
    </row>
    <row r="444" spans="3:29" s="11" customFormat="1" ht="13.8" hidden="1" x14ac:dyDescent="0.25">
      <c r="C444" s="34" t="s">
        <v>107</v>
      </c>
      <c r="D444" s="30" t="s">
        <v>106</v>
      </c>
      <c r="E444" s="30" t="s">
        <v>44</v>
      </c>
      <c r="F444" s="30"/>
      <c r="G444" s="30" t="s">
        <v>47</v>
      </c>
      <c r="H444" s="30" t="s">
        <v>61</v>
      </c>
      <c r="I444" s="30">
        <v>2008</v>
      </c>
      <c r="J444" s="30">
        <v>171</v>
      </c>
      <c r="K444" s="33">
        <v>0</v>
      </c>
      <c r="L444" s="30">
        <v>3</v>
      </c>
      <c r="M444" s="33">
        <v>660</v>
      </c>
      <c r="N444" s="33">
        <v>660</v>
      </c>
      <c r="O444" s="32">
        <f t="shared" si="4"/>
        <v>12.7750177430802</v>
      </c>
      <c r="P444" s="28">
        <v>28.18</v>
      </c>
      <c r="Q444" s="31"/>
      <c r="R444" s="30">
        <v>6</v>
      </c>
      <c r="S444" s="30"/>
      <c r="T444" s="30"/>
      <c r="U444" s="29">
        <v>4.2</v>
      </c>
      <c r="V444" s="29">
        <v>10.53</v>
      </c>
      <c r="W444" s="28">
        <v>6</v>
      </c>
      <c r="X444" s="28">
        <v>1</v>
      </c>
      <c r="Y444" s="28">
        <v>1</v>
      </c>
      <c r="Z444" s="27">
        <v>100</v>
      </c>
      <c r="AA444" s="27">
        <v>100</v>
      </c>
      <c r="AB444" s="26">
        <v>100</v>
      </c>
      <c r="AC444" s="16">
        <f>MAX(Table1[[#This Row],[Ramp Up Rate (MW/h) - standard operation]]/Table1[[#This Row],[Installed capacity (MW)]],Table1[[#This Row],[Ramp Down Rate (MW/h) - standard operation]]/Table1[[#This Row],[Installed capacity (MW)]])/60</f>
        <v>6.4327485380116955E-2</v>
      </c>
    </row>
    <row r="445" spans="3:29" s="11" customFormat="1" ht="13.8" hidden="1" x14ac:dyDescent="0.25">
      <c r="C445" s="34" t="s">
        <v>105</v>
      </c>
      <c r="D445" s="30" t="s">
        <v>104</v>
      </c>
      <c r="E445" s="30" t="s">
        <v>44</v>
      </c>
      <c r="F445" s="30"/>
      <c r="G445" s="30" t="s">
        <v>47</v>
      </c>
      <c r="H445" s="30" t="s">
        <v>61</v>
      </c>
      <c r="I445" s="30">
        <v>2008</v>
      </c>
      <c r="J445" s="30">
        <v>171</v>
      </c>
      <c r="K445" s="33">
        <v>0</v>
      </c>
      <c r="L445" s="30">
        <v>3</v>
      </c>
      <c r="M445" s="33">
        <v>660</v>
      </c>
      <c r="N445" s="33">
        <v>660</v>
      </c>
      <c r="O445" s="32">
        <f t="shared" si="4"/>
        <v>12.7750177430802</v>
      </c>
      <c r="P445" s="28">
        <v>28.18</v>
      </c>
      <c r="Q445" s="31"/>
      <c r="R445" s="30">
        <v>6</v>
      </c>
      <c r="S445" s="30"/>
      <c r="T445" s="30"/>
      <c r="U445" s="29">
        <v>4.2</v>
      </c>
      <c r="V445" s="29">
        <v>10.53</v>
      </c>
      <c r="W445" s="28">
        <v>6</v>
      </c>
      <c r="X445" s="28">
        <v>1</v>
      </c>
      <c r="Y445" s="28">
        <v>1</v>
      </c>
      <c r="Z445" s="27">
        <v>100</v>
      </c>
      <c r="AA445" s="27">
        <v>100</v>
      </c>
      <c r="AB445" s="26">
        <v>100</v>
      </c>
      <c r="AC445" s="16">
        <f>MAX(Table1[[#This Row],[Ramp Up Rate (MW/h) - standard operation]]/Table1[[#This Row],[Installed capacity (MW)]],Table1[[#This Row],[Ramp Down Rate (MW/h) - standard operation]]/Table1[[#This Row],[Installed capacity (MW)]])/60</f>
        <v>6.4327485380116955E-2</v>
      </c>
    </row>
    <row r="446" spans="3:29" s="11" customFormat="1" ht="13.8" hidden="1" x14ac:dyDescent="0.25">
      <c r="C446" s="34" t="s">
        <v>103</v>
      </c>
      <c r="D446" s="30" t="s">
        <v>102</v>
      </c>
      <c r="E446" s="30" t="s">
        <v>44</v>
      </c>
      <c r="F446" s="30"/>
      <c r="G446" s="30" t="s">
        <v>47</v>
      </c>
      <c r="H446" s="30" t="s">
        <v>56</v>
      </c>
      <c r="I446" s="30">
        <v>1990</v>
      </c>
      <c r="J446" s="30">
        <v>38.5</v>
      </c>
      <c r="K446" s="33">
        <v>0</v>
      </c>
      <c r="L446" s="30">
        <v>3</v>
      </c>
      <c r="M446" s="33">
        <v>480</v>
      </c>
      <c r="N446" s="33">
        <v>480</v>
      </c>
      <c r="O446" s="32">
        <f t="shared" si="4"/>
        <v>12.7750177430802</v>
      </c>
      <c r="P446" s="28">
        <v>28.18</v>
      </c>
      <c r="Q446" s="31"/>
      <c r="R446" s="30">
        <v>6</v>
      </c>
      <c r="S446" s="30"/>
      <c r="T446" s="30"/>
      <c r="U446" s="29">
        <v>4.2</v>
      </c>
      <c r="V446" s="29">
        <v>10.53</v>
      </c>
      <c r="W446" s="28">
        <v>6</v>
      </c>
      <c r="X446" s="28">
        <v>1</v>
      </c>
      <c r="Y446" s="28">
        <v>1</v>
      </c>
      <c r="Z446" s="27">
        <v>100</v>
      </c>
      <c r="AA446" s="27">
        <v>100</v>
      </c>
      <c r="AB446" s="26">
        <v>100</v>
      </c>
      <c r="AC446" s="16">
        <f>MAX(Table1[[#This Row],[Ramp Up Rate (MW/h) - standard operation]]/Table1[[#This Row],[Installed capacity (MW)]],Table1[[#This Row],[Ramp Down Rate (MW/h) - standard operation]]/Table1[[#This Row],[Installed capacity (MW)]])/60</f>
        <v>0.20779220779220781</v>
      </c>
    </row>
    <row r="447" spans="3:29" s="11" customFormat="1" ht="13.8" hidden="1" x14ac:dyDescent="0.25">
      <c r="C447" s="34" t="s">
        <v>101</v>
      </c>
      <c r="D447" s="30" t="s">
        <v>100</v>
      </c>
      <c r="E447" s="30" t="s">
        <v>44</v>
      </c>
      <c r="F447" s="30"/>
      <c r="G447" s="30" t="s">
        <v>47</v>
      </c>
      <c r="H447" s="30" t="s">
        <v>56</v>
      </c>
      <c r="I447" s="30">
        <v>1990</v>
      </c>
      <c r="J447" s="30">
        <v>38.5</v>
      </c>
      <c r="K447" s="33">
        <v>0</v>
      </c>
      <c r="L447" s="30">
        <v>3</v>
      </c>
      <c r="M447" s="33">
        <v>480</v>
      </c>
      <c r="N447" s="33">
        <v>480</v>
      </c>
      <c r="O447" s="32">
        <f t="shared" si="4"/>
        <v>12.7750177430802</v>
      </c>
      <c r="P447" s="28">
        <v>28.18</v>
      </c>
      <c r="Q447" s="31"/>
      <c r="R447" s="30">
        <v>6</v>
      </c>
      <c r="S447" s="30"/>
      <c r="T447" s="30"/>
      <c r="U447" s="29">
        <v>4.2</v>
      </c>
      <c r="V447" s="29">
        <v>10.53</v>
      </c>
      <c r="W447" s="28">
        <v>6</v>
      </c>
      <c r="X447" s="28">
        <v>1</v>
      </c>
      <c r="Y447" s="28">
        <v>1</v>
      </c>
      <c r="Z447" s="27">
        <v>100</v>
      </c>
      <c r="AA447" s="27">
        <v>100</v>
      </c>
      <c r="AB447" s="26">
        <v>100</v>
      </c>
      <c r="AC447" s="16">
        <f>MAX(Table1[[#This Row],[Ramp Up Rate (MW/h) - standard operation]]/Table1[[#This Row],[Installed capacity (MW)]],Table1[[#This Row],[Ramp Down Rate (MW/h) - standard operation]]/Table1[[#This Row],[Installed capacity (MW)]])/60</f>
        <v>0.20779220779220781</v>
      </c>
    </row>
    <row r="448" spans="3:29" s="11" customFormat="1" ht="13.8" hidden="1" x14ac:dyDescent="0.25">
      <c r="C448" s="34" t="s">
        <v>99</v>
      </c>
      <c r="D448" s="30" t="s">
        <v>98</v>
      </c>
      <c r="E448" s="30" t="s">
        <v>44</v>
      </c>
      <c r="F448" s="30"/>
      <c r="G448" s="30" t="s">
        <v>47</v>
      </c>
      <c r="H448" s="30" t="s">
        <v>56</v>
      </c>
      <c r="I448" s="30">
        <v>1990</v>
      </c>
      <c r="J448" s="30">
        <v>39.299999999999997</v>
      </c>
      <c r="K448" s="33">
        <v>0</v>
      </c>
      <c r="L448" s="30">
        <v>3</v>
      </c>
      <c r="M448" s="33">
        <v>480</v>
      </c>
      <c r="N448" s="33">
        <v>480</v>
      </c>
      <c r="O448" s="32">
        <f t="shared" si="4"/>
        <v>12.7750177430802</v>
      </c>
      <c r="P448" s="28">
        <v>28.18</v>
      </c>
      <c r="Q448" s="31"/>
      <c r="R448" s="30">
        <v>6</v>
      </c>
      <c r="S448" s="30"/>
      <c r="T448" s="30"/>
      <c r="U448" s="29">
        <v>4.2</v>
      </c>
      <c r="V448" s="29">
        <v>10.53</v>
      </c>
      <c r="W448" s="28">
        <v>6</v>
      </c>
      <c r="X448" s="28">
        <v>1</v>
      </c>
      <c r="Y448" s="28">
        <v>1</v>
      </c>
      <c r="Z448" s="27">
        <v>100</v>
      </c>
      <c r="AA448" s="27">
        <v>100</v>
      </c>
      <c r="AB448" s="26">
        <v>100</v>
      </c>
      <c r="AC448" s="16">
        <f>MAX(Table1[[#This Row],[Ramp Up Rate (MW/h) - standard operation]]/Table1[[#This Row],[Installed capacity (MW)]],Table1[[#This Row],[Ramp Down Rate (MW/h) - standard operation]]/Table1[[#This Row],[Installed capacity (MW)]])/60</f>
        <v>0.20356234096692113</v>
      </c>
    </row>
    <row r="449" spans="3:29" s="11" customFormat="1" ht="13.8" hidden="1" x14ac:dyDescent="0.25">
      <c r="C449" s="34" t="s">
        <v>97</v>
      </c>
      <c r="D449" s="30" t="s">
        <v>96</v>
      </c>
      <c r="E449" s="30" t="s">
        <v>44</v>
      </c>
      <c r="F449" s="30"/>
      <c r="G449" s="30" t="s">
        <v>47</v>
      </c>
      <c r="H449" s="30" t="s">
        <v>56</v>
      </c>
      <c r="I449" s="30">
        <v>1990</v>
      </c>
      <c r="J449" s="30">
        <v>39.299999999999997</v>
      </c>
      <c r="K449" s="33">
        <v>0</v>
      </c>
      <c r="L449" s="30">
        <v>3</v>
      </c>
      <c r="M449" s="33">
        <v>480</v>
      </c>
      <c r="N449" s="33">
        <v>480</v>
      </c>
      <c r="O449" s="32">
        <f t="shared" si="4"/>
        <v>12.7750177430802</v>
      </c>
      <c r="P449" s="28">
        <v>28.18</v>
      </c>
      <c r="Q449" s="31"/>
      <c r="R449" s="30">
        <v>6</v>
      </c>
      <c r="S449" s="30"/>
      <c r="T449" s="30"/>
      <c r="U449" s="29">
        <v>4.2</v>
      </c>
      <c r="V449" s="29">
        <v>10.53</v>
      </c>
      <c r="W449" s="28">
        <v>6</v>
      </c>
      <c r="X449" s="28">
        <v>1</v>
      </c>
      <c r="Y449" s="28">
        <v>1</v>
      </c>
      <c r="Z449" s="27">
        <v>100</v>
      </c>
      <c r="AA449" s="27">
        <v>100</v>
      </c>
      <c r="AB449" s="26">
        <v>100</v>
      </c>
      <c r="AC449" s="16">
        <f>MAX(Table1[[#This Row],[Ramp Up Rate (MW/h) - standard operation]]/Table1[[#This Row],[Installed capacity (MW)]],Table1[[#This Row],[Ramp Down Rate (MW/h) - standard operation]]/Table1[[#This Row],[Installed capacity (MW)]])/60</f>
        <v>0.20356234096692113</v>
      </c>
    </row>
    <row r="450" spans="3:29" s="11" customFormat="1" ht="13.8" hidden="1" x14ac:dyDescent="0.25">
      <c r="C450" s="34" t="s">
        <v>95</v>
      </c>
      <c r="D450" s="30" t="s">
        <v>94</v>
      </c>
      <c r="E450" s="30" t="s">
        <v>44</v>
      </c>
      <c r="F450" s="30"/>
      <c r="G450" s="30" t="s">
        <v>47</v>
      </c>
      <c r="H450" s="30" t="s">
        <v>56</v>
      </c>
      <c r="I450" s="30">
        <v>1990</v>
      </c>
      <c r="J450" s="30">
        <v>39.299999999999997</v>
      </c>
      <c r="K450" s="33">
        <v>0</v>
      </c>
      <c r="L450" s="30">
        <v>3</v>
      </c>
      <c r="M450" s="33">
        <v>480</v>
      </c>
      <c r="N450" s="33">
        <v>480</v>
      </c>
      <c r="O450" s="32">
        <f t="shared" si="4"/>
        <v>12.7750177430802</v>
      </c>
      <c r="P450" s="28">
        <v>28.18</v>
      </c>
      <c r="Q450" s="31"/>
      <c r="R450" s="30">
        <v>6</v>
      </c>
      <c r="S450" s="30"/>
      <c r="T450" s="30"/>
      <c r="U450" s="29">
        <v>4.2</v>
      </c>
      <c r="V450" s="29">
        <v>10.53</v>
      </c>
      <c r="W450" s="28">
        <v>6</v>
      </c>
      <c r="X450" s="28">
        <v>1</v>
      </c>
      <c r="Y450" s="28">
        <v>1</v>
      </c>
      <c r="Z450" s="27">
        <v>100</v>
      </c>
      <c r="AA450" s="27">
        <v>100</v>
      </c>
      <c r="AB450" s="26">
        <v>100</v>
      </c>
      <c r="AC450" s="16">
        <f>MAX(Table1[[#This Row],[Ramp Up Rate (MW/h) - standard operation]]/Table1[[#This Row],[Installed capacity (MW)]],Table1[[#This Row],[Ramp Down Rate (MW/h) - standard operation]]/Table1[[#This Row],[Installed capacity (MW)]])/60</f>
        <v>0.20356234096692113</v>
      </c>
    </row>
    <row r="451" spans="3:29" s="11" customFormat="1" ht="13.8" hidden="1" x14ac:dyDescent="0.25">
      <c r="C451" s="34" t="s">
        <v>93</v>
      </c>
      <c r="D451" s="30" t="s">
        <v>92</v>
      </c>
      <c r="E451" s="30" t="s">
        <v>44</v>
      </c>
      <c r="F451" s="30"/>
      <c r="G451" s="30" t="s">
        <v>47</v>
      </c>
      <c r="H451" s="30" t="s">
        <v>56</v>
      </c>
      <c r="I451" s="30">
        <v>1990</v>
      </c>
      <c r="J451" s="30">
        <v>39.299999999999997</v>
      </c>
      <c r="K451" s="33">
        <v>0</v>
      </c>
      <c r="L451" s="30">
        <v>3</v>
      </c>
      <c r="M451" s="33">
        <v>480</v>
      </c>
      <c r="N451" s="33">
        <v>480</v>
      </c>
      <c r="O451" s="32">
        <f t="shared" si="4"/>
        <v>12.7750177430802</v>
      </c>
      <c r="P451" s="28">
        <v>28.18</v>
      </c>
      <c r="Q451" s="31"/>
      <c r="R451" s="30">
        <v>6</v>
      </c>
      <c r="S451" s="30"/>
      <c r="T451" s="30"/>
      <c r="U451" s="29">
        <v>4.2</v>
      </c>
      <c r="V451" s="29">
        <v>10.53</v>
      </c>
      <c r="W451" s="28">
        <v>6</v>
      </c>
      <c r="X451" s="28">
        <v>1</v>
      </c>
      <c r="Y451" s="28">
        <v>1</v>
      </c>
      <c r="Z451" s="27">
        <v>100</v>
      </c>
      <c r="AA451" s="27">
        <v>100</v>
      </c>
      <c r="AB451" s="26">
        <v>100</v>
      </c>
      <c r="AC451" s="16">
        <f>MAX(Table1[[#This Row],[Ramp Up Rate (MW/h) - standard operation]]/Table1[[#This Row],[Installed capacity (MW)]],Table1[[#This Row],[Ramp Down Rate (MW/h) - standard operation]]/Table1[[#This Row],[Installed capacity (MW)]])/60</f>
        <v>0.20356234096692113</v>
      </c>
    </row>
    <row r="452" spans="3:29" s="11" customFormat="1" ht="13.8" hidden="1" x14ac:dyDescent="0.25">
      <c r="C452" s="34" t="s">
        <v>91</v>
      </c>
      <c r="D452" s="30" t="s">
        <v>90</v>
      </c>
      <c r="E452" s="30" t="s">
        <v>44</v>
      </c>
      <c r="F452" s="30"/>
      <c r="G452" s="30" t="s">
        <v>47</v>
      </c>
      <c r="H452" s="30" t="s">
        <v>81</v>
      </c>
      <c r="I452" s="30">
        <v>1996</v>
      </c>
      <c r="J452" s="30">
        <v>118.2</v>
      </c>
      <c r="K452" s="33">
        <v>0</v>
      </c>
      <c r="L452" s="30">
        <v>3</v>
      </c>
      <c r="M452" s="33">
        <v>600</v>
      </c>
      <c r="N452" s="33">
        <v>600</v>
      </c>
      <c r="O452" s="32">
        <f t="shared" si="4"/>
        <v>12.7750177430802</v>
      </c>
      <c r="P452" s="28">
        <v>28.18</v>
      </c>
      <c r="Q452" s="31"/>
      <c r="R452" s="30">
        <v>6</v>
      </c>
      <c r="S452" s="30"/>
      <c r="T452" s="30"/>
      <c r="U452" s="29">
        <v>4.2</v>
      </c>
      <c r="V452" s="29">
        <v>10.53</v>
      </c>
      <c r="W452" s="28">
        <v>6</v>
      </c>
      <c r="X452" s="28">
        <v>1</v>
      </c>
      <c r="Y452" s="28">
        <v>1</v>
      </c>
      <c r="Z452" s="27">
        <v>100</v>
      </c>
      <c r="AA452" s="27">
        <v>100</v>
      </c>
      <c r="AB452" s="26">
        <v>100</v>
      </c>
      <c r="AC452" s="16">
        <f>MAX(Table1[[#This Row],[Ramp Up Rate (MW/h) - standard operation]]/Table1[[#This Row],[Installed capacity (MW)]],Table1[[#This Row],[Ramp Down Rate (MW/h) - standard operation]]/Table1[[#This Row],[Installed capacity (MW)]])/60</f>
        <v>8.4602368866328256E-2</v>
      </c>
    </row>
    <row r="453" spans="3:29" s="11" customFormat="1" ht="13.8" hidden="1" x14ac:dyDescent="0.25">
      <c r="C453" s="34" t="s">
        <v>89</v>
      </c>
      <c r="D453" s="30" t="s">
        <v>88</v>
      </c>
      <c r="E453" s="30" t="s">
        <v>44</v>
      </c>
      <c r="F453" s="30"/>
      <c r="G453" s="30" t="s">
        <v>47</v>
      </c>
      <c r="H453" s="30" t="s">
        <v>81</v>
      </c>
      <c r="I453" s="30">
        <v>1996</v>
      </c>
      <c r="J453" s="30">
        <v>118.2</v>
      </c>
      <c r="K453" s="33">
        <v>0</v>
      </c>
      <c r="L453" s="30">
        <v>3</v>
      </c>
      <c r="M453" s="33">
        <v>600</v>
      </c>
      <c r="N453" s="33">
        <v>600</v>
      </c>
      <c r="O453" s="32">
        <f t="shared" si="4"/>
        <v>12.7750177430802</v>
      </c>
      <c r="P453" s="28">
        <v>28.18</v>
      </c>
      <c r="Q453" s="31"/>
      <c r="R453" s="30">
        <v>6</v>
      </c>
      <c r="S453" s="30"/>
      <c r="T453" s="30"/>
      <c r="U453" s="29">
        <v>4.2</v>
      </c>
      <c r="V453" s="29">
        <v>10.53</v>
      </c>
      <c r="W453" s="28">
        <v>6</v>
      </c>
      <c r="X453" s="28">
        <v>1</v>
      </c>
      <c r="Y453" s="28">
        <v>1</v>
      </c>
      <c r="Z453" s="27">
        <v>100</v>
      </c>
      <c r="AA453" s="27">
        <v>100</v>
      </c>
      <c r="AB453" s="26">
        <v>100</v>
      </c>
      <c r="AC453" s="16">
        <f>MAX(Table1[[#This Row],[Ramp Up Rate (MW/h) - standard operation]]/Table1[[#This Row],[Installed capacity (MW)]],Table1[[#This Row],[Ramp Down Rate (MW/h) - standard operation]]/Table1[[#This Row],[Installed capacity (MW)]])/60</f>
        <v>8.4602368866328256E-2</v>
      </c>
    </row>
    <row r="454" spans="3:29" s="11" customFormat="1" ht="13.8" hidden="1" x14ac:dyDescent="0.25">
      <c r="C454" s="34" t="s">
        <v>87</v>
      </c>
      <c r="D454" s="30" t="s">
        <v>86</v>
      </c>
      <c r="E454" s="30" t="s">
        <v>44</v>
      </c>
      <c r="F454" s="30"/>
      <c r="G454" s="30" t="s">
        <v>47</v>
      </c>
      <c r="H454" s="30" t="s">
        <v>81</v>
      </c>
      <c r="I454" s="30">
        <v>1996</v>
      </c>
      <c r="J454" s="30">
        <v>130</v>
      </c>
      <c r="K454" s="33">
        <v>0</v>
      </c>
      <c r="L454" s="30">
        <v>3</v>
      </c>
      <c r="M454" s="33">
        <v>600</v>
      </c>
      <c r="N454" s="33">
        <v>600</v>
      </c>
      <c r="O454" s="32">
        <f t="shared" si="4"/>
        <v>12.7750177430802</v>
      </c>
      <c r="P454" s="28">
        <v>28.18</v>
      </c>
      <c r="Q454" s="31"/>
      <c r="R454" s="30">
        <v>6</v>
      </c>
      <c r="S454" s="30"/>
      <c r="T454" s="30"/>
      <c r="U454" s="29">
        <v>4.2</v>
      </c>
      <c r="V454" s="29">
        <v>10.53</v>
      </c>
      <c r="W454" s="28">
        <v>6</v>
      </c>
      <c r="X454" s="28">
        <v>1</v>
      </c>
      <c r="Y454" s="28">
        <v>1</v>
      </c>
      <c r="Z454" s="27">
        <v>100</v>
      </c>
      <c r="AA454" s="27">
        <v>100</v>
      </c>
      <c r="AB454" s="26">
        <v>100</v>
      </c>
      <c r="AC454" s="16">
        <f>MAX(Table1[[#This Row],[Ramp Up Rate (MW/h) - standard operation]]/Table1[[#This Row],[Installed capacity (MW)]],Table1[[#This Row],[Ramp Down Rate (MW/h) - standard operation]]/Table1[[#This Row],[Installed capacity (MW)]])/60</f>
        <v>7.6923076923076913E-2</v>
      </c>
    </row>
    <row r="455" spans="3:29" s="11" customFormat="1" ht="13.8" hidden="1" x14ac:dyDescent="0.25">
      <c r="C455" s="34" t="s">
        <v>85</v>
      </c>
      <c r="D455" s="30" t="s">
        <v>84</v>
      </c>
      <c r="E455" s="30" t="s">
        <v>44</v>
      </c>
      <c r="F455" s="30"/>
      <c r="G455" s="30" t="s">
        <v>47</v>
      </c>
      <c r="H455" s="30" t="s">
        <v>81</v>
      </c>
      <c r="I455" s="30">
        <v>2005</v>
      </c>
      <c r="J455" s="30">
        <v>143</v>
      </c>
      <c r="K455" s="33">
        <v>0</v>
      </c>
      <c r="L455" s="30">
        <v>3</v>
      </c>
      <c r="M455" s="33">
        <v>564</v>
      </c>
      <c r="N455" s="33">
        <v>564</v>
      </c>
      <c r="O455" s="32">
        <f t="shared" si="4"/>
        <v>12.7750177430802</v>
      </c>
      <c r="P455" s="28">
        <v>28.18</v>
      </c>
      <c r="Q455" s="31"/>
      <c r="R455" s="30">
        <v>6</v>
      </c>
      <c r="S455" s="30"/>
      <c r="T455" s="30"/>
      <c r="U455" s="29">
        <v>4.2</v>
      </c>
      <c r="V455" s="29">
        <v>10.53</v>
      </c>
      <c r="W455" s="28">
        <v>6</v>
      </c>
      <c r="X455" s="28">
        <v>1</v>
      </c>
      <c r="Y455" s="28">
        <v>1</v>
      </c>
      <c r="Z455" s="27">
        <v>100</v>
      </c>
      <c r="AA455" s="27">
        <v>100</v>
      </c>
      <c r="AB455" s="26">
        <v>100</v>
      </c>
      <c r="AC455" s="16">
        <f>MAX(Table1[[#This Row],[Ramp Up Rate (MW/h) - standard operation]]/Table1[[#This Row],[Installed capacity (MW)]],Table1[[#This Row],[Ramp Down Rate (MW/h) - standard operation]]/Table1[[#This Row],[Installed capacity (MW)]])/60</f>
        <v>6.5734265734265732E-2</v>
      </c>
    </row>
    <row r="456" spans="3:29" s="11" customFormat="1" ht="13.8" hidden="1" x14ac:dyDescent="0.25">
      <c r="C456" s="34" t="s">
        <v>83</v>
      </c>
      <c r="D456" s="30" t="s">
        <v>82</v>
      </c>
      <c r="E456" s="30" t="s">
        <v>44</v>
      </c>
      <c r="F456" s="30"/>
      <c r="G456" s="30" t="s">
        <v>47</v>
      </c>
      <c r="H456" s="30" t="s">
        <v>81</v>
      </c>
      <c r="I456" s="30">
        <v>2006</v>
      </c>
      <c r="J456" s="30">
        <v>143</v>
      </c>
      <c r="K456" s="33">
        <v>0</v>
      </c>
      <c r="L456" s="30">
        <v>3</v>
      </c>
      <c r="M456" s="33">
        <v>564</v>
      </c>
      <c r="N456" s="33">
        <v>564</v>
      </c>
      <c r="O456" s="32">
        <f t="shared" si="4"/>
        <v>12.7750177430802</v>
      </c>
      <c r="P456" s="28">
        <v>28.18</v>
      </c>
      <c r="Q456" s="31"/>
      <c r="R456" s="30">
        <v>6</v>
      </c>
      <c r="S456" s="30"/>
      <c r="T456" s="30"/>
      <c r="U456" s="29">
        <v>4.2</v>
      </c>
      <c r="V456" s="29">
        <v>10.53</v>
      </c>
      <c r="W456" s="28">
        <v>6</v>
      </c>
      <c r="X456" s="28">
        <v>1</v>
      </c>
      <c r="Y456" s="28">
        <v>1</v>
      </c>
      <c r="Z456" s="27">
        <v>100</v>
      </c>
      <c r="AA456" s="27">
        <v>100</v>
      </c>
      <c r="AB456" s="26">
        <v>100</v>
      </c>
      <c r="AC456" s="16">
        <f>MAX(Table1[[#This Row],[Ramp Up Rate (MW/h) - standard operation]]/Table1[[#This Row],[Installed capacity (MW)]],Table1[[#This Row],[Ramp Down Rate (MW/h) - standard operation]]/Table1[[#This Row],[Installed capacity (MW)]])/60</f>
        <v>6.5734265734265732E-2</v>
      </c>
    </row>
    <row r="457" spans="3:29" s="11" customFormat="1" ht="13.8" hidden="1" x14ac:dyDescent="0.25">
      <c r="C457" s="34" t="s">
        <v>80</v>
      </c>
      <c r="D457" s="30" t="s">
        <v>79</v>
      </c>
      <c r="E457" s="30" t="s">
        <v>44</v>
      </c>
      <c r="F457" s="30"/>
      <c r="G457" s="30" t="s">
        <v>43</v>
      </c>
      <c r="H457" s="30" t="s">
        <v>72</v>
      </c>
      <c r="I457" s="30">
        <v>1993</v>
      </c>
      <c r="J457" s="30">
        <v>3.64</v>
      </c>
      <c r="K457" s="33">
        <v>0</v>
      </c>
      <c r="L457" s="30">
        <v>3</v>
      </c>
      <c r="M457" s="33">
        <v>40.403999999999996</v>
      </c>
      <c r="N457" s="33">
        <v>40.403999999999996</v>
      </c>
      <c r="O457" s="32">
        <f t="shared" si="4"/>
        <v>7.8947368421052628</v>
      </c>
      <c r="P457" s="28">
        <v>45.6</v>
      </c>
      <c r="Q457" s="28"/>
      <c r="R457" s="36">
        <v>6</v>
      </c>
      <c r="S457" s="30"/>
      <c r="T457" s="30"/>
      <c r="U457" s="29">
        <v>4.2</v>
      </c>
      <c r="V457" s="29">
        <v>16.420000000000002</v>
      </c>
      <c r="W457" s="28">
        <v>6</v>
      </c>
      <c r="X457" s="28">
        <v>1</v>
      </c>
      <c r="Y457" s="28">
        <v>1</v>
      </c>
      <c r="Z457" s="27">
        <v>100</v>
      </c>
      <c r="AA457" s="27">
        <v>100</v>
      </c>
      <c r="AB457" s="26">
        <v>100</v>
      </c>
      <c r="AC457" s="16">
        <f>MAX(Table1[[#This Row],[Ramp Up Rate (MW/h) - standard operation]]/Table1[[#This Row],[Installed capacity (MW)]],Table1[[#This Row],[Ramp Down Rate (MW/h) - standard operation]]/Table1[[#This Row],[Installed capacity (MW)]])/60</f>
        <v>0.18499999999999997</v>
      </c>
    </row>
    <row r="458" spans="3:29" s="11" customFormat="1" ht="13.8" hidden="1" x14ac:dyDescent="0.25">
      <c r="C458" s="34" t="s">
        <v>78</v>
      </c>
      <c r="D458" s="30" t="s">
        <v>77</v>
      </c>
      <c r="E458" s="30" t="s">
        <v>44</v>
      </c>
      <c r="F458" s="30"/>
      <c r="G458" s="30" t="s">
        <v>43</v>
      </c>
      <c r="H458" s="30" t="s">
        <v>72</v>
      </c>
      <c r="I458" s="30">
        <v>2003</v>
      </c>
      <c r="J458" s="30">
        <v>4</v>
      </c>
      <c r="K458" s="33">
        <v>0</v>
      </c>
      <c r="L458" s="30">
        <v>3</v>
      </c>
      <c r="M458" s="33">
        <v>44.4</v>
      </c>
      <c r="N458" s="33">
        <v>44.4</v>
      </c>
      <c r="O458" s="32">
        <f t="shared" si="4"/>
        <v>7.8947368421052628</v>
      </c>
      <c r="P458" s="28">
        <v>45.6</v>
      </c>
      <c r="Q458" s="28"/>
      <c r="R458" s="36">
        <v>6</v>
      </c>
      <c r="S458" s="30"/>
      <c r="T458" s="30"/>
      <c r="U458" s="29">
        <v>4.2</v>
      </c>
      <c r="V458" s="29">
        <v>16.420000000000002</v>
      </c>
      <c r="W458" s="28">
        <v>6</v>
      </c>
      <c r="X458" s="28">
        <v>1</v>
      </c>
      <c r="Y458" s="28">
        <v>1</v>
      </c>
      <c r="Z458" s="27">
        <v>100</v>
      </c>
      <c r="AA458" s="27">
        <v>100</v>
      </c>
      <c r="AB458" s="26">
        <v>100</v>
      </c>
      <c r="AC458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59" spans="3:29" s="11" customFormat="1" ht="13.8" hidden="1" x14ac:dyDescent="0.25">
      <c r="C459" s="34" t="s">
        <v>76</v>
      </c>
      <c r="D459" s="30" t="s">
        <v>75</v>
      </c>
      <c r="E459" s="30" t="s">
        <v>44</v>
      </c>
      <c r="F459" s="30"/>
      <c r="G459" s="30" t="s">
        <v>43</v>
      </c>
      <c r="H459" s="30" t="s">
        <v>72</v>
      </c>
      <c r="I459" s="30">
        <v>2005</v>
      </c>
      <c r="J459" s="30">
        <v>4.16</v>
      </c>
      <c r="K459" s="33">
        <v>0</v>
      </c>
      <c r="L459" s="30">
        <v>3</v>
      </c>
      <c r="M459" s="33">
        <v>46.176000000000002</v>
      </c>
      <c r="N459" s="33">
        <v>46.176000000000002</v>
      </c>
      <c r="O459" s="32">
        <f t="shared" si="4"/>
        <v>7.8947368421052628</v>
      </c>
      <c r="P459" s="28">
        <v>45.6</v>
      </c>
      <c r="Q459" s="28"/>
      <c r="R459" s="36">
        <v>6</v>
      </c>
      <c r="S459" s="30"/>
      <c r="T459" s="30"/>
      <c r="U459" s="29">
        <v>4.2</v>
      </c>
      <c r="V459" s="29">
        <v>16.420000000000002</v>
      </c>
      <c r="W459" s="28">
        <v>6</v>
      </c>
      <c r="X459" s="28">
        <v>1</v>
      </c>
      <c r="Y459" s="28">
        <v>1</v>
      </c>
      <c r="Z459" s="27">
        <v>100</v>
      </c>
      <c r="AA459" s="27">
        <v>100</v>
      </c>
      <c r="AB459" s="26">
        <v>100</v>
      </c>
      <c r="AC459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60" spans="3:29" s="11" customFormat="1" ht="13.8" hidden="1" x14ac:dyDescent="0.25">
      <c r="C460" s="34" t="s">
        <v>74</v>
      </c>
      <c r="D460" s="30" t="s">
        <v>73</v>
      </c>
      <c r="E460" s="30" t="s">
        <v>44</v>
      </c>
      <c r="F460" s="30"/>
      <c r="G460" s="30" t="s">
        <v>43</v>
      </c>
      <c r="H460" s="30" t="s">
        <v>72</v>
      </c>
      <c r="I460" s="30">
        <v>2004</v>
      </c>
      <c r="J460" s="30">
        <v>4.74</v>
      </c>
      <c r="K460" s="33">
        <v>0</v>
      </c>
      <c r="L460" s="30">
        <v>3</v>
      </c>
      <c r="M460" s="33">
        <v>52.614000000000004</v>
      </c>
      <c r="N460" s="33">
        <v>52.614000000000004</v>
      </c>
      <c r="O460" s="32">
        <f t="shared" si="4"/>
        <v>7.8947368421052628</v>
      </c>
      <c r="P460" s="28">
        <v>45.6</v>
      </c>
      <c r="Q460" s="28"/>
      <c r="R460" s="36">
        <v>6</v>
      </c>
      <c r="S460" s="30"/>
      <c r="T460" s="30"/>
      <c r="U460" s="29">
        <v>4.2</v>
      </c>
      <c r="V460" s="29">
        <v>16.420000000000002</v>
      </c>
      <c r="W460" s="28">
        <v>6</v>
      </c>
      <c r="X460" s="28">
        <v>1</v>
      </c>
      <c r="Y460" s="28">
        <v>1</v>
      </c>
      <c r="Z460" s="27">
        <v>100</v>
      </c>
      <c r="AA460" s="27">
        <v>100</v>
      </c>
      <c r="AB460" s="26">
        <v>100</v>
      </c>
      <c r="AC460" s="16">
        <f>MAX(Table1[[#This Row],[Ramp Up Rate (MW/h) - standard operation]]/Table1[[#This Row],[Installed capacity (MW)]],Table1[[#This Row],[Ramp Down Rate (MW/h) - standard operation]]/Table1[[#This Row],[Installed capacity (MW)]])/60</f>
        <v>0.185</v>
      </c>
    </row>
    <row r="461" spans="3:29" s="11" customFormat="1" ht="13.8" hidden="1" x14ac:dyDescent="0.25">
      <c r="C461" s="34" t="s">
        <v>71</v>
      </c>
      <c r="D461" s="30" t="s">
        <v>70</v>
      </c>
      <c r="E461" s="30" t="s">
        <v>44</v>
      </c>
      <c r="F461" s="30"/>
      <c r="G461" s="30" t="s">
        <v>43</v>
      </c>
      <c r="H461" s="30" t="s">
        <v>42</v>
      </c>
      <c r="I461" s="30">
        <v>2012</v>
      </c>
      <c r="J461" s="30">
        <v>9.9</v>
      </c>
      <c r="K461" s="33">
        <v>0</v>
      </c>
      <c r="L461" s="30">
        <v>3</v>
      </c>
      <c r="M461" s="33">
        <v>120</v>
      </c>
      <c r="N461" s="33">
        <v>120</v>
      </c>
      <c r="O461" s="32">
        <f t="shared" si="4"/>
        <v>7.8947368421052628</v>
      </c>
      <c r="P461" s="28">
        <v>45.6</v>
      </c>
      <c r="Q461" s="28"/>
      <c r="R461" s="36">
        <v>6</v>
      </c>
      <c r="S461" s="30"/>
      <c r="T461" s="30"/>
      <c r="U461" s="29">
        <v>4.2</v>
      </c>
      <c r="V461" s="29">
        <v>16.420000000000002</v>
      </c>
      <c r="W461" s="28">
        <v>6</v>
      </c>
      <c r="X461" s="28">
        <v>1</v>
      </c>
      <c r="Y461" s="28">
        <v>1</v>
      </c>
      <c r="Z461" s="27">
        <v>100</v>
      </c>
      <c r="AA461" s="27">
        <v>100</v>
      </c>
      <c r="AB461" s="26">
        <v>100</v>
      </c>
      <c r="AC461" s="16">
        <f>MAX(Table1[[#This Row],[Ramp Up Rate (MW/h) - standard operation]]/Table1[[#This Row],[Installed capacity (MW)]],Table1[[#This Row],[Ramp Down Rate (MW/h) - standard operation]]/Table1[[#This Row],[Installed capacity (MW)]])/60</f>
        <v>0.20202020202020202</v>
      </c>
    </row>
    <row r="462" spans="3:29" s="11" customFormat="1" ht="13.8" hidden="1" x14ac:dyDescent="0.25">
      <c r="C462" s="34" t="s">
        <v>69</v>
      </c>
      <c r="D462" s="30" t="s">
        <v>68</v>
      </c>
      <c r="E462" s="30" t="s">
        <v>44</v>
      </c>
      <c r="F462" s="30"/>
      <c r="G462" s="30" t="s">
        <v>43</v>
      </c>
      <c r="H462" s="30" t="s">
        <v>42</v>
      </c>
      <c r="I462" s="30">
        <v>2012</v>
      </c>
      <c r="J462" s="30">
        <v>9.9</v>
      </c>
      <c r="K462" s="33">
        <v>0</v>
      </c>
      <c r="L462" s="30">
        <v>3</v>
      </c>
      <c r="M462" s="33">
        <v>120</v>
      </c>
      <c r="N462" s="33">
        <v>120</v>
      </c>
      <c r="O462" s="32">
        <f t="shared" si="4"/>
        <v>7.8947368421052628</v>
      </c>
      <c r="P462" s="28">
        <v>45.6</v>
      </c>
      <c r="Q462" s="28"/>
      <c r="R462" s="36">
        <v>6</v>
      </c>
      <c r="S462" s="30"/>
      <c r="T462" s="30"/>
      <c r="U462" s="29">
        <v>4.2</v>
      </c>
      <c r="V462" s="29">
        <v>16.420000000000002</v>
      </c>
      <c r="W462" s="28">
        <v>6</v>
      </c>
      <c r="X462" s="28">
        <v>1</v>
      </c>
      <c r="Y462" s="28">
        <v>1</v>
      </c>
      <c r="Z462" s="27">
        <v>100</v>
      </c>
      <c r="AA462" s="27">
        <v>100</v>
      </c>
      <c r="AB462" s="26">
        <v>100</v>
      </c>
      <c r="AC462" s="16">
        <f>MAX(Table1[[#This Row],[Ramp Up Rate (MW/h) - standard operation]]/Table1[[#This Row],[Installed capacity (MW)]],Table1[[#This Row],[Ramp Down Rate (MW/h) - standard operation]]/Table1[[#This Row],[Installed capacity (MW)]])/60</f>
        <v>0.20202020202020202</v>
      </c>
    </row>
    <row r="463" spans="3:29" s="11" customFormat="1" ht="13.8" hidden="1" x14ac:dyDescent="0.25">
      <c r="C463" s="34" t="s">
        <v>67</v>
      </c>
      <c r="D463" s="30" t="s">
        <v>66</v>
      </c>
      <c r="E463" s="30" t="s">
        <v>44</v>
      </c>
      <c r="F463" s="30"/>
      <c r="G463" s="30" t="s">
        <v>43</v>
      </c>
      <c r="H463" s="30" t="s">
        <v>42</v>
      </c>
      <c r="I463" s="30">
        <v>2012</v>
      </c>
      <c r="J463" s="30">
        <v>9.9</v>
      </c>
      <c r="K463" s="33">
        <v>0</v>
      </c>
      <c r="L463" s="30">
        <v>3</v>
      </c>
      <c r="M463" s="33">
        <v>120</v>
      </c>
      <c r="N463" s="33">
        <v>120</v>
      </c>
      <c r="O463" s="32">
        <f t="shared" si="4"/>
        <v>7.8947368421052628</v>
      </c>
      <c r="P463" s="28">
        <v>45.6</v>
      </c>
      <c r="Q463" s="28"/>
      <c r="R463" s="36">
        <v>6</v>
      </c>
      <c r="S463" s="30"/>
      <c r="T463" s="30"/>
      <c r="U463" s="29">
        <v>4.2</v>
      </c>
      <c r="V463" s="29">
        <v>16.420000000000002</v>
      </c>
      <c r="W463" s="28">
        <v>6</v>
      </c>
      <c r="X463" s="28">
        <v>1</v>
      </c>
      <c r="Y463" s="28">
        <v>1</v>
      </c>
      <c r="Z463" s="27">
        <v>100</v>
      </c>
      <c r="AA463" s="27">
        <v>100</v>
      </c>
      <c r="AB463" s="26">
        <v>100</v>
      </c>
      <c r="AC463" s="16">
        <f>MAX(Table1[[#This Row],[Ramp Up Rate (MW/h) - standard operation]]/Table1[[#This Row],[Installed capacity (MW)]],Table1[[#This Row],[Ramp Down Rate (MW/h) - standard operation]]/Table1[[#This Row],[Installed capacity (MW)]])/60</f>
        <v>0.20202020202020202</v>
      </c>
    </row>
    <row r="464" spans="3:29" s="11" customFormat="1" ht="13.8" hidden="1" x14ac:dyDescent="0.25">
      <c r="C464" s="34" t="s">
        <v>65</v>
      </c>
      <c r="D464" s="30" t="s">
        <v>64</v>
      </c>
      <c r="E464" s="30" t="s">
        <v>44</v>
      </c>
      <c r="F464" s="30"/>
      <c r="G464" s="30" t="s">
        <v>43</v>
      </c>
      <c r="H464" s="30" t="s">
        <v>42</v>
      </c>
      <c r="I464" s="30">
        <v>2011</v>
      </c>
      <c r="J464" s="30">
        <v>9.9</v>
      </c>
      <c r="K464" s="33">
        <v>0</v>
      </c>
      <c r="L464" s="30">
        <v>3</v>
      </c>
      <c r="M464" s="33">
        <v>120</v>
      </c>
      <c r="N464" s="33">
        <v>120</v>
      </c>
      <c r="O464" s="32">
        <f t="shared" si="4"/>
        <v>7.8947368421052628</v>
      </c>
      <c r="P464" s="28">
        <v>45.6</v>
      </c>
      <c r="Q464" s="28"/>
      <c r="R464" s="36">
        <v>6</v>
      </c>
      <c r="S464" s="30"/>
      <c r="T464" s="30"/>
      <c r="U464" s="29">
        <v>4.2</v>
      </c>
      <c r="V464" s="29">
        <v>16.420000000000002</v>
      </c>
      <c r="W464" s="28">
        <v>6</v>
      </c>
      <c r="X464" s="28">
        <v>1</v>
      </c>
      <c r="Y464" s="28">
        <v>1</v>
      </c>
      <c r="Z464" s="27">
        <v>100</v>
      </c>
      <c r="AA464" s="27">
        <v>100</v>
      </c>
      <c r="AB464" s="26">
        <v>100</v>
      </c>
      <c r="AC464" s="16">
        <f>MAX(Table1[[#This Row],[Ramp Up Rate (MW/h) - standard operation]]/Table1[[#This Row],[Installed capacity (MW)]],Table1[[#This Row],[Ramp Down Rate (MW/h) - standard operation]]/Table1[[#This Row],[Installed capacity (MW)]])/60</f>
        <v>0.20202020202020202</v>
      </c>
    </row>
    <row r="465" spans="3:29" s="11" customFormat="1" ht="13.8" hidden="1" x14ac:dyDescent="0.25">
      <c r="C465" s="34" t="s">
        <v>63</v>
      </c>
      <c r="D465" s="30" t="s">
        <v>62</v>
      </c>
      <c r="E465" s="30" t="s">
        <v>44</v>
      </c>
      <c r="F465" s="30"/>
      <c r="G465" s="30" t="s">
        <v>47</v>
      </c>
      <c r="H465" s="30" t="s">
        <v>61</v>
      </c>
      <c r="I465" s="30">
        <v>1990</v>
      </c>
      <c r="J465" s="30">
        <v>42.1</v>
      </c>
      <c r="K465" s="33">
        <v>0</v>
      </c>
      <c r="L465" s="30">
        <v>3</v>
      </c>
      <c r="M465" s="33">
        <v>180</v>
      </c>
      <c r="N465" s="33">
        <v>180</v>
      </c>
      <c r="O465" s="32">
        <f t="shared" si="4"/>
        <v>12.7750177430802</v>
      </c>
      <c r="P465" s="28">
        <v>28.18</v>
      </c>
      <c r="Q465" s="31"/>
      <c r="R465" s="30">
        <v>6</v>
      </c>
      <c r="S465" s="30"/>
      <c r="T465" s="30"/>
      <c r="U465" s="29">
        <v>4.2</v>
      </c>
      <c r="V465" s="29">
        <v>10.53</v>
      </c>
      <c r="W465" s="28">
        <v>6</v>
      </c>
      <c r="X465" s="28">
        <v>1</v>
      </c>
      <c r="Y465" s="28">
        <v>1</v>
      </c>
      <c r="Z465" s="27">
        <v>100</v>
      </c>
      <c r="AA465" s="27">
        <v>100</v>
      </c>
      <c r="AB465" s="26">
        <v>100</v>
      </c>
      <c r="AC465" s="16">
        <f>MAX(Table1[[#This Row],[Ramp Up Rate (MW/h) - standard operation]]/Table1[[#This Row],[Installed capacity (MW)]],Table1[[#This Row],[Ramp Down Rate (MW/h) - standard operation]]/Table1[[#This Row],[Installed capacity (MW)]])/60</f>
        <v>7.1258907363420429E-2</v>
      </c>
    </row>
    <row r="466" spans="3:29" s="11" customFormat="1" ht="13.8" hidden="1" x14ac:dyDescent="0.25">
      <c r="C466" s="34" t="s">
        <v>60</v>
      </c>
      <c r="D466" s="30" t="s">
        <v>59</v>
      </c>
      <c r="E466" s="30" t="s">
        <v>44</v>
      </c>
      <c r="F466" s="30"/>
      <c r="G466" s="30" t="s">
        <v>47</v>
      </c>
      <c r="H466" s="30" t="s">
        <v>56</v>
      </c>
      <c r="I466" s="30">
        <v>2007</v>
      </c>
      <c r="J466" s="30">
        <v>194.45</v>
      </c>
      <c r="K466" s="33">
        <v>0</v>
      </c>
      <c r="L466" s="30">
        <v>3</v>
      </c>
      <c r="M466" s="33">
        <v>480</v>
      </c>
      <c r="N466" s="33">
        <v>480</v>
      </c>
      <c r="O466" s="32">
        <f t="shared" si="4"/>
        <v>12.7750177430802</v>
      </c>
      <c r="P466" s="28">
        <v>28.18</v>
      </c>
      <c r="Q466" s="31"/>
      <c r="R466" s="30">
        <v>6</v>
      </c>
      <c r="S466" s="30"/>
      <c r="T466" s="30"/>
      <c r="U466" s="29">
        <v>4.2</v>
      </c>
      <c r="V466" s="29">
        <v>10.53</v>
      </c>
      <c r="W466" s="28">
        <v>6</v>
      </c>
      <c r="X466" s="28">
        <v>1</v>
      </c>
      <c r="Y466" s="28">
        <v>1</v>
      </c>
      <c r="Z466" s="27">
        <v>100</v>
      </c>
      <c r="AA466" s="27">
        <v>100</v>
      </c>
      <c r="AB466" s="26">
        <v>100</v>
      </c>
      <c r="AC466" s="16">
        <f>MAX(Table1[[#This Row],[Ramp Up Rate (MW/h) - standard operation]]/Table1[[#This Row],[Installed capacity (MW)]],Table1[[#This Row],[Ramp Down Rate (MW/h) - standard operation]]/Table1[[#This Row],[Installed capacity (MW)]])/60</f>
        <v>4.1141681666238113E-2</v>
      </c>
    </row>
    <row r="467" spans="3:29" s="11" customFormat="1" ht="13.8" hidden="1" x14ac:dyDescent="0.25">
      <c r="C467" s="34" t="s">
        <v>58</v>
      </c>
      <c r="D467" s="30" t="s">
        <v>57</v>
      </c>
      <c r="E467" s="30" t="s">
        <v>44</v>
      </c>
      <c r="F467" s="30"/>
      <c r="G467" s="30" t="s">
        <v>47</v>
      </c>
      <c r="H467" s="30" t="s">
        <v>56</v>
      </c>
      <c r="I467" s="30">
        <v>2007</v>
      </c>
      <c r="J467" s="30">
        <v>196.85</v>
      </c>
      <c r="K467" s="33">
        <v>0</v>
      </c>
      <c r="L467" s="30">
        <v>3</v>
      </c>
      <c r="M467" s="33">
        <v>480</v>
      </c>
      <c r="N467" s="33">
        <v>480</v>
      </c>
      <c r="O467" s="32">
        <f t="shared" si="4"/>
        <v>12.7750177430802</v>
      </c>
      <c r="P467" s="28">
        <v>28.18</v>
      </c>
      <c r="Q467" s="31"/>
      <c r="R467" s="30">
        <v>6</v>
      </c>
      <c r="S467" s="30"/>
      <c r="T467" s="30"/>
      <c r="U467" s="29">
        <v>4.2</v>
      </c>
      <c r="V467" s="29">
        <v>10.53</v>
      </c>
      <c r="W467" s="28">
        <v>6</v>
      </c>
      <c r="X467" s="28">
        <v>1</v>
      </c>
      <c r="Y467" s="28">
        <v>1</v>
      </c>
      <c r="Z467" s="27">
        <v>100</v>
      </c>
      <c r="AA467" s="27">
        <v>100</v>
      </c>
      <c r="AB467" s="26">
        <v>100</v>
      </c>
      <c r="AC467" s="16">
        <f>MAX(Table1[[#This Row],[Ramp Up Rate (MW/h) - standard operation]]/Table1[[#This Row],[Installed capacity (MW)]],Table1[[#This Row],[Ramp Down Rate (MW/h) - standard operation]]/Table1[[#This Row],[Installed capacity (MW)]])/60</f>
        <v>4.0640081280162561E-2</v>
      </c>
    </row>
    <row r="468" spans="3:29" s="11" customFormat="1" ht="13.8" hidden="1" x14ac:dyDescent="0.25">
      <c r="C468" s="34" t="s">
        <v>55</v>
      </c>
      <c r="D468" s="30" t="s">
        <v>54</v>
      </c>
      <c r="E468" s="30" t="s">
        <v>44</v>
      </c>
      <c r="F468" s="30"/>
      <c r="G468" s="30"/>
      <c r="H468" s="30" t="s">
        <v>19</v>
      </c>
      <c r="I468" s="30">
        <v>2005</v>
      </c>
      <c r="J468" s="30">
        <v>89.1</v>
      </c>
      <c r="K468" s="33"/>
      <c r="L468" s="30"/>
      <c r="M468" s="33"/>
      <c r="N468" s="33"/>
      <c r="O468" s="32"/>
      <c r="P468" s="31"/>
      <c r="Q468" s="31"/>
      <c r="R468" s="30"/>
      <c r="S468" s="30"/>
      <c r="T468" s="30"/>
      <c r="U468" s="29"/>
      <c r="V468" s="29"/>
      <c r="W468" s="31"/>
      <c r="X468" s="31"/>
      <c r="Y468" s="31"/>
      <c r="Z468" s="31"/>
      <c r="AA468" s="31"/>
      <c r="AB468" s="35"/>
      <c r="AC468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69" spans="3:29" s="11" customFormat="1" ht="13.8" hidden="1" x14ac:dyDescent="0.25">
      <c r="C469" s="34" t="s">
        <v>53</v>
      </c>
      <c r="D469" s="30" t="s">
        <v>52</v>
      </c>
      <c r="E469" s="30" t="s">
        <v>44</v>
      </c>
      <c r="F469" s="30"/>
      <c r="G469" s="30"/>
      <c r="H469" s="30" t="s">
        <v>19</v>
      </c>
      <c r="I469" s="30">
        <v>2013</v>
      </c>
      <c r="J469" s="30">
        <v>5</v>
      </c>
      <c r="K469" s="33"/>
      <c r="L469" s="30"/>
      <c r="M469" s="33"/>
      <c r="N469" s="33"/>
      <c r="O469" s="32"/>
      <c r="P469" s="31"/>
      <c r="Q469" s="31"/>
      <c r="R469" s="30"/>
      <c r="S469" s="30"/>
      <c r="T469" s="30"/>
      <c r="U469" s="29"/>
      <c r="V469" s="29"/>
      <c r="W469" s="31"/>
      <c r="X469" s="31"/>
      <c r="Y469" s="31"/>
      <c r="Z469" s="31"/>
      <c r="AA469" s="31"/>
      <c r="AB469" s="35"/>
      <c r="AC469" s="16">
        <f>MAX(Table1[[#This Row],[Ramp Up Rate (MW/h) - standard operation]]/Table1[[#This Row],[Installed capacity (MW)]],Table1[[#This Row],[Ramp Down Rate (MW/h) - standard operation]]/Table1[[#This Row],[Installed capacity (MW)]])/60</f>
        <v>0</v>
      </c>
    </row>
    <row r="470" spans="3:29" s="11" customFormat="1" ht="13.8" hidden="1" x14ac:dyDescent="0.25">
      <c r="C470" s="34" t="s">
        <v>51</v>
      </c>
      <c r="D470" s="30" t="s">
        <v>50</v>
      </c>
      <c r="E470" s="30" t="s">
        <v>44</v>
      </c>
      <c r="F470" s="30"/>
      <c r="G470" s="30" t="s">
        <v>47</v>
      </c>
      <c r="H470" s="30" t="s">
        <v>42</v>
      </c>
      <c r="I470" s="30">
        <v>1984</v>
      </c>
      <c r="J470" s="30">
        <v>41.2</v>
      </c>
      <c r="K470" s="33">
        <v>0</v>
      </c>
      <c r="L470" s="30">
        <v>3</v>
      </c>
      <c r="M470" s="33">
        <v>138</v>
      </c>
      <c r="N470" s="33">
        <v>138</v>
      </c>
      <c r="O470" s="32">
        <f>3600/(P470/100)/1000</f>
        <v>12.7750177430802</v>
      </c>
      <c r="P470" s="28">
        <v>28.18</v>
      </c>
      <c r="Q470" s="31"/>
      <c r="R470" s="30">
        <v>6</v>
      </c>
      <c r="S470" s="30"/>
      <c r="T470" s="30"/>
      <c r="U470" s="29">
        <v>4.2</v>
      </c>
      <c r="V470" s="29">
        <v>10.53</v>
      </c>
      <c r="W470" s="28">
        <v>6</v>
      </c>
      <c r="X470" s="28">
        <v>1</v>
      </c>
      <c r="Y470" s="28">
        <v>1</v>
      </c>
      <c r="Z470" s="27">
        <v>100</v>
      </c>
      <c r="AA470" s="27">
        <v>100</v>
      </c>
      <c r="AB470" s="26">
        <v>100</v>
      </c>
      <c r="AC470" s="16">
        <f>MAX(Table1[[#This Row],[Ramp Up Rate (MW/h) - standard operation]]/Table1[[#This Row],[Installed capacity (MW)]],Table1[[#This Row],[Ramp Down Rate (MW/h) - standard operation]]/Table1[[#This Row],[Installed capacity (MW)]])/60</f>
        <v>5.5825242718446598E-2</v>
      </c>
    </row>
    <row r="471" spans="3:29" s="11" customFormat="1" ht="13.8" hidden="1" x14ac:dyDescent="0.25">
      <c r="C471" s="34" t="s">
        <v>49</v>
      </c>
      <c r="D471" s="30" t="s">
        <v>48</v>
      </c>
      <c r="E471" s="30" t="s">
        <v>44</v>
      </c>
      <c r="F471" s="30"/>
      <c r="G471" s="30" t="s">
        <v>47</v>
      </c>
      <c r="H471" s="30" t="s">
        <v>42</v>
      </c>
      <c r="I471" s="30">
        <v>1990</v>
      </c>
      <c r="J471" s="30">
        <v>23.3</v>
      </c>
      <c r="K471" s="33">
        <v>0</v>
      </c>
      <c r="L471" s="30">
        <v>3</v>
      </c>
      <c r="M471" s="33">
        <v>138</v>
      </c>
      <c r="N471" s="33">
        <v>138</v>
      </c>
      <c r="O471" s="32">
        <f>3600/(P471/100)/1000</f>
        <v>12.7750177430802</v>
      </c>
      <c r="P471" s="28">
        <v>28.18</v>
      </c>
      <c r="Q471" s="31"/>
      <c r="R471" s="30">
        <v>6</v>
      </c>
      <c r="S471" s="30"/>
      <c r="T471" s="30"/>
      <c r="U471" s="29">
        <v>4.2</v>
      </c>
      <c r="V471" s="29">
        <v>10.53</v>
      </c>
      <c r="W471" s="28">
        <v>6</v>
      </c>
      <c r="X471" s="28">
        <v>1</v>
      </c>
      <c r="Y471" s="28">
        <v>1</v>
      </c>
      <c r="Z471" s="27">
        <v>100</v>
      </c>
      <c r="AA471" s="27">
        <v>100</v>
      </c>
      <c r="AB471" s="26">
        <v>100</v>
      </c>
      <c r="AC471" s="16">
        <f>MAX(Table1[[#This Row],[Ramp Up Rate (MW/h) - standard operation]]/Table1[[#This Row],[Installed capacity (MW)]],Table1[[#This Row],[Ramp Down Rate (MW/h) - standard operation]]/Table1[[#This Row],[Installed capacity (MW)]])/60</f>
        <v>9.8712446351931327E-2</v>
      </c>
    </row>
    <row r="472" spans="3:29" s="11" customFormat="1" ht="13.8" hidden="1" x14ac:dyDescent="0.25">
      <c r="C472" s="25" t="s">
        <v>46</v>
      </c>
      <c r="D472" s="21" t="s">
        <v>45</v>
      </c>
      <c r="E472" s="21" t="s">
        <v>44</v>
      </c>
      <c r="F472" s="21"/>
      <c r="G472" s="21" t="s">
        <v>43</v>
      </c>
      <c r="H472" s="21" t="s">
        <v>42</v>
      </c>
      <c r="I472" s="21">
        <v>2003</v>
      </c>
      <c r="J472" s="21">
        <v>23</v>
      </c>
      <c r="K472" s="24">
        <v>0</v>
      </c>
      <c r="L472" s="21">
        <v>3</v>
      </c>
      <c r="M472" s="24">
        <v>180</v>
      </c>
      <c r="N472" s="24">
        <v>180</v>
      </c>
      <c r="O472" s="23">
        <f>3600/(P472/100)/1000</f>
        <v>7.8947368421052628</v>
      </c>
      <c r="P472" s="19">
        <v>45.6</v>
      </c>
      <c r="Q472" s="22"/>
      <c r="R472" s="21">
        <v>6</v>
      </c>
      <c r="S472" s="21"/>
      <c r="T472" s="21"/>
      <c r="U472" s="20">
        <v>4.2</v>
      </c>
      <c r="V472" s="20">
        <v>16.420000000000002</v>
      </c>
      <c r="W472" s="19">
        <v>6</v>
      </c>
      <c r="X472" s="19">
        <v>1</v>
      </c>
      <c r="Y472" s="19">
        <v>1</v>
      </c>
      <c r="Z472" s="18">
        <v>100</v>
      </c>
      <c r="AA472" s="18">
        <v>100</v>
      </c>
      <c r="AB472" s="17">
        <v>100</v>
      </c>
      <c r="AC472" s="16">
        <f>MAX(Table1[[#This Row],[Ramp Up Rate (MW/h) - standard operation]]/Table1[[#This Row],[Installed capacity (MW)]],Table1[[#This Row],[Ramp Down Rate (MW/h) - standard operation]]/Table1[[#This Row],[Installed capacity (MW)]])/60</f>
        <v>0.13043478260869565</v>
      </c>
    </row>
    <row r="473" spans="3:29" s="11" customFormat="1" ht="13.8" x14ac:dyDescent="0.25">
      <c r="K473" s="14"/>
      <c r="O473" s="13"/>
      <c r="P473" s="12"/>
      <c r="Q473" s="12"/>
      <c r="U473" s="15"/>
      <c r="V473" s="15"/>
      <c r="W473" s="12"/>
      <c r="X473" s="12"/>
      <c r="Y473" s="12"/>
      <c r="Z473" s="12"/>
      <c r="AA473" s="12"/>
      <c r="AB473" s="12"/>
    </row>
    <row r="474" spans="3:29" s="11" customFormat="1" ht="13.8" x14ac:dyDescent="0.25">
      <c r="K474" s="14"/>
      <c r="O474" s="13"/>
      <c r="P474" s="12"/>
      <c r="Q474" s="12"/>
      <c r="W474" s="12"/>
      <c r="X474" s="12"/>
      <c r="Y474" s="12"/>
      <c r="Z474" s="12"/>
      <c r="AA474" s="12"/>
      <c r="AB474" s="12"/>
    </row>
    <row r="475" spans="3:29" s="11" customFormat="1" ht="13.8" x14ac:dyDescent="0.25">
      <c r="K475" s="14"/>
      <c r="O475" s="13"/>
      <c r="P475" s="12"/>
      <c r="Q475" s="12"/>
      <c r="W475" s="12"/>
      <c r="X475" s="12"/>
      <c r="Y475" s="12"/>
      <c r="Z475" s="12"/>
      <c r="AA475" s="12"/>
      <c r="AB475" s="12"/>
    </row>
    <row r="476" spans="3:29" s="11" customFormat="1" ht="13.8" x14ac:dyDescent="0.25">
      <c r="K476" s="14"/>
      <c r="O476" s="13"/>
      <c r="P476" s="12"/>
      <c r="Q476" s="12"/>
      <c r="W476" s="12"/>
      <c r="X476" s="12"/>
      <c r="Y476" s="12"/>
      <c r="Z476" s="12"/>
      <c r="AA476" s="12"/>
      <c r="AB476" s="12"/>
    </row>
    <row r="477" spans="3:29" s="11" customFormat="1" ht="13.8" x14ac:dyDescent="0.25">
      <c r="K477" s="14"/>
      <c r="O477" s="13"/>
      <c r="P477" s="12"/>
      <c r="Q477" s="12"/>
      <c r="W477" s="12"/>
      <c r="X477" s="12"/>
      <c r="Y477" s="12"/>
      <c r="Z477" s="12"/>
      <c r="AA477" s="12"/>
      <c r="AB477" s="12"/>
    </row>
    <row r="478" spans="3:29" s="11" customFormat="1" ht="13.8" x14ac:dyDescent="0.25">
      <c r="K478" s="14"/>
      <c r="O478" s="13"/>
      <c r="P478" s="12"/>
      <c r="Q478" s="12"/>
      <c r="W478" s="12"/>
      <c r="X478" s="12"/>
      <c r="Y478" s="12"/>
      <c r="Z478" s="12"/>
      <c r="AA478" s="12"/>
      <c r="AB478" s="12"/>
    </row>
    <row r="479" spans="3:29" s="11" customFormat="1" ht="13.8" x14ac:dyDescent="0.25">
      <c r="K479" s="14"/>
      <c r="O479" s="13"/>
      <c r="P479" s="12"/>
      <c r="Q479" s="12"/>
      <c r="W479" s="12"/>
      <c r="X479" s="12"/>
      <c r="Y479" s="12"/>
      <c r="Z479" s="12"/>
      <c r="AA479" s="12"/>
      <c r="AB479" s="12"/>
    </row>
    <row r="480" spans="3:29" s="11" customFormat="1" ht="13.8" x14ac:dyDescent="0.25">
      <c r="K480" s="14"/>
      <c r="O480" s="13"/>
      <c r="P480" s="12"/>
      <c r="Q480" s="12"/>
      <c r="W480" s="12"/>
      <c r="X480" s="12"/>
      <c r="Y480" s="12"/>
      <c r="Z480" s="12"/>
      <c r="AA480" s="12"/>
      <c r="AB480" s="12"/>
    </row>
    <row r="481" spans="11:28" s="11" customFormat="1" ht="13.8" x14ac:dyDescent="0.25">
      <c r="K481" s="14"/>
      <c r="O481" s="13"/>
      <c r="P481" s="12"/>
      <c r="Q481" s="12"/>
      <c r="W481" s="12"/>
      <c r="X481" s="12"/>
      <c r="Y481" s="12"/>
      <c r="Z481" s="12"/>
      <c r="AA481" s="12"/>
      <c r="AB481" s="12"/>
    </row>
    <row r="482" spans="11:28" s="11" customFormat="1" ht="13.8" x14ac:dyDescent="0.25">
      <c r="K482" s="14"/>
      <c r="O482" s="13"/>
      <c r="P482" s="12"/>
      <c r="Q482" s="12"/>
      <c r="W482" s="12"/>
      <c r="X482" s="12"/>
      <c r="Y482" s="12"/>
      <c r="Z482" s="12"/>
      <c r="AA482" s="12"/>
      <c r="AB482" s="12"/>
    </row>
    <row r="483" spans="11:28" s="11" customFormat="1" ht="13.8" x14ac:dyDescent="0.25">
      <c r="K483" s="14"/>
      <c r="O483" s="13"/>
      <c r="P483" s="12"/>
      <c r="Q483" s="12"/>
      <c r="W483" s="12"/>
      <c r="X483" s="12"/>
      <c r="Y483" s="12"/>
      <c r="Z483" s="12"/>
      <c r="AA483" s="12"/>
      <c r="AB483" s="12"/>
    </row>
    <row r="484" spans="11:28" s="11" customFormat="1" ht="13.8" x14ac:dyDescent="0.25">
      <c r="K484" s="14"/>
      <c r="O484" s="13"/>
      <c r="P484" s="12"/>
      <c r="Q484" s="12"/>
      <c r="W484" s="12"/>
      <c r="X484" s="12"/>
      <c r="Y484" s="12"/>
      <c r="Z484" s="12"/>
      <c r="AA484" s="12"/>
      <c r="AB484" s="12"/>
    </row>
    <row r="485" spans="11:28" s="11" customFormat="1" ht="13.8" x14ac:dyDescent="0.25">
      <c r="K485" s="14"/>
      <c r="O485" s="13"/>
      <c r="P485" s="12"/>
      <c r="Q485" s="12"/>
      <c r="W485" s="12"/>
      <c r="X485" s="12"/>
      <c r="Y485" s="12"/>
      <c r="Z485" s="12"/>
      <c r="AA485" s="12"/>
      <c r="AB485" s="12"/>
    </row>
    <row r="486" spans="11:28" s="11" customFormat="1" ht="13.8" x14ac:dyDescent="0.25">
      <c r="K486" s="14"/>
      <c r="O486" s="13"/>
      <c r="P486" s="12"/>
      <c r="Q486" s="12"/>
      <c r="W486" s="12"/>
      <c r="X486" s="12"/>
      <c r="Y486" s="12"/>
      <c r="Z486" s="12"/>
      <c r="AA486" s="12"/>
      <c r="AB486" s="12"/>
    </row>
    <row r="487" spans="11:28" s="11" customFormat="1" ht="13.8" x14ac:dyDescent="0.25">
      <c r="K487" s="14"/>
      <c r="O487" s="13"/>
      <c r="P487" s="12"/>
      <c r="Q487" s="12"/>
      <c r="W487" s="12"/>
      <c r="X487" s="12"/>
      <c r="Y487" s="12"/>
      <c r="Z487" s="12"/>
      <c r="AA487" s="12"/>
      <c r="AB487" s="12"/>
    </row>
    <row r="488" spans="11:28" s="11" customFormat="1" ht="13.8" x14ac:dyDescent="0.25">
      <c r="K488" s="14"/>
      <c r="O488" s="13"/>
      <c r="P488" s="12"/>
      <c r="Q488" s="12"/>
      <c r="W488" s="12"/>
      <c r="X488" s="12"/>
      <c r="Y488" s="12"/>
      <c r="Z488" s="12"/>
      <c r="AA488" s="12"/>
      <c r="AB488" s="12"/>
    </row>
    <row r="489" spans="11:28" s="11" customFormat="1" ht="13.8" x14ac:dyDescent="0.25">
      <c r="K489" s="14"/>
      <c r="O489" s="13"/>
      <c r="P489" s="12"/>
      <c r="Q489" s="12"/>
      <c r="W489" s="12"/>
      <c r="X489" s="12"/>
      <c r="Y489" s="12"/>
      <c r="Z489" s="12"/>
      <c r="AA489" s="12"/>
      <c r="AB489" s="12"/>
    </row>
    <row r="490" spans="11:28" s="11" customFormat="1" ht="13.8" x14ac:dyDescent="0.25">
      <c r="K490" s="14"/>
      <c r="O490" s="13"/>
      <c r="P490" s="12"/>
      <c r="Q490" s="12"/>
      <c r="W490" s="12"/>
      <c r="X490" s="12"/>
      <c r="Y490" s="12"/>
      <c r="Z490" s="12"/>
      <c r="AA490" s="12"/>
      <c r="AB490" s="12"/>
    </row>
    <row r="491" spans="11:28" s="11" customFormat="1" ht="13.8" x14ac:dyDescent="0.25">
      <c r="K491" s="14"/>
      <c r="O491" s="13"/>
      <c r="P491" s="12"/>
      <c r="Q491" s="12"/>
      <c r="W491" s="12"/>
      <c r="X491" s="12"/>
      <c r="Y491" s="12"/>
      <c r="Z491" s="12"/>
      <c r="AA491" s="12"/>
      <c r="AB491" s="12"/>
    </row>
    <row r="492" spans="11:28" s="11" customFormat="1" ht="13.8" x14ac:dyDescent="0.25">
      <c r="K492" s="14"/>
      <c r="O492" s="13"/>
      <c r="P492" s="12"/>
      <c r="Q492" s="12"/>
      <c r="W492" s="12"/>
      <c r="X492" s="12"/>
      <c r="Y492" s="12"/>
      <c r="Z492" s="12"/>
      <c r="AA492" s="12"/>
      <c r="AB492" s="12"/>
    </row>
    <row r="493" spans="11:28" s="11" customFormat="1" ht="13.8" x14ac:dyDescent="0.25">
      <c r="K493" s="14"/>
      <c r="O493" s="13"/>
      <c r="P493" s="12"/>
      <c r="Q493" s="12"/>
      <c r="W493" s="12"/>
      <c r="X493" s="12"/>
      <c r="Y493" s="12"/>
      <c r="Z493" s="12"/>
      <c r="AA493" s="12"/>
      <c r="AB493" s="12"/>
    </row>
    <row r="494" spans="11:28" s="11" customFormat="1" ht="13.8" x14ac:dyDescent="0.25">
      <c r="K494" s="14"/>
      <c r="O494" s="13"/>
      <c r="P494" s="12"/>
      <c r="Q494" s="12"/>
      <c r="W494" s="12"/>
      <c r="X494" s="12"/>
      <c r="Y494" s="12"/>
      <c r="Z494" s="12"/>
      <c r="AA494" s="12"/>
      <c r="AB494" s="12"/>
    </row>
    <row r="495" spans="11:28" s="11" customFormat="1" ht="13.8" x14ac:dyDescent="0.25">
      <c r="K495" s="14"/>
      <c r="O495" s="13"/>
      <c r="P495" s="12"/>
      <c r="Q495" s="12"/>
      <c r="W495" s="12"/>
      <c r="X495" s="12"/>
      <c r="Y495" s="12"/>
      <c r="Z495" s="12"/>
      <c r="AA495" s="12"/>
      <c r="AB495" s="12"/>
    </row>
    <row r="496" spans="11:28" s="11" customFormat="1" ht="13.8" x14ac:dyDescent="0.25">
      <c r="K496" s="14"/>
      <c r="O496" s="13"/>
      <c r="P496" s="12"/>
      <c r="Q496" s="12"/>
      <c r="W496" s="12"/>
      <c r="X496" s="12"/>
      <c r="Y496" s="12"/>
      <c r="Z496" s="12"/>
      <c r="AA496" s="12"/>
      <c r="AB496" s="12"/>
    </row>
    <row r="497" spans="11:28" s="11" customFormat="1" ht="13.8" x14ac:dyDescent="0.25">
      <c r="K497" s="14"/>
      <c r="O497" s="13"/>
      <c r="P497" s="12"/>
      <c r="Q497" s="12"/>
      <c r="W497" s="12"/>
      <c r="X497" s="12"/>
      <c r="Y497" s="12"/>
      <c r="Z497" s="12"/>
      <c r="AA497" s="12"/>
      <c r="AB497" s="12"/>
    </row>
    <row r="498" spans="11:28" s="11" customFormat="1" ht="13.8" x14ac:dyDescent="0.25">
      <c r="K498" s="14"/>
      <c r="O498" s="13"/>
      <c r="P498" s="12"/>
      <c r="Q498" s="12"/>
      <c r="W498" s="12"/>
      <c r="X498" s="12"/>
      <c r="Y498" s="12"/>
      <c r="Z498" s="12"/>
      <c r="AA498" s="12"/>
      <c r="AB498" s="12"/>
    </row>
    <row r="499" spans="11:28" s="11" customFormat="1" ht="13.8" x14ac:dyDescent="0.25">
      <c r="K499" s="14"/>
      <c r="O499" s="13"/>
      <c r="P499" s="12"/>
      <c r="Q499" s="12"/>
      <c r="W499" s="12"/>
      <c r="X499" s="12"/>
      <c r="Y499" s="12"/>
      <c r="Z499" s="12"/>
      <c r="AA499" s="12"/>
      <c r="AB499" s="12"/>
    </row>
    <row r="500" spans="11:28" s="11" customFormat="1" ht="13.8" x14ac:dyDescent="0.25">
      <c r="K500" s="14"/>
      <c r="O500" s="13"/>
      <c r="P500" s="12"/>
      <c r="Q500" s="12"/>
      <c r="W500" s="12"/>
      <c r="X500" s="12"/>
      <c r="Y500" s="12"/>
      <c r="Z500" s="12"/>
      <c r="AA500" s="12"/>
      <c r="AB500" s="12"/>
    </row>
    <row r="501" spans="11:28" s="11" customFormat="1" ht="13.8" x14ac:dyDescent="0.25">
      <c r="K501" s="14"/>
      <c r="O501" s="13"/>
      <c r="P501" s="12"/>
      <c r="Q501" s="12"/>
      <c r="W501" s="12"/>
      <c r="X501" s="12"/>
      <c r="Y501" s="12"/>
      <c r="Z501" s="12"/>
      <c r="AA501" s="12"/>
      <c r="AB501" s="12"/>
    </row>
    <row r="502" spans="11:28" s="11" customFormat="1" ht="13.8" x14ac:dyDescent="0.25">
      <c r="K502" s="14"/>
      <c r="O502" s="13"/>
      <c r="P502" s="12"/>
      <c r="Q502" s="12"/>
      <c r="W502" s="12"/>
      <c r="X502" s="12"/>
      <c r="Y502" s="12"/>
      <c r="Z502" s="12"/>
      <c r="AA502" s="12"/>
      <c r="AB502" s="12"/>
    </row>
    <row r="503" spans="11:28" s="11" customFormat="1" ht="13.8" x14ac:dyDescent="0.25">
      <c r="K503" s="14"/>
      <c r="O503" s="13"/>
      <c r="P503" s="12"/>
      <c r="Q503" s="12"/>
      <c r="W503" s="12"/>
      <c r="X503" s="12"/>
      <c r="Y503" s="12"/>
      <c r="Z503" s="12"/>
      <c r="AA503" s="12"/>
      <c r="AB503" s="12"/>
    </row>
    <row r="504" spans="11:28" s="11" customFormat="1" ht="13.8" x14ac:dyDescent="0.25">
      <c r="K504" s="14"/>
      <c r="O504" s="13"/>
      <c r="P504" s="12"/>
      <c r="Q504" s="12"/>
      <c r="W504" s="12"/>
      <c r="X504" s="12"/>
      <c r="Y504" s="12"/>
      <c r="Z504" s="12"/>
      <c r="AA504" s="12"/>
      <c r="AB504" s="12"/>
    </row>
    <row r="505" spans="11:28" s="11" customFormat="1" ht="13.8" x14ac:dyDescent="0.25">
      <c r="K505" s="14"/>
      <c r="O505" s="13"/>
      <c r="P505" s="12"/>
      <c r="Q505" s="12"/>
      <c r="W505" s="12"/>
      <c r="X505" s="12"/>
      <c r="Y505" s="12"/>
      <c r="Z505" s="12"/>
      <c r="AA505" s="12"/>
      <c r="AB505" s="12"/>
    </row>
    <row r="506" spans="11:28" s="11" customFormat="1" ht="13.8" x14ac:dyDescent="0.25">
      <c r="K506" s="14"/>
      <c r="O506" s="13"/>
      <c r="P506" s="12"/>
      <c r="Q506" s="12"/>
      <c r="W506" s="12"/>
      <c r="X506" s="12"/>
      <c r="Y506" s="12"/>
      <c r="Z506" s="12"/>
      <c r="AA506" s="12"/>
      <c r="AB506" s="12"/>
    </row>
    <row r="507" spans="11:28" s="11" customFormat="1" ht="13.8" x14ac:dyDescent="0.25">
      <c r="K507" s="14"/>
      <c r="O507" s="13"/>
      <c r="P507" s="12"/>
      <c r="Q507" s="12"/>
      <c r="W507" s="12"/>
      <c r="X507" s="12"/>
      <c r="Y507" s="12"/>
      <c r="Z507" s="12"/>
      <c r="AA507" s="12"/>
      <c r="AB507" s="12"/>
    </row>
    <row r="508" spans="11:28" s="11" customFormat="1" ht="13.8" x14ac:dyDescent="0.25">
      <c r="K508" s="14"/>
      <c r="O508" s="13"/>
      <c r="P508" s="12"/>
      <c r="Q508" s="12"/>
      <c r="W508" s="12"/>
      <c r="X508" s="12"/>
      <c r="Y508" s="12"/>
      <c r="Z508" s="12"/>
      <c r="AA508" s="12"/>
      <c r="AB508" s="12"/>
    </row>
    <row r="509" spans="11:28" s="11" customFormat="1" ht="13.8" x14ac:dyDescent="0.25">
      <c r="K509" s="14"/>
      <c r="O509" s="13"/>
      <c r="P509" s="12"/>
      <c r="Q509" s="12"/>
      <c r="W509" s="12"/>
      <c r="X509" s="12"/>
      <c r="Y509" s="12"/>
      <c r="Z509" s="12"/>
      <c r="AA509" s="12"/>
      <c r="AB509" s="12"/>
    </row>
    <row r="510" spans="11:28" s="11" customFormat="1" ht="13.8" x14ac:dyDescent="0.25">
      <c r="K510" s="14"/>
      <c r="O510" s="13"/>
      <c r="P510" s="12"/>
      <c r="Q510" s="12"/>
      <c r="W510" s="12"/>
      <c r="X510" s="12"/>
      <c r="Y510" s="12"/>
      <c r="Z510" s="12"/>
      <c r="AA510" s="12"/>
      <c r="AB510" s="12"/>
    </row>
    <row r="511" spans="11:28" s="11" customFormat="1" ht="13.8" x14ac:dyDescent="0.25">
      <c r="K511" s="14"/>
      <c r="O511" s="13"/>
      <c r="P511" s="12"/>
      <c r="Q511" s="12"/>
      <c r="W511" s="12"/>
      <c r="X511" s="12"/>
      <c r="Y511" s="12"/>
      <c r="Z511" s="12"/>
      <c r="AA511" s="12"/>
      <c r="AB511" s="12"/>
    </row>
    <row r="512" spans="11:28" s="11" customFormat="1" ht="13.8" x14ac:dyDescent="0.25">
      <c r="K512" s="14"/>
      <c r="O512" s="13"/>
      <c r="P512" s="12"/>
      <c r="Q512" s="12"/>
      <c r="W512" s="12"/>
      <c r="X512" s="12"/>
      <c r="Y512" s="12"/>
      <c r="Z512" s="12"/>
      <c r="AA512" s="12"/>
      <c r="AB512" s="12"/>
    </row>
    <row r="513" spans="11:28" s="11" customFormat="1" ht="13.8" x14ac:dyDescent="0.25">
      <c r="K513" s="14"/>
      <c r="O513" s="13"/>
      <c r="P513" s="12"/>
      <c r="Q513" s="12"/>
      <c r="W513" s="12"/>
      <c r="X513" s="12"/>
      <c r="Y513" s="12"/>
      <c r="Z513" s="12"/>
      <c r="AA513" s="12"/>
      <c r="AB513" s="12"/>
    </row>
    <row r="514" spans="11:28" s="11" customFormat="1" ht="13.8" x14ac:dyDescent="0.25">
      <c r="K514" s="14"/>
      <c r="O514" s="13"/>
      <c r="P514" s="12"/>
      <c r="Q514" s="12"/>
      <c r="W514" s="12"/>
      <c r="X514" s="12"/>
      <c r="Y514" s="12"/>
      <c r="Z514" s="12"/>
      <c r="AA514" s="12"/>
      <c r="AB514" s="12"/>
    </row>
    <row r="515" spans="11:28" s="11" customFormat="1" ht="13.8" x14ac:dyDescent="0.25">
      <c r="K515" s="14"/>
      <c r="O515" s="13"/>
      <c r="P515" s="12"/>
      <c r="Q515" s="12"/>
      <c r="W515" s="12"/>
      <c r="X515" s="12"/>
      <c r="Y515" s="12"/>
      <c r="Z515" s="12"/>
      <c r="AA515" s="12"/>
      <c r="AB515" s="12"/>
    </row>
    <row r="516" spans="11:28" s="11" customFormat="1" ht="13.8" x14ac:dyDescent="0.25">
      <c r="K516" s="14"/>
      <c r="O516" s="13"/>
      <c r="P516" s="12"/>
      <c r="Q516" s="12"/>
      <c r="W516" s="12"/>
      <c r="X516" s="12"/>
      <c r="Y516" s="12"/>
      <c r="Z516" s="12"/>
      <c r="AA516" s="12"/>
      <c r="AB516" s="12"/>
    </row>
    <row r="517" spans="11:28" s="11" customFormat="1" ht="13.8" x14ac:dyDescent="0.25">
      <c r="K517" s="14"/>
      <c r="O517" s="13"/>
      <c r="P517" s="12"/>
      <c r="Q517" s="12"/>
      <c r="W517" s="12"/>
      <c r="X517" s="12"/>
      <c r="Y517" s="12"/>
      <c r="Z517" s="12"/>
      <c r="AA517" s="12"/>
      <c r="AB517" s="12"/>
    </row>
    <row r="518" spans="11:28" s="11" customFormat="1" ht="13.8" x14ac:dyDescent="0.25">
      <c r="K518" s="14"/>
      <c r="O518" s="13"/>
      <c r="P518" s="12"/>
      <c r="Q518" s="12"/>
      <c r="W518" s="12"/>
      <c r="X518" s="12"/>
      <c r="Y518" s="12"/>
      <c r="Z518" s="12"/>
      <c r="AA518" s="12"/>
      <c r="AB518" s="12"/>
    </row>
    <row r="519" spans="11:28" s="11" customFormat="1" ht="13.8" x14ac:dyDescent="0.25">
      <c r="K519" s="14"/>
      <c r="O519" s="13"/>
      <c r="P519" s="12"/>
      <c r="Q519" s="12"/>
      <c r="W519" s="12"/>
      <c r="X519" s="12"/>
      <c r="Y519" s="12"/>
      <c r="Z519" s="12"/>
      <c r="AA519" s="12"/>
      <c r="AB519" s="12"/>
    </row>
    <row r="520" spans="11:28" s="11" customFormat="1" ht="13.8" x14ac:dyDescent="0.25">
      <c r="K520" s="14"/>
      <c r="O520" s="13"/>
      <c r="P520" s="12"/>
      <c r="Q520" s="12"/>
      <c r="W520" s="12"/>
      <c r="X520" s="12"/>
      <c r="Y520" s="12"/>
      <c r="Z520" s="12"/>
      <c r="AA520" s="12"/>
      <c r="AB520" s="12"/>
    </row>
    <row r="521" spans="11:28" s="11" customFormat="1" ht="13.8" x14ac:dyDescent="0.25">
      <c r="K521" s="14"/>
      <c r="O521" s="13"/>
      <c r="P521" s="12"/>
      <c r="Q521" s="12"/>
      <c r="W521" s="12"/>
      <c r="X521" s="12"/>
      <c r="Y521" s="12"/>
      <c r="Z521" s="12"/>
      <c r="AA521" s="12"/>
      <c r="AB521" s="12"/>
    </row>
    <row r="522" spans="11:28" s="11" customFormat="1" ht="13.8" x14ac:dyDescent="0.25">
      <c r="K522" s="14"/>
      <c r="O522" s="13"/>
      <c r="P522" s="12"/>
      <c r="Q522" s="12"/>
      <c r="W522" s="12"/>
      <c r="X522" s="12"/>
      <c r="Y522" s="12"/>
      <c r="Z522" s="12"/>
      <c r="AA522" s="12"/>
      <c r="AB522" s="12"/>
    </row>
    <row r="523" spans="11:28" s="11" customFormat="1" ht="13.8" x14ac:dyDescent="0.25">
      <c r="K523" s="14"/>
      <c r="O523" s="13"/>
      <c r="P523" s="12"/>
      <c r="Q523" s="12"/>
      <c r="W523" s="12"/>
      <c r="X523" s="12"/>
      <c r="Y523" s="12"/>
      <c r="Z523" s="12"/>
      <c r="AA523" s="12"/>
      <c r="AB523" s="12"/>
    </row>
    <row r="524" spans="11:28" s="11" customFormat="1" ht="13.8" x14ac:dyDescent="0.25">
      <c r="K524" s="14"/>
      <c r="O524" s="13"/>
      <c r="P524" s="12"/>
      <c r="Q524" s="12"/>
      <c r="W524" s="12"/>
      <c r="X524" s="12"/>
      <c r="Y524" s="12"/>
      <c r="Z524" s="12"/>
      <c r="AA524" s="12"/>
      <c r="AB524" s="12"/>
    </row>
    <row r="525" spans="11:28" s="11" customFormat="1" ht="13.8" x14ac:dyDescent="0.25">
      <c r="K525" s="14"/>
      <c r="O525" s="13"/>
      <c r="P525" s="12"/>
      <c r="Q525" s="12"/>
      <c r="W525" s="12"/>
      <c r="X525" s="12"/>
      <c r="Y525" s="12"/>
      <c r="Z525" s="12"/>
      <c r="AA525" s="12"/>
      <c r="AB525" s="12"/>
    </row>
    <row r="526" spans="11:28" s="11" customFormat="1" ht="13.8" x14ac:dyDescent="0.25">
      <c r="K526" s="14"/>
      <c r="O526" s="13"/>
      <c r="P526" s="12"/>
      <c r="Q526" s="12"/>
      <c r="W526" s="12"/>
      <c r="X526" s="12"/>
      <c r="Y526" s="12"/>
      <c r="Z526" s="12"/>
      <c r="AA526" s="12"/>
      <c r="AB526" s="12"/>
    </row>
    <row r="527" spans="11:28" s="11" customFormat="1" ht="13.8" x14ac:dyDescent="0.25">
      <c r="K527" s="14"/>
      <c r="O527" s="13"/>
      <c r="P527" s="12"/>
      <c r="Q527" s="12"/>
      <c r="W527" s="12"/>
      <c r="X527" s="12"/>
      <c r="Y527" s="12"/>
      <c r="Z527" s="12"/>
      <c r="AA527" s="12"/>
      <c r="AB527" s="12"/>
    </row>
    <row r="528" spans="11:28" s="11" customFormat="1" ht="13.8" x14ac:dyDescent="0.25">
      <c r="K528" s="14"/>
      <c r="O528" s="13"/>
      <c r="P528" s="12"/>
      <c r="Q528" s="12"/>
      <c r="W528" s="12"/>
      <c r="X528" s="12"/>
      <c r="Y528" s="12"/>
      <c r="Z528" s="12"/>
      <c r="AA528" s="12"/>
      <c r="AB528" s="12"/>
    </row>
    <row r="529" spans="11:28" s="11" customFormat="1" ht="13.8" x14ac:dyDescent="0.25">
      <c r="K529" s="14"/>
      <c r="O529" s="13"/>
      <c r="P529" s="12"/>
      <c r="Q529" s="12"/>
      <c r="W529" s="12"/>
      <c r="X529" s="12"/>
      <c r="Y529" s="12"/>
      <c r="Z529" s="12"/>
      <c r="AA529" s="12"/>
      <c r="AB529" s="12"/>
    </row>
    <row r="530" spans="11:28" s="11" customFormat="1" ht="13.8" x14ac:dyDescent="0.25">
      <c r="K530" s="14"/>
      <c r="O530" s="13"/>
      <c r="P530" s="12"/>
      <c r="Q530" s="12"/>
      <c r="W530" s="12"/>
      <c r="X530" s="12"/>
      <c r="Y530" s="12"/>
      <c r="Z530" s="12"/>
      <c r="AA530" s="12"/>
      <c r="AB530" s="12"/>
    </row>
    <row r="531" spans="11:28" s="11" customFormat="1" ht="13.8" x14ac:dyDescent="0.25">
      <c r="K531" s="14"/>
      <c r="O531" s="13"/>
      <c r="P531" s="12"/>
      <c r="Q531" s="12"/>
      <c r="W531" s="12"/>
      <c r="X531" s="12"/>
      <c r="Y531" s="12"/>
      <c r="Z531" s="12"/>
      <c r="AA531" s="12"/>
      <c r="AB531" s="12"/>
    </row>
    <row r="532" spans="11:28" s="11" customFormat="1" ht="13.8" x14ac:dyDescent="0.25">
      <c r="K532" s="14"/>
      <c r="O532" s="13"/>
      <c r="P532" s="12"/>
      <c r="Q532" s="12"/>
      <c r="W532" s="12"/>
      <c r="X532" s="12"/>
      <c r="Y532" s="12"/>
      <c r="Z532" s="12"/>
      <c r="AA532" s="12"/>
      <c r="AB532" s="12"/>
    </row>
    <row r="533" spans="11:28" s="11" customFormat="1" ht="13.8" x14ac:dyDescent="0.25">
      <c r="K533" s="14"/>
      <c r="O533" s="13"/>
      <c r="P533" s="12"/>
      <c r="Q533" s="12"/>
      <c r="W533" s="12"/>
      <c r="X533" s="12"/>
      <c r="Y533" s="12"/>
      <c r="Z533" s="12"/>
      <c r="AA533" s="12"/>
      <c r="AB533" s="12"/>
    </row>
    <row r="534" spans="11:28" s="11" customFormat="1" ht="13.8" x14ac:dyDescent="0.25">
      <c r="K534" s="14"/>
      <c r="O534" s="13"/>
      <c r="P534" s="12"/>
      <c r="Q534" s="12"/>
      <c r="W534" s="12"/>
      <c r="X534" s="12"/>
      <c r="Y534" s="12"/>
      <c r="Z534" s="12"/>
      <c r="AA534" s="12"/>
      <c r="AB534" s="12"/>
    </row>
    <row r="535" spans="11:28" s="11" customFormat="1" ht="13.8" x14ac:dyDescent="0.25">
      <c r="K535" s="14"/>
      <c r="O535" s="13"/>
      <c r="P535" s="12"/>
      <c r="Q535" s="12"/>
      <c r="W535" s="12"/>
      <c r="X535" s="12"/>
      <c r="Y535" s="12"/>
      <c r="Z535" s="12"/>
      <c r="AA535" s="12"/>
      <c r="AB535" s="12"/>
    </row>
    <row r="536" spans="11:28" s="11" customFormat="1" ht="13.8" x14ac:dyDescent="0.25">
      <c r="K536" s="14"/>
      <c r="O536" s="13"/>
      <c r="P536" s="12"/>
      <c r="Q536" s="12"/>
      <c r="W536" s="12"/>
      <c r="X536" s="12"/>
      <c r="Y536" s="12"/>
      <c r="Z536" s="12"/>
      <c r="AA536" s="12"/>
      <c r="AB536" s="12"/>
    </row>
    <row r="537" spans="11:28" s="11" customFormat="1" ht="13.8" x14ac:dyDescent="0.25">
      <c r="K537" s="14"/>
      <c r="O537" s="13"/>
      <c r="P537" s="12"/>
      <c r="Q537" s="12"/>
      <c r="W537" s="12"/>
      <c r="X537" s="12"/>
      <c r="Y537" s="12"/>
      <c r="Z537" s="12"/>
      <c r="AA537" s="12"/>
      <c r="AB537" s="12"/>
    </row>
    <row r="538" spans="11:28" s="11" customFormat="1" ht="13.8" x14ac:dyDescent="0.25">
      <c r="K538" s="14"/>
      <c r="O538" s="13"/>
      <c r="P538" s="12"/>
      <c r="Q538" s="12"/>
      <c r="W538" s="12"/>
      <c r="X538" s="12"/>
      <c r="Y538" s="12"/>
      <c r="Z538" s="12"/>
      <c r="AA538" s="12"/>
      <c r="AB538" s="12"/>
    </row>
    <row r="539" spans="11:28" s="11" customFormat="1" ht="13.8" x14ac:dyDescent="0.25">
      <c r="K539" s="14"/>
      <c r="O539" s="13"/>
      <c r="P539" s="12"/>
      <c r="Q539" s="12"/>
      <c r="W539" s="12"/>
      <c r="X539" s="12"/>
      <c r="Y539" s="12"/>
      <c r="Z539" s="12"/>
      <c r="AA539" s="12"/>
      <c r="AB539" s="12"/>
    </row>
    <row r="540" spans="11:28" s="11" customFormat="1" ht="13.8" x14ac:dyDescent="0.25">
      <c r="K540" s="14"/>
      <c r="O540" s="13"/>
      <c r="P540" s="12"/>
      <c r="Q540" s="12"/>
      <c r="W540" s="12"/>
      <c r="X540" s="12"/>
      <c r="Y540" s="12"/>
      <c r="Z540" s="12"/>
      <c r="AA540" s="12"/>
      <c r="AB540" s="12"/>
    </row>
    <row r="541" spans="11:28" s="11" customFormat="1" ht="13.8" x14ac:dyDescent="0.25">
      <c r="K541" s="14"/>
      <c r="O541" s="13"/>
      <c r="P541" s="12"/>
      <c r="Q541" s="12"/>
      <c r="W541" s="12"/>
      <c r="X541" s="12"/>
      <c r="Y541" s="12"/>
      <c r="Z541" s="12"/>
      <c r="AA541" s="12"/>
      <c r="AB541" s="12"/>
    </row>
    <row r="542" spans="11:28" s="11" customFormat="1" ht="13.8" x14ac:dyDescent="0.25">
      <c r="K542" s="14"/>
      <c r="O542" s="13"/>
      <c r="P542" s="12"/>
      <c r="Q542" s="12"/>
      <c r="W542" s="12"/>
      <c r="X542" s="12"/>
      <c r="Y542" s="12"/>
      <c r="Z542" s="12"/>
      <c r="AA542" s="12"/>
      <c r="AB542" s="12"/>
    </row>
    <row r="543" spans="11:28" s="11" customFormat="1" ht="13.8" x14ac:dyDescent="0.25">
      <c r="K543" s="14"/>
      <c r="O543" s="13"/>
      <c r="P543" s="12"/>
      <c r="Q543" s="12"/>
      <c r="W543" s="12"/>
      <c r="X543" s="12"/>
      <c r="Y543" s="12"/>
      <c r="Z543" s="12"/>
      <c r="AA543" s="12"/>
      <c r="AB543" s="12"/>
    </row>
    <row r="544" spans="11:28" s="11" customFormat="1" ht="13.8" x14ac:dyDescent="0.25">
      <c r="K544" s="14"/>
      <c r="O544" s="13"/>
      <c r="P544" s="12"/>
      <c r="Q544" s="12"/>
      <c r="W544" s="12"/>
      <c r="X544" s="12"/>
      <c r="Y544" s="12"/>
      <c r="Z544" s="12"/>
      <c r="AA544" s="12"/>
      <c r="AB544" s="12"/>
    </row>
    <row r="545" spans="11:28" s="11" customFormat="1" ht="13.8" x14ac:dyDescent="0.25">
      <c r="K545" s="14"/>
      <c r="O545" s="13"/>
      <c r="P545" s="12"/>
      <c r="Q545" s="12"/>
      <c r="W545" s="12"/>
      <c r="X545" s="12"/>
      <c r="Y545" s="12"/>
      <c r="Z545" s="12"/>
      <c r="AA545" s="12"/>
      <c r="AB545" s="12"/>
    </row>
    <row r="546" spans="11:28" s="11" customFormat="1" ht="13.8" x14ac:dyDescent="0.25">
      <c r="K546" s="14"/>
      <c r="O546" s="13"/>
      <c r="P546" s="12"/>
      <c r="Q546" s="12"/>
      <c r="W546" s="12"/>
      <c r="X546" s="12"/>
      <c r="Y546" s="12"/>
      <c r="Z546" s="12"/>
      <c r="AA546" s="12"/>
      <c r="AB546" s="12"/>
    </row>
    <row r="547" spans="11:28" s="11" customFormat="1" ht="13.8" x14ac:dyDescent="0.25">
      <c r="K547" s="14"/>
      <c r="O547" s="13"/>
      <c r="P547" s="12"/>
      <c r="Q547" s="12"/>
      <c r="W547" s="12"/>
      <c r="X547" s="12"/>
      <c r="Y547" s="12"/>
      <c r="Z547" s="12"/>
      <c r="AA547" s="12"/>
      <c r="AB547" s="12"/>
    </row>
    <row r="548" spans="11:28" s="11" customFormat="1" ht="13.8" x14ac:dyDescent="0.25">
      <c r="K548" s="14"/>
      <c r="O548" s="13"/>
      <c r="P548" s="12"/>
      <c r="Q548" s="12"/>
      <c r="W548" s="12"/>
      <c r="X548" s="12"/>
      <c r="Y548" s="12"/>
      <c r="Z548" s="12"/>
      <c r="AA548" s="12"/>
      <c r="AB548" s="12"/>
    </row>
    <row r="549" spans="11:28" s="11" customFormat="1" ht="13.8" x14ac:dyDescent="0.25">
      <c r="K549" s="14"/>
      <c r="O549" s="13"/>
      <c r="P549" s="12"/>
      <c r="Q549" s="12"/>
      <c r="W549" s="12"/>
      <c r="X549" s="12"/>
      <c r="Y549" s="12"/>
      <c r="Z549" s="12"/>
      <c r="AA549" s="12"/>
      <c r="AB549" s="12"/>
    </row>
    <row r="550" spans="11:28" s="11" customFormat="1" ht="13.8" x14ac:dyDescent="0.25">
      <c r="K550" s="14"/>
      <c r="O550" s="13"/>
      <c r="P550" s="12"/>
      <c r="Q550" s="12"/>
      <c r="W550" s="12"/>
      <c r="X550" s="12"/>
      <c r="Y550" s="12"/>
      <c r="Z550" s="12"/>
      <c r="AA550" s="12"/>
      <c r="AB550" s="12"/>
    </row>
    <row r="551" spans="11:28" s="11" customFormat="1" ht="13.8" x14ac:dyDescent="0.25">
      <c r="K551" s="14"/>
      <c r="O551" s="13"/>
      <c r="P551" s="12"/>
      <c r="Q551" s="12"/>
      <c r="W551" s="12"/>
      <c r="X551" s="12"/>
      <c r="Y551" s="12"/>
      <c r="Z551" s="12"/>
      <c r="AA551" s="12"/>
      <c r="AB551" s="12"/>
    </row>
    <row r="552" spans="11:28" s="11" customFormat="1" ht="13.8" x14ac:dyDescent="0.25">
      <c r="K552" s="14"/>
      <c r="O552" s="13"/>
      <c r="P552" s="12"/>
      <c r="Q552" s="12"/>
      <c r="W552" s="12"/>
      <c r="X552" s="12"/>
      <c r="Y552" s="12"/>
      <c r="Z552" s="12"/>
      <c r="AA552" s="12"/>
      <c r="AB552" s="12"/>
    </row>
    <row r="553" spans="11:28" s="11" customFormat="1" ht="13.8" x14ac:dyDescent="0.25">
      <c r="K553" s="14"/>
      <c r="O553" s="13"/>
      <c r="P553" s="12"/>
      <c r="Q553" s="12"/>
      <c r="W553" s="12"/>
      <c r="X553" s="12"/>
      <c r="Y553" s="12"/>
      <c r="Z553" s="12"/>
      <c r="AA553" s="12"/>
      <c r="AB553" s="12"/>
    </row>
    <row r="554" spans="11:28" s="11" customFormat="1" ht="13.8" x14ac:dyDescent="0.25">
      <c r="K554" s="14"/>
      <c r="O554" s="13"/>
      <c r="P554" s="12"/>
      <c r="Q554" s="12"/>
      <c r="W554" s="12"/>
      <c r="X554" s="12"/>
      <c r="Y554" s="12"/>
      <c r="Z554" s="12"/>
      <c r="AA554" s="12"/>
      <c r="AB554" s="12"/>
    </row>
    <row r="555" spans="11:28" s="11" customFormat="1" ht="13.8" x14ac:dyDescent="0.25">
      <c r="K555" s="14"/>
      <c r="O555" s="13"/>
      <c r="P555" s="12"/>
      <c r="Q555" s="12"/>
      <c r="W555" s="12"/>
      <c r="X555" s="12"/>
      <c r="Y555" s="12"/>
      <c r="Z555" s="12"/>
      <c r="AA555" s="12"/>
      <c r="AB555" s="12"/>
    </row>
    <row r="556" spans="11:28" s="11" customFormat="1" ht="13.8" x14ac:dyDescent="0.25">
      <c r="K556" s="14"/>
      <c r="O556" s="13"/>
      <c r="P556" s="12"/>
      <c r="Q556" s="12"/>
      <c r="W556" s="12"/>
      <c r="X556" s="12"/>
      <c r="Y556" s="12"/>
      <c r="Z556" s="12"/>
      <c r="AA556" s="12"/>
      <c r="AB556" s="12"/>
    </row>
    <row r="557" spans="11:28" s="11" customFormat="1" ht="13.8" x14ac:dyDescent="0.25">
      <c r="K557" s="14"/>
      <c r="O557" s="13"/>
      <c r="P557" s="12"/>
      <c r="Q557" s="12"/>
      <c r="W557" s="12"/>
      <c r="X557" s="12"/>
      <c r="Y557" s="12"/>
      <c r="Z557" s="12"/>
      <c r="AA557" s="12"/>
      <c r="AB557" s="12"/>
    </row>
    <row r="558" spans="11:28" s="11" customFormat="1" ht="13.8" x14ac:dyDescent="0.25">
      <c r="K558" s="14"/>
      <c r="O558" s="13"/>
      <c r="P558" s="12"/>
      <c r="Q558" s="12"/>
      <c r="W558" s="12"/>
      <c r="X558" s="12"/>
      <c r="Y558" s="12"/>
      <c r="Z558" s="12"/>
      <c r="AA558" s="12"/>
      <c r="AB558" s="12"/>
    </row>
    <row r="559" spans="11:28" s="11" customFormat="1" ht="13.8" x14ac:dyDescent="0.25">
      <c r="K559" s="14"/>
      <c r="O559" s="13"/>
      <c r="P559" s="12"/>
      <c r="Q559" s="12"/>
      <c r="W559" s="12"/>
      <c r="X559" s="12"/>
      <c r="Y559" s="12"/>
      <c r="Z559" s="12"/>
      <c r="AA559" s="12"/>
      <c r="AB559" s="12"/>
    </row>
    <row r="560" spans="11:28" s="11" customFormat="1" ht="13.8" x14ac:dyDescent="0.25">
      <c r="K560" s="14"/>
      <c r="O560" s="13"/>
      <c r="P560" s="12"/>
      <c r="Q560" s="12"/>
      <c r="W560" s="12"/>
      <c r="X560" s="12"/>
      <c r="Y560" s="12"/>
      <c r="Z560" s="12"/>
      <c r="AA560" s="12"/>
      <c r="AB560" s="12"/>
    </row>
    <row r="561" spans="11:28" s="11" customFormat="1" ht="13.8" x14ac:dyDescent="0.25">
      <c r="K561" s="14"/>
      <c r="O561" s="13"/>
      <c r="P561" s="12"/>
      <c r="Q561" s="12"/>
      <c r="W561" s="12"/>
      <c r="X561" s="12"/>
      <c r="Y561" s="12"/>
      <c r="Z561" s="12"/>
      <c r="AA561" s="12"/>
      <c r="AB561" s="12"/>
    </row>
    <row r="562" spans="11:28" s="11" customFormat="1" ht="13.8" x14ac:dyDescent="0.25">
      <c r="K562" s="14"/>
      <c r="O562" s="13"/>
      <c r="P562" s="12"/>
      <c r="Q562" s="12"/>
      <c r="W562" s="12"/>
      <c r="X562" s="12"/>
      <c r="Y562" s="12"/>
      <c r="Z562" s="12"/>
      <c r="AA562" s="12"/>
      <c r="AB562" s="12"/>
    </row>
    <row r="563" spans="11:28" s="11" customFormat="1" ht="13.8" x14ac:dyDescent="0.25">
      <c r="K563" s="14"/>
      <c r="O563" s="13"/>
      <c r="P563" s="12"/>
      <c r="Q563" s="12"/>
      <c r="W563" s="12"/>
      <c r="X563" s="12"/>
      <c r="Y563" s="12"/>
      <c r="Z563" s="12"/>
      <c r="AA563" s="12"/>
      <c r="AB563" s="12"/>
    </row>
    <row r="564" spans="11:28" s="11" customFormat="1" ht="13.8" x14ac:dyDescent="0.25">
      <c r="K564" s="14"/>
      <c r="O564" s="13"/>
      <c r="P564" s="12"/>
      <c r="Q564" s="12"/>
      <c r="W564" s="12"/>
      <c r="X564" s="12"/>
      <c r="Y564" s="12"/>
      <c r="Z564" s="12"/>
      <c r="AA564" s="12"/>
      <c r="AB564" s="12"/>
    </row>
    <row r="565" spans="11:28" s="11" customFormat="1" ht="13.8" x14ac:dyDescent="0.25">
      <c r="K565" s="14"/>
      <c r="O565" s="13"/>
      <c r="P565" s="12"/>
      <c r="Q565" s="12"/>
      <c r="W565" s="12"/>
      <c r="X565" s="12"/>
      <c r="Y565" s="12"/>
      <c r="Z565" s="12"/>
      <c r="AA565" s="12"/>
      <c r="AB565" s="12"/>
    </row>
    <row r="566" spans="11:28" s="11" customFormat="1" ht="13.8" x14ac:dyDescent="0.25">
      <c r="K566" s="14"/>
      <c r="O566" s="13"/>
      <c r="P566" s="12"/>
      <c r="Q566" s="12"/>
      <c r="W566" s="12"/>
      <c r="X566" s="12"/>
      <c r="Y566" s="12"/>
      <c r="Z566" s="12"/>
      <c r="AA566" s="12"/>
      <c r="AB566" s="12"/>
    </row>
    <row r="567" spans="11:28" s="11" customFormat="1" ht="13.8" x14ac:dyDescent="0.25">
      <c r="K567" s="14"/>
      <c r="O567" s="13"/>
      <c r="P567" s="12"/>
      <c r="Q567" s="12"/>
      <c r="W567" s="12"/>
      <c r="X567" s="12"/>
      <c r="Y567" s="12"/>
      <c r="Z567" s="12"/>
      <c r="AA567" s="12"/>
      <c r="AB567" s="12"/>
    </row>
    <row r="568" spans="11:28" s="11" customFormat="1" ht="13.8" x14ac:dyDescent="0.25">
      <c r="K568" s="14"/>
      <c r="O568" s="13"/>
      <c r="P568" s="12"/>
      <c r="Q568" s="12"/>
      <c r="W568" s="12"/>
      <c r="X568" s="12"/>
      <c r="Y568" s="12"/>
      <c r="Z568" s="12"/>
      <c r="AA568" s="12"/>
      <c r="AB568" s="12"/>
    </row>
    <row r="569" spans="11:28" s="11" customFormat="1" ht="13.8" x14ac:dyDescent="0.25">
      <c r="K569" s="14"/>
      <c r="O569" s="13"/>
      <c r="P569" s="12"/>
      <c r="Q569" s="12"/>
      <c r="W569" s="12"/>
      <c r="X569" s="12"/>
      <c r="Y569" s="12"/>
      <c r="Z569" s="12"/>
      <c r="AA569" s="12"/>
      <c r="AB569" s="12"/>
    </row>
    <row r="570" spans="11:28" s="11" customFormat="1" ht="13.8" x14ac:dyDescent="0.25">
      <c r="K570" s="14"/>
      <c r="O570" s="13"/>
      <c r="P570" s="12"/>
      <c r="Q570" s="12"/>
      <c r="W570" s="12"/>
      <c r="X570" s="12"/>
      <c r="Y570" s="12"/>
      <c r="Z570" s="12"/>
      <c r="AA570" s="12"/>
      <c r="AB570" s="12"/>
    </row>
    <row r="571" spans="11:28" s="11" customFormat="1" ht="13.8" x14ac:dyDescent="0.25">
      <c r="K571" s="14"/>
      <c r="O571" s="13"/>
      <c r="P571" s="12"/>
      <c r="Q571" s="12"/>
      <c r="W571" s="12"/>
      <c r="X571" s="12"/>
      <c r="Y571" s="12"/>
      <c r="Z571" s="12"/>
      <c r="AA571" s="12"/>
      <c r="AB571" s="12"/>
    </row>
    <row r="572" spans="11:28" s="11" customFormat="1" ht="13.8" x14ac:dyDescent="0.25">
      <c r="K572" s="14"/>
      <c r="O572" s="13"/>
      <c r="P572" s="12"/>
      <c r="Q572" s="12"/>
      <c r="W572" s="12"/>
      <c r="X572" s="12"/>
      <c r="Y572" s="12"/>
      <c r="Z572" s="12"/>
      <c r="AA572" s="12"/>
      <c r="AB572" s="12"/>
    </row>
    <row r="573" spans="11:28" s="11" customFormat="1" ht="13.8" x14ac:dyDescent="0.25">
      <c r="K573" s="14"/>
      <c r="O573" s="13"/>
      <c r="P573" s="12"/>
      <c r="Q573" s="12"/>
      <c r="W573" s="12"/>
      <c r="X573" s="12"/>
      <c r="Y573" s="12"/>
      <c r="Z573" s="12"/>
      <c r="AA573" s="12"/>
      <c r="AB573" s="12"/>
    </row>
    <row r="574" spans="11:28" s="11" customFormat="1" ht="13.8" x14ac:dyDescent="0.25">
      <c r="K574" s="14"/>
      <c r="O574" s="13"/>
      <c r="P574" s="12"/>
      <c r="Q574" s="12"/>
      <c r="W574" s="12"/>
      <c r="X574" s="12"/>
      <c r="Y574" s="12"/>
      <c r="Z574" s="12"/>
      <c r="AA574" s="12"/>
      <c r="AB574" s="12"/>
    </row>
    <row r="575" spans="11:28" s="11" customFormat="1" ht="13.8" x14ac:dyDescent="0.25">
      <c r="K575" s="14"/>
      <c r="O575" s="13"/>
      <c r="P575" s="12"/>
      <c r="Q575" s="12"/>
      <c r="W575" s="12"/>
      <c r="X575" s="12"/>
      <c r="Y575" s="12"/>
      <c r="Z575" s="12"/>
      <c r="AA575" s="12"/>
      <c r="AB575" s="12"/>
    </row>
    <row r="576" spans="11:28" s="11" customFormat="1" ht="13.8" x14ac:dyDescent="0.25">
      <c r="K576" s="14"/>
      <c r="O576" s="13"/>
      <c r="P576" s="12"/>
      <c r="Q576" s="12"/>
      <c r="W576" s="12"/>
      <c r="X576" s="12"/>
      <c r="Y576" s="12"/>
      <c r="Z576" s="12"/>
      <c r="AA576" s="12"/>
      <c r="AB576" s="12"/>
    </row>
    <row r="577" spans="11:28" s="11" customFormat="1" ht="13.8" x14ac:dyDescent="0.25">
      <c r="K577" s="14"/>
      <c r="O577" s="13"/>
      <c r="P577" s="12"/>
      <c r="Q577" s="12"/>
      <c r="W577" s="12"/>
      <c r="X577" s="12"/>
      <c r="Y577" s="12"/>
      <c r="Z577" s="12"/>
      <c r="AA577" s="12"/>
      <c r="AB577" s="12"/>
    </row>
    <row r="578" spans="11:28" s="11" customFormat="1" ht="13.8" x14ac:dyDescent="0.25">
      <c r="K578" s="14"/>
      <c r="O578" s="13"/>
      <c r="P578" s="12"/>
      <c r="Q578" s="12"/>
      <c r="W578" s="12"/>
      <c r="X578" s="12"/>
      <c r="Y578" s="12"/>
      <c r="Z578" s="12"/>
      <c r="AA578" s="12"/>
      <c r="AB578" s="12"/>
    </row>
    <row r="579" spans="11:28" s="11" customFormat="1" ht="13.8" x14ac:dyDescent="0.25">
      <c r="K579" s="14"/>
      <c r="O579" s="13"/>
      <c r="P579" s="12"/>
      <c r="Q579" s="12"/>
      <c r="W579" s="12"/>
      <c r="X579" s="12"/>
      <c r="Y579" s="12"/>
      <c r="Z579" s="12"/>
      <c r="AA579" s="12"/>
      <c r="AB579" s="12"/>
    </row>
    <row r="580" spans="11:28" s="11" customFormat="1" ht="13.8" x14ac:dyDescent="0.25">
      <c r="K580" s="14"/>
      <c r="O580" s="13"/>
      <c r="P580" s="12"/>
      <c r="Q580" s="12"/>
      <c r="W580" s="12"/>
      <c r="X580" s="12"/>
      <c r="Y580" s="12"/>
      <c r="Z580" s="12"/>
      <c r="AA580" s="12"/>
      <c r="AB580" s="12"/>
    </row>
    <row r="581" spans="11:28" s="11" customFormat="1" ht="13.8" x14ac:dyDescent="0.25">
      <c r="K581" s="14"/>
      <c r="O581" s="13"/>
      <c r="P581" s="12"/>
      <c r="Q581" s="12"/>
      <c r="W581" s="12"/>
      <c r="X581" s="12"/>
      <c r="Y581" s="12"/>
      <c r="Z581" s="12"/>
      <c r="AA581" s="12"/>
      <c r="AB581" s="12"/>
    </row>
    <row r="582" spans="11:28" s="11" customFormat="1" ht="13.8" x14ac:dyDescent="0.25">
      <c r="K582" s="14"/>
      <c r="O582" s="13"/>
      <c r="P582" s="12"/>
      <c r="Q582" s="12"/>
      <c r="W582" s="12"/>
      <c r="X582" s="12"/>
      <c r="Y582" s="12"/>
      <c r="Z582" s="12"/>
      <c r="AA582" s="12"/>
      <c r="AB582" s="12"/>
    </row>
    <row r="583" spans="11:28" s="11" customFormat="1" ht="13.8" x14ac:dyDescent="0.25">
      <c r="K583" s="14"/>
      <c r="O583" s="13"/>
      <c r="P583" s="12"/>
      <c r="Q583" s="12"/>
      <c r="W583" s="12"/>
      <c r="X583" s="12"/>
      <c r="Y583" s="12"/>
      <c r="Z583" s="12"/>
      <c r="AA583" s="12"/>
      <c r="AB583" s="12"/>
    </row>
    <row r="584" spans="11:28" s="11" customFormat="1" ht="13.8" x14ac:dyDescent="0.25">
      <c r="K584" s="14"/>
      <c r="O584" s="13"/>
      <c r="P584" s="12"/>
      <c r="Q584" s="12"/>
      <c r="W584" s="12"/>
      <c r="X584" s="12"/>
      <c r="Y584" s="12"/>
      <c r="Z584" s="12"/>
      <c r="AA584" s="12"/>
      <c r="AB584" s="12"/>
    </row>
    <row r="585" spans="11:28" s="11" customFormat="1" ht="13.8" x14ac:dyDescent="0.25">
      <c r="K585" s="14"/>
      <c r="O585" s="13"/>
      <c r="P585" s="12"/>
      <c r="Q585" s="12"/>
      <c r="W585" s="12"/>
      <c r="X585" s="12"/>
      <c r="Y585" s="12"/>
      <c r="Z585" s="12"/>
      <c r="AA585" s="12"/>
      <c r="AB585" s="12"/>
    </row>
    <row r="586" spans="11:28" s="11" customFormat="1" ht="13.8" x14ac:dyDescent="0.25">
      <c r="K586" s="14"/>
      <c r="O586" s="13"/>
      <c r="P586" s="12"/>
      <c r="Q586" s="12"/>
      <c r="W586" s="12"/>
      <c r="X586" s="12"/>
      <c r="Y586" s="12"/>
      <c r="Z586" s="12"/>
      <c r="AA586" s="12"/>
      <c r="AB586" s="12"/>
    </row>
    <row r="587" spans="11:28" s="11" customFormat="1" ht="13.8" x14ac:dyDescent="0.25">
      <c r="K587" s="14"/>
      <c r="O587" s="13"/>
      <c r="P587" s="12"/>
      <c r="Q587" s="12"/>
      <c r="W587" s="12"/>
      <c r="X587" s="12"/>
      <c r="Y587" s="12"/>
      <c r="Z587" s="12"/>
      <c r="AA587" s="12"/>
      <c r="AB587" s="12"/>
    </row>
    <row r="588" spans="11:28" s="11" customFormat="1" ht="13.8" x14ac:dyDescent="0.25">
      <c r="K588" s="14"/>
      <c r="O588" s="13"/>
      <c r="P588" s="12"/>
      <c r="Q588" s="12"/>
      <c r="W588" s="12"/>
      <c r="X588" s="12"/>
      <c r="Y588" s="12"/>
      <c r="Z588" s="12"/>
      <c r="AA588" s="12"/>
      <c r="AB588" s="12"/>
    </row>
    <row r="589" spans="11:28" s="11" customFormat="1" ht="13.8" x14ac:dyDescent="0.25">
      <c r="K589" s="14"/>
      <c r="O589" s="13"/>
      <c r="P589" s="12"/>
      <c r="Q589" s="12"/>
      <c r="W589" s="12"/>
      <c r="X589" s="12"/>
      <c r="Y589" s="12"/>
      <c r="Z589" s="12"/>
      <c r="AA589" s="12"/>
      <c r="AB589" s="12"/>
    </row>
    <row r="590" spans="11:28" s="11" customFormat="1" ht="13.8" x14ac:dyDescent="0.25">
      <c r="K590" s="14"/>
      <c r="O590" s="13"/>
      <c r="P590" s="12"/>
      <c r="Q590" s="12"/>
      <c r="W590" s="12"/>
      <c r="X590" s="12"/>
      <c r="Y590" s="12"/>
      <c r="Z590" s="12"/>
      <c r="AA590" s="12"/>
      <c r="AB590" s="12"/>
    </row>
    <row r="591" spans="11:28" s="11" customFormat="1" ht="13.8" x14ac:dyDescent="0.25">
      <c r="K591" s="14"/>
      <c r="O591" s="13"/>
      <c r="P591" s="12"/>
      <c r="Q591" s="12"/>
      <c r="W591" s="12"/>
      <c r="X591" s="12"/>
      <c r="Y591" s="12"/>
      <c r="Z591" s="12"/>
      <c r="AA591" s="12"/>
      <c r="AB591" s="12"/>
    </row>
    <row r="592" spans="11:28" s="11" customFormat="1" ht="13.8" x14ac:dyDescent="0.25">
      <c r="K592" s="14"/>
      <c r="O592" s="13"/>
      <c r="P592" s="12"/>
      <c r="Q592" s="12"/>
      <c r="W592" s="12"/>
      <c r="X592" s="12"/>
      <c r="Y592" s="12"/>
      <c r="Z592" s="12"/>
      <c r="AA592" s="12"/>
      <c r="AB592" s="12"/>
    </row>
    <row r="593" spans="11:28" s="11" customFormat="1" ht="13.8" x14ac:dyDescent="0.25">
      <c r="K593" s="14"/>
      <c r="O593" s="13"/>
      <c r="P593" s="12"/>
      <c r="Q593" s="12"/>
      <c r="W593" s="12"/>
      <c r="X593" s="12"/>
      <c r="Y593" s="12"/>
      <c r="Z593" s="12"/>
      <c r="AA593" s="12"/>
      <c r="AB593" s="12"/>
    </row>
    <row r="594" spans="11:28" s="11" customFormat="1" ht="13.8" x14ac:dyDescent="0.25">
      <c r="K594" s="14"/>
      <c r="O594" s="13"/>
      <c r="P594" s="12"/>
      <c r="Q594" s="12"/>
      <c r="W594" s="12"/>
      <c r="X594" s="12"/>
      <c r="Y594" s="12"/>
      <c r="Z594" s="12"/>
      <c r="AA594" s="12"/>
      <c r="AB594" s="12"/>
    </row>
    <row r="595" spans="11:28" s="11" customFormat="1" ht="13.8" x14ac:dyDescent="0.25">
      <c r="K595" s="14"/>
      <c r="O595" s="13"/>
      <c r="P595" s="12"/>
      <c r="Q595" s="12"/>
      <c r="W595" s="12"/>
      <c r="X595" s="12"/>
      <c r="Y595" s="12"/>
      <c r="Z595" s="12"/>
      <c r="AA595" s="12"/>
      <c r="AB595" s="12"/>
    </row>
    <row r="596" spans="11:28" s="11" customFormat="1" ht="13.8" x14ac:dyDescent="0.25">
      <c r="K596" s="14"/>
      <c r="O596" s="13"/>
      <c r="P596" s="12"/>
      <c r="Q596" s="12"/>
      <c r="W596" s="12"/>
      <c r="X596" s="12"/>
      <c r="Y596" s="12"/>
      <c r="Z596" s="12"/>
      <c r="AA596" s="12"/>
      <c r="AB596" s="12"/>
    </row>
    <row r="597" spans="11:28" s="11" customFormat="1" ht="13.8" x14ac:dyDescent="0.25">
      <c r="K597" s="14"/>
      <c r="O597" s="13"/>
      <c r="P597" s="12"/>
      <c r="Q597" s="12"/>
      <c r="W597" s="12"/>
      <c r="X597" s="12"/>
      <c r="Y597" s="12"/>
      <c r="Z597" s="12"/>
      <c r="AA597" s="12"/>
      <c r="AB597" s="12"/>
    </row>
    <row r="598" spans="11:28" s="11" customFormat="1" ht="13.8" x14ac:dyDescent="0.25">
      <c r="K598" s="14"/>
      <c r="O598" s="13"/>
      <c r="P598" s="12"/>
      <c r="Q598" s="12"/>
      <c r="W598" s="12"/>
      <c r="X598" s="12"/>
      <c r="Y598" s="12"/>
      <c r="Z598" s="12"/>
      <c r="AA598" s="12"/>
      <c r="AB598" s="12"/>
    </row>
    <row r="599" spans="11:28" s="11" customFormat="1" ht="13.8" x14ac:dyDescent="0.25">
      <c r="K599" s="14"/>
      <c r="O599" s="13"/>
      <c r="P599" s="12"/>
      <c r="Q599" s="12"/>
      <c r="W599" s="12"/>
      <c r="X599" s="12"/>
      <c r="Y599" s="12"/>
      <c r="Z599" s="12"/>
      <c r="AA599" s="12"/>
      <c r="AB599" s="12"/>
    </row>
    <row r="600" spans="11:28" s="11" customFormat="1" ht="13.8" x14ac:dyDescent="0.25">
      <c r="K600" s="14"/>
      <c r="O600" s="13"/>
      <c r="P600" s="12"/>
      <c r="Q600" s="12"/>
      <c r="W600" s="12"/>
      <c r="X600" s="12"/>
      <c r="Y600" s="12"/>
      <c r="Z600" s="12"/>
      <c r="AA600" s="12"/>
      <c r="AB600" s="12"/>
    </row>
    <row r="601" spans="11:28" s="11" customFormat="1" ht="13.8" x14ac:dyDescent="0.25">
      <c r="K601" s="14"/>
      <c r="O601" s="13"/>
      <c r="P601" s="12"/>
      <c r="Q601" s="12"/>
      <c r="W601" s="12"/>
      <c r="X601" s="12"/>
      <c r="Y601" s="12"/>
      <c r="Z601" s="12"/>
      <c r="AA601" s="12"/>
      <c r="AB601" s="12"/>
    </row>
    <row r="602" spans="11:28" s="11" customFormat="1" ht="13.8" x14ac:dyDescent="0.25">
      <c r="K602" s="14"/>
      <c r="O602" s="13"/>
      <c r="P602" s="12"/>
      <c r="Q602" s="12"/>
      <c r="W602" s="12"/>
      <c r="X602" s="12"/>
      <c r="Y602" s="12"/>
      <c r="Z602" s="12"/>
      <c r="AA602" s="12"/>
      <c r="AB602" s="12"/>
    </row>
    <row r="603" spans="11:28" s="11" customFormat="1" ht="13.8" x14ac:dyDescent="0.25">
      <c r="K603" s="14"/>
      <c r="O603" s="13"/>
      <c r="P603" s="12"/>
      <c r="Q603" s="12"/>
      <c r="W603" s="12"/>
      <c r="X603" s="12"/>
      <c r="Y603" s="12"/>
      <c r="Z603" s="12"/>
      <c r="AA603" s="12"/>
      <c r="AB603" s="12"/>
    </row>
    <row r="604" spans="11:28" s="11" customFormat="1" ht="13.8" x14ac:dyDescent="0.25">
      <c r="K604" s="14"/>
      <c r="O604" s="13"/>
      <c r="P604" s="12"/>
      <c r="Q604" s="12"/>
      <c r="W604" s="12"/>
      <c r="X604" s="12"/>
      <c r="Y604" s="12"/>
      <c r="Z604" s="12"/>
      <c r="AA604" s="12"/>
      <c r="AB604" s="12"/>
    </row>
    <row r="605" spans="11:28" s="11" customFormat="1" ht="13.8" x14ac:dyDescent="0.25">
      <c r="K605" s="14"/>
      <c r="O605" s="13"/>
      <c r="P605" s="12"/>
      <c r="Q605" s="12"/>
      <c r="W605" s="12"/>
      <c r="X605" s="12"/>
      <c r="Y605" s="12"/>
      <c r="Z605" s="12"/>
      <c r="AA605" s="12"/>
      <c r="AB605" s="12"/>
    </row>
    <row r="606" spans="11:28" s="11" customFormat="1" ht="13.8" x14ac:dyDescent="0.25">
      <c r="K606" s="14"/>
      <c r="O606" s="13"/>
      <c r="P606" s="12"/>
      <c r="Q606" s="12"/>
      <c r="W606" s="12"/>
      <c r="X606" s="12"/>
      <c r="Y606" s="12"/>
      <c r="Z606" s="12"/>
      <c r="AA606" s="12"/>
      <c r="AB606" s="12"/>
    </row>
    <row r="607" spans="11:28" s="11" customFormat="1" ht="13.8" x14ac:dyDescent="0.25">
      <c r="K607" s="14"/>
      <c r="O607" s="13"/>
      <c r="P607" s="12"/>
      <c r="Q607" s="12"/>
      <c r="W607" s="12"/>
      <c r="X607" s="12"/>
      <c r="Y607" s="12"/>
      <c r="Z607" s="12"/>
      <c r="AA607" s="12"/>
      <c r="AB607" s="12"/>
    </row>
    <row r="608" spans="11:28" s="11" customFormat="1" ht="13.8" x14ac:dyDescent="0.25">
      <c r="K608" s="14"/>
      <c r="O608" s="13"/>
      <c r="P608" s="12"/>
      <c r="Q608" s="12"/>
      <c r="W608" s="12"/>
      <c r="X608" s="12"/>
      <c r="Y608" s="12"/>
      <c r="Z608" s="12"/>
      <c r="AA608" s="12"/>
      <c r="AB608" s="12"/>
    </row>
    <row r="609" spans="3:28" s="11" customFormat="1" ht="13.8" x14ac:dyDescent="0.25">
      <c r="K609" s="14"/>
      <c r="O609" s="13"/>
      <c r="P609" s="12"/>
      <c r="Q609" s="12"/>
      <c r="W609" s="12"/>
      <c r="X609" s="12"/>
      <c r="Y609" s="12"/>
      <c r="Z609" s="12"/>
      <c r="AA609" s="12"/>
      <c r="AB609" s="12"/>
    </row>
    <row r="610" spans="3:28" s="11" customFormat="1" ht="13.8" x14ac:dyDescent="0.25">
      <c r="K610" s="14"/>
      <c r="O610" s="13"/>
      <c r="P610" s="12"/>
      <c r="Q610" s="12"/>
      <c r="W610" s="12"/>
      <c r="X610" s="12"/>
      <c r="Y610" s="12"/>
      <c r="Z610" s="12"/>
      <c r="AA610" s="12"/>
      <c r="AB610" s="12"/>
    </row>
    <row r="611" spans="3:28" s="11" customFormat="1" ht="13.8" x14ac:dyDescent="0.25">
      <c r="K611" s="14"/>
      <c r="O611" s="13"/>
      <c r="P611" s="12"/>
      <c r="Q611" s="12"/>
      <c r="W611" s="12"/>
      <c r="X611" s="12"/>
      <c r="Y611" s="12"/>
      <c r="Z611" s="12"/>
      <c r="AA611" s="12"/>
      <c r="AB611" s="12"/>
    </row>
    <row r="612" spans="3:28" s="11" customFormat="1" ht="13.8" x14ac:dyDescent="0.25">
      <c r="K612" s="14"/>
      <c r="O612" s="13"/>
      <c r="P612" s="12"/>
      <c r="Q612" s="12"/>
      <c r="W612" s="12"/>
      <c r="X612" s="12"/>
      <c r="Y612" s="12"/>
      <c r="Z612" s="12"/>
      <c r="AA612" s="12"/>
      <c r="AB612" s="12"/>
    </row>
    <row r="613" spans="3:28" x14ac:dyDescent="0.3">
      <c r="C613" s="11"/>
      <c r="D613" s="11"/>
      <c r="E613" s="11"/>
      <c r="F613" s="11"/>
      <c r="G613" s="11"/>
      <c r="H613" s="11"/>
      <c r="I613" s="11"/>
      <c r="J613" s="11"/>
    </row>
    <row r="614" spans="3:28" x14ac:dyDescent="0.3">
      <c r="C614" s="11"/>
      <c r="D614" s="11"/>
      <c r="E614" s="11"/>
      <c r="F614" s="11"/>
      <c r="G614" s="11"/>
      <c r="H614" s="11"/>
      <c r="I614" s="11"/>
      <c r="J614" s="11"/>
    </row>
    <row r="615" spans="3:28" x14ac:dyDescent="0.3">
      <c r="C615" s="11"/>
      <c r="D615" s="11"/>
      <c r="E615" s="11"/>
      <c r="F615" s="11"/>
      <c r="G615" s="11"/>
      <c r="H615" s="11"/>
      <c r="I615" s="11"/>
      <c r="J615" s="11"/>
    </row>
    <row r="616" spans="3:28" x14ac:dyDescent="0.3">
      <c r="C616" s="11"/>
      <c r="D616" s="11"/>
      <c r="E616" s="11"/>
      <c r="F616" s="11"/>
      <c r="G616" s="11"/>
      <c r="H616" s="11"/>
      <c r="I616" s="11"/>
      <c r="J616" s="11"/>
    </row>
    <row r="617" spans="3:28" x14ac:dyDescent="0.3">
      <c r="C617" s="11"/>
      <c r="D617" s="11"/>
      <c r="E617" s="11"/>
      <c r="F617" s="11"/>
      <c r="G617" s="11"/>
      <c r="H617" s="11"/>
      <c r="I617" s="11"/>
      <c r="J617" s="11"/>
    </row>
    <row r="618" spans="3:28" x14ac:dyDescent="0.3">
      <c r="C618" s="11"/>
      <c r="D618" s="11"/>
      <c r="E618" s="11"/>
      <c r="F618" s="11"/>
      <c r="G618" s="11"/>
      <c r="H618" s="11"/>
      <c r="I618" s="11"/>
      <c r="J618" s="11"/>
    </row>
    <row r="619" spans="3:28" x14ac:dyDescent="0.3">
      <c r="C619" s="11"/>
      <c r="D619" s="11"/>
      <c r="E619" s="11"/>
      <c r="F619" s="11"/>
      <c r="G619" s="11"/>
      <c r="H619" s="11"/>
      <c r="I619" s="11"/>
      <c r="J619" s="11"/>
    </row>
    <row r="620" spans="3:28" x14ac:dyDescent="0.3">
      <c r="C620" s="11"/>
      <c r="D620" s="11"/>
      <c r="E620" s="11"/>
      <c r="F620" s="11"/>
      <c r="G620" s="11"/>
      <c r="H620" s="11"/>
      <c r="I620" s="11"/>
      <c r="J620" s="11"/>
    </row>
    <row r="621" spans="3:28" x14ac:dyDescent="0.3">
      <c r="C621" s="11"/>
      <c r="D621" s="11"/>
      <c r="E621" s="11"/>
      <c r="F621" s="11"/>
      <c r="G621" s="11"/>
      <c r="H621" s="11"/>
      <c r="I621" s="11"/>
      <c r="J621" s="11"/>
    </row>
    <row r="622" spans="3:28" x14ac:dyDescent="0.3">
      <c r="C622" s="11"/>
      <c r="D622" s="11"/>
      <c r="E622" s="11"/>
      <c r="F622" s="11"/>
      <c r="G622" s="11"/>
      <c r="H622" s="11"/>
      <c r="I622" s="11"/>
      <c r="J622" s="11"/>
    </row>
  </sheetData>
  <mergeCells count="5">
    <mergeCell ref="C3:I3"/>
    <mergeCell ref="J3:R3"/>
    <mergeCell ref="U3:AB3"/>
    <mergeCell ref="S3:T3"/>
    <mergeCell ref="C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H338"/>
  <sheetViews>
    <sheetView tabSelected="1" topLeftCell="A310" workbookViewId="0">
      <selection activeCell="I338" sqref="I338"/>
    </sheetView>
  </sheetViews>
  <sheetFormatPr defaultRowHeight="14.4" x14ac:dyDescent="0.3"/>
  <cols>
    <col min="1" max="1" width="18.33203125" bestFit="1" customWidth="1"/>
    <col min="5" max="5" width="11.33203125" bestFit="1" customWidth="1"/>
  </cols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22</v>
      </c>
      <c r="F1" t="s">
        <v>23</v>
      </c>
      <c r="G1" t="s">
        <v>30</v>
      </c>
      <c r="H1" t="s">
        <v>21</v>
      </c>
    </row>
    <row r="2" spans="1:8" x14ac:dyDescent="0.3">
      <c r="A2" s="2">
        <f>raw_OpenNEM_data!A2</f>
        <v>44191.729166666664</v>
      </c>
      <c r="B2">
        <v>1</v>
      </c>
      <c r="C2">
        <f>MAX(raw_OpenNEM_data!K2,0)/nsw_capacity_data!$C$11</f>
        <v>0.41661745837551872</v>
      </c>
      <c r="D2">
        <f>raw_OpenNEM_data!J2/nsw_capacity_data!$C$10</f>
        <v>0.31331046654900263</v>
      </c>
      <c r="E2">
        <f>raw_OpenNEM_data!L2/nsw_capacity_data!$C$14</f>
        <v>9.7196631469664174E-2</v>
      </c>
      <c r="F2">
        <v>1</v>
      </c>
      <c r="G2">
        <v>1</v>
      </c>
      <c r="H2">
        <f>SUM(raw_OpenNEM_data!$D2:$E2,raw_OpenNEM_data!$G2:$L2)</f>
        <v>7641.119999999999</v>
      </c>
    </row>
    <row r="3" spans="1:8" x14ac:dyDescent="0.3">
      <c r="A3" s="2">
        <f>raw_OpenNEM_data!A3</f>
        <v>44191.75</v>
      </c>
      <c r="B3">
        <v>1</v>
      </c>
      <c r="C3">
        <f>MAX(raw_OpenNEM_data!K3,0)/nsw_capacity_data!$C$11</f>
        <v>0.29144876470945702</v>
      </c>
      <c r="D3">
        <f>raw_OpenNEM_data!J3/nsw_capacity_data!$C$10</f>
        <v>0.36559992007725861</v>
      </c>
      <c r="E3">
        <f>raw_OpenNEM_data!L3/nsw_capacity_data!$C$14</f>
        <v>4.9497717120126052E-2</v>
      </c>
      <c r="F3">
        <v>1</v>
      </c>
      <c r="G3">
        <v>1</v>
      </c>
      <c r="H3">
        <f>SUM(raw_OpenNEM_data!$D3:$E3,raw_OpenNEM_data!$G3:$L3)</f>
        <v>7706.96</v>
      </c>
    </row>
    <row r="4" spans="1:8" x14ac:dyDescent="0.3">
      <c r="A4" s="2">
        <f>raw_OpenNEM_data!A4</f>
        <v>44191.770833333336</v>
      </c>
      <c r="B4">
        <v>1</v>
      </c>
      <c r="C4">
        <f>MAX(raw_OpenNEM_data!K4,0)/nsw_capacity_data!$C$11</f>
        <v>0.17003518918342517</v>
      </c>
      <c r="D4">
        <f>raw_OpenNEM_data!J4/nsw_capacity_data!$C$10</f>
        <v>0.43786339871457586</v>
      </c>
      <c r="E4">
        <f>raw_OpenNEM_data!L4/nsw_capacity_data!$C$14</f>
        <v>1.7094033543342636E-2</v>
      </c>
      <c r="F4">
        <v>1</v>
      </c>
      <c r="G4">
        <v>1</v>
      </c>
      <c r="H4">
        <f>SUM(raw_OpenNEM_data!$D4:$E4,raw_OpenNEM_data!$G4:$L4)</f>
        <v>7816.25</v>
      </c>
    </row>
    <row r="5" spans="1:8" x14ac:dyDescent="0.3">
      <c r="A5" s="2">
        <f>raw_OpenNEM_data!A5</f>
        <v>44191.791666666664</v>
      </c>
      <c r="B5">
        <v>1</v>
      </c>
      <c r="C5">
        <f>MAX(raw_OpenNEM_data!K5,0)/nsw_capacity_data!$C$11</f>
        <v>4.6832916161684494E-2</v>
      </c>
      <c r="D5">
        <f>raw_OpenNEM_data!J5/nsw_capacity_data!$C$10</f>
        <v>0.48553065370142195</v>
      </c>
      <c r="E5">
        <f>raw_OpenNEM_data!L5/nsw_capacity_data!$C$14</f>
        <v>3.0965362323347374E-3</v>
      </c>
      <c r="F5">
        <v>1</v>
      </c>
      <c r="G5">
        <v>1</v>
      </c>
      <c r="H5">
        <f>SUM(raw_OpenNEM_data!$D5:$E5,raw_OpenNEM_data!$G5:$L5)</f>
        <v>7729.91</v>
      </c>
    </row>
    <row r="6" spans="1:8" x14ac:dyDescent="0.3">
      <c r="A6" s="2">
        <f>raw_OpenNEM_data!A6</f>
        <v>44191.8125</v>
      </c>
      <c r="B6">
        <v>1</v>
      </c>
      <c r="C6">
        <f>MAX(raw_OpenNEM_data!K6,0)/nsw_capacity_data!$C$11</f>
        <v>1.8517605484421706E-3</v>
      </c>
      <c r="D6">
        <f>raw_OpenNEM_data!J6/nsw_capacity_data!$C$10</f>
        <v>0.5149955043457991</v>
      </c>
      <c r="E6">
        <f>raw_OpenNEM_data!L6/nsw_capacity_data!$C$14</f>
        <v>2.0547446477657745E-4</v>
      </c>
      <c r="F6">
        <v>1</v>
      </c>
      <c r="G6">
        <v>1</v>
      </c>
      <c r="H6">
        <f>SUM(raw_OpenNEM_data!$D6:$E6,raw_OpenNEM_data!$G6:$L6)</f>
        <v>7733.6999999999989</v>
      </c>
    </row>
    <row r="7" spans="1:8" x14ac:dyDescent="0.3">
      <c r="A7" s="2">
        <f>raw_OpenNEM_data!A7</f>
        <v>44191.833333333336</v>
      </c>
      <c r="B7">
        <v>1</v>
      </c>
      <c r="C7">
        <f>MAX(raw_OpenNEM_data!K7,0)/nsw_capacity_data!$C$11</f>
        <v>0</v>
      </c>
      <c r="D7">
        <f>raw_OpenNEM_data!J7/nsw_capacity_data!$C$10</f>
        <v>0.50521162875886638</v>
      </c>
      <c r="E7">
        <f>raw_OpenNEM_data!L7/nsw_capacity_data!$C$14</f>
        <v>0</v>
      </c>
      <c r="F7">
        <v>1</v>
      </c>
      <c r="G7">
        <v>1</v>
      </c>
      <c r="H7">
        <f>SUM(raw_OpenNEM_data!$D7:$E7,raw_OpenNEM_data!$G7:$L7)</f>
        <v>7652.16</v>
      </c>
    </row>
    <row r="8" spans="1:8" x14ac:dyDescent="0.3">
      <c r="A8" s="2">
        <f>raw_OpenNEM_data!A8</f>
        <v>44191.854166666664</v>
      </c>
      <c r="B8">
        <v>1</v>
      </c>
      <c r="C8">
        <f>MAX(raw_OpenNEM_data!K8,0)/nsw_capacity_data!$C$11</f>
        <v>0</v>
      </c>
      <c r="D8">
        <f>raw_OpenNEM_data!J8/nsw_capacity_data!$C$10</f>
        <v>0.48924040094575244</v>
      </c>
      <c r="E8">
        <f>raw_OpenNEM_data!L8/nsw_capacity_data!$C$14</f>
        <v>0</v>
      </c>
      <c r="F8">
        <v>1</v>
      </c>
      <c r="G8">
        <v>1</v>
      </c>
      <c r="H8">
        <f>SUM(raw_OpenNEM_data!$D8:$E8,raw_OpenNEM_data!$G8:$L8)</f>
        <v>7527.5899999999992</v>
      </c>
    </row>
    <row r="9" spans="1:8" x14ac:dyDescent="0.3">
      <c r="A9" s="2">
        <f>raw_OpenNEM_data!A9</f>
        <v>44191.875</v>
      </c>
      <c r="B9">
        <v>1</v>
      </c>
      <c r="C9">
        <f>MAX(raw_OpenNEM_data!K9,0)/nsw_capacity_data!$C$11</f>
        <v>0</v>
      </c>
      <c r="D9">
        <f>raw_OpenNEM_data!J9/nsw_capacity_data!$C$10</f>
        <v>0.49188451163874919</v>
      </c>
      <c r="E9">
        <f>raw_OpenNEM_data!L9/nsw_capacity_data!$C$14</f>
        <v>0</v>
      </c>
      <c r="F9">
        <v>1</v>
      </c>
      <c r="G9">
        <v>1</v>
      </c>
      <c r="H9">
        <f>SUM(raw_OpenNEM_data!$D9:$E9,raw_OpenNEM_data!$G9:$L9)</f>
        <v>7364.03</v>
      </c>
    </row>
    <row r="10" spans="1:8" x14ac:dyDescent="0.3">
      <c r="A10" s="2">
        <f>raw_OpenNEM_data!A10</f>
        <v>44191.895833333336</v>
      </c>
      <c r="B10">
        <v>1</v>
      </c>
      <c r="C10">
        <f>MAX(raw_OpenNEM_data!K10,0)/nsw_capacity_data!$C$11</f>
        <v>0</v>
      </c>
      <c r="D10">
        <f>raw_OpenNEM_data!J10/nsw_capacity_data!$C$10</f>
        <v>0.47645276232974793</v>
      </c>
      <c r="E10">
        <f>raw_OpenNEM_data!L10/nsw_capacity_data!$C$14</f>
        <v>0</v>
      </c>
      <c r="F10">
        <v>1</v>
      </c>
      <c r="G10">
        <v>1</v>
      </c>
      <c r="H10">
        <f>SUM(raw_OpenNEM_data!$D10:$E10,raw_OpenNEM_data!$G10:$L10)</f>
        <v>7221.71</v>
      </c>
    </row>
    <row r="11" spans="1:8" x14ac:dyDescent="0.3">
      <c r="A11" s="2">
        <f>raw_OpenNEM_data!A11</f>
        <v>44191.916666666664</v>
      </c>
      <c r="B11">
        <v>1</v>
      </c>
      <c r="C11">
        <f>MAX(raw_OpenNEM_data!K11,0)/nsw_capacity_data!$C$11</f>
        <v>0</v>
      </c>
      <c r="D11">
        <f>raw_OpenNEM_data!J11/nsw_capacity_data!$C$10</f>
        <v>0.45257584335142692</v>
      </c>
      <c r="E11">
        <f>raw_OpenNEM_data!L11/nsw_capacity_data!$C$14</f>
        <v>0</v>
      </c>
      <c r="F11">
        <v>1</v>
      </c>
      <c r="G11">
        <v>1</v>
      </c>
      <c r="H11">
        <f>SUM(raw_OpenNEM_data!$D11:$E11,raw_OpenNEM_data!$G11:$L11)</f>
        <v>6993.65</v>
      </c>
    </row>
    <row r="12" spans="1:8" x14ac:dyDescent="0.3">
      <c r="A12" s="2">
        <f>raw_OpenNEM_data!A12</f>
        <v>44191.9375</v>
      </c>
      <c r="B12">
        <v>1</v>
      </c>
      <c r="C12">
        <f>MAX(raw_OpenNEM_data!K12,0)/nsw_capacity_data!$C$11</f>
        <v>0</v>
      </c>
      <c r="D12">
        <f>raw_OpenNEM_data!J12/nsw_capacity_data!$C$10</f>
        <v>0.44331812581171531</v>
      </c>
      <c r="E12">
        <f>raw_OpenNEM_data!L12/nsw_capacity_data!$C$14</f>
        <v>0</v>
      </c>
      <c r="F12">
        <v>1</v>
      </c>
      <c r="G12">
        <v>1</v>
      </c>
      <c r="H12">
        <f>SUM(raw_OpenNEM_data!$D12:$E12,raw_OpenNEM_data!$G12:$L12)</f>
        <v>6949.6699999999992</v>
      </c>
    </row>
    <row r="13" spans="1:8" x14ac:dyDescent="0.3">
      <c r="A13" s="2">
        <f>raw_OpenNEM_data!A13</f>
        <v>44191.958333333336</v>
      </c>
      <c r="B13">
        <v>1</v>
      </c>
      <c r="C13">
        <f>MAX(raw_OpenNEM_data!K13,0)/nsw_capacity_data!$C$11</f>
        <v>0</v>
      </c>
      <c r="D13">
        <f>raw_OpenNEM_data!J13/nsw_capacity_data!$C$10</f>
        <v>0.43996137067501417</v>
      </c>
      <c r="E13">
        <f>raw_OpenNEM_data!L13/nsw_capacity_data!$C$14</f>
        <v>0</v>
      </c>
      <c r="F13">
        <v>1</v>
      </c>
      <c r="G13">
        <v>1</v>
      </c>
      <c r="H13">
        <f>SUM(raw_OpenNEM_data!$D13:$E13,raw_OpenNEM_data!$G13:$L13)</f>
        <v>6757.93</v>
      </c>
    </row>
    <row r="14" spans="1:8" x14ac:dyDescent="0.3">
      <c r="A14" s="2">
        <f>raw_OpenNEM_data!A14</f>
        <v>44191.979166666664</v>
      </c>
      <c r="B14">
        <v>1</v>
      </c>
      <c r="C14">
        <f>MAX(raw_OpenNEM_data!K14,0)/nsw_capacity_data!$C$11</f>
        <v>0</v>
      </c>
      <c r="D14">
        <f>raw_OpenNEM_data!J14/nsw_capacity_data!$C$10</f>
        <v>0.4144526957274634</v>
      </c>
      <c r="E14">
        <f>raw_OpenNEM_data!L14/nsw_capacity_data!$C$14</f>
        <v>0</v>
      </c>
      <c r="F14">
        <v>1</v>
      </c>
      <c r="G14">
        <v>1</v>
      </c>
      <c r="H14">
        <f>SUM(raw_OpenNEM_data!$D14:$E14,raw_OpenNEM_data!$G14:$L14)</f>
        <v>6559.12</v>
      </c>
    </row>
    <row r="15" spans="1:8" x14ac:dyDescent="0.3">
      <c r="A15" s="2">
        <f>raw_OpenNEM_data!A15</f>
        <v>44192</v>
      </c>
      <c r="B15">
        <v>1</v>
      </c>
      <c r="C15">
        <f>MAX(raw_OpenNEM_data!K15,0)/nsw_capacity_data!$C$11</f>
        <v>0</v>
      </c>
      <c r="D15">
        <f>raw_OpenNEM_data!J15/nsw_capacity_data!$C$10</f>
        <v>0.38731226481068298</v>
      </c>
      <c r="E15">
        <f>raw_OpenNEM_data!L15/nsw_capacity_data!$C$14</f>
        <v>0</v>
      </c>
      <c r="F15">
        <v>1</v>
      </c>
      <c r="G15">
        <v>1</v>
      </c>
      <c r="H15">
        <f>SUM(raw_OpenNEM_data!$D15:$E15,raw_OpenNEM_data!$G15:$L15)</f>
        <v>6526.27</v>
      </c>
    </row>
    <row r="16" spans="1:8" x14ac:dyDescent="0.3">
      <c r="A16" s="2">
        <f>raw_OpenNEM_data!A16</f>
        <v>44192.020833333336</v>
      </c>
      <c r="B16">
        <v>1</v>
      </c>
      <c r="C16">
        <f>MAX(raw_OpenNEM_data!K16,0)/nsw_capacity_data!$C$11</f>
        <v>0</v>
      </c>
      <c r="D16">
        <f>raw_OpenNEM_data!J16/nsw_capacity_data!$C$10</f>
        <v>0.36536015185320858</v>
      </c>
      <c r="E16">
        <f>raw_OpenNEM_data!L16/nsw_capacity_data!$C$14</f>
        <v>0</v>
      </c>
      <c r="F16">
        <v>1</v>
      </c>
      <c r="G16">
        <v>1</v>
      </c>
      <c r="H16">
        <f>SUM(raw_OpenNEM_data!$D16:$E16,raw_OpenNEM_data!$G16:$L16)</f>
        <v>6287.87</v>
      </c>
    </row>
    <row r="17" spans="1:8" x14ac:dyDescent="0.3">
      <c r="A17" s="2">
        <f>raw_OpenNEM_data!A17</f>
        <v>44192.041666666664</v>
      </c>
      <c r="B17">
        <v>1</v>
      </c>
      <c r="C17">
        <f>MAX(raw_OpenNEM_data!K17,0)/nsw_capacity_data!$C$11</f>
        <v>0</v>
      </c>
      <c r="D17">
        <f>raw_OpenNEM_data!J17/nsw_capacity_data!$C$10</f>
        <v>0.35877318592027702</v>
      </c>
      <c r="E17">
        <f>raw_OpenNEM_data!L17/nsw_capacity_data!$C$14</f>
        <v>0</v>
      </c>
      <c r="F17">
        <v>1</v>
      </c>
      <c r="G17">
        <v>1</v>
      </c>
      <c r="H17">
        <f>SUM(raw_OpenNEM_data!$D17:$E17,raw_OpenNEM_data!$G17:$L17)</f>
        <v>6081.76</v>
      </c>
    </row>
    <row r="18" spans="1:8" x14ac:dyDescent="0.3">
      <c r="A18" s="2">
        <f>raw_OpenNEM_data!A18</f>
        <v>44192.0625</v>
      </c>
      <c r="B18">
        <v>1</v>
      </c>
      <c r="C18">
        <f>MAX(raw_OpenNEM_data!K18,0)/nsw_capacity_data!$C$11</f>
        <v>0</v>
      </c>
      <c r="D18">
        <f>raw_OpenNEM_data!J18/nsw_capacity_data!$C$10</f>
        <v>0.33333777348563054</v>
      </c>
      <c r="E18">
        <f>raw_OpenNEM_data!L18/nsw_capacity_data!$C$14</f>
        <v>0</v>
      </c>
      <c r="F18">
        <v>1</v>
      </c>
      <c r="G18">
        <v>1</v>
      </c>
      <c r="H18">
        <f>SUM(raw_OpenNEM_data!$D18:$E18,raw_OpenNEM_data!$G18:$L18)</f>
        <v>5873.9800000000005</v>
      </c>
    </row>
    <row r="19" spans="1:8" x14ac:dyDescent="0.3">
      <c r="A19" s="2">
        <f>raw_OpenNEM_data!A19</f>
        <v>44192.083333333336</v>
      </c>
      <c r="B19">
        <v>1</v>
      </c>
      <c r="C19">
        <f>MAX(raw_OpenNEM_data!K19,0)/nsw_capacity_data!$C$11</f>
        <v>0</v>
      </c>
      <c r="D19">
        <f>raw_OpenNEM_data!J19/nsw_capacity_data!$C$10</f>
        <v>0.2971793932531886</v>
      </c>
      <c r="E19">
        <f>raw_OpenNEM_data!L19/nsw_capacity_data!$C$14</f>
        <v>0</v>
      </c>
      <c r="F19">
        <v>1</v>
      </c>
      <c r="G19">
        <v>1</v>
      </c>
      <c r="H19">
        <f>SUM(raw_OpenNEM_data!$D19:$E19,raw_OpenNEM_data!$G19:$L19)</f>
        <v>5700.9</v>
      </c>
    </row>
    <row r="20" spans="1:8" x14ac:dyDescent="0.3">
      <c r="A20" s="2">
        <f>raw_OpenNEM_data!A20</f>
        <v>44192.104166666664</v>
      </c>
      <c r="B20">
        <v>1</v>
      </c>
      <c r="C20">
        <f>MAX(raw_OpenNEM_data!K20,0)/nsw_capacity_data!$C$11</f>
        <v>0</v>
      </c>
      <c r="D20">
        <f>raw_OpenNEM_data!J20/nsw_capacity_data!$C$10</f>
        <v>0.26228645642545539</v>
      </c>
      <c r="E20">
        <f>raw_OpenNEM_data!L20/nsw_capacity_data!$C$14</f>
        <v>0</v>
      </c>
      <c r="F20">
        <v>1</v>
      </c>
      <c r="G20">
        <v>1</v>
      </c>
      <c r="H20">
        <f>SUM(raw_OpenNEM_data!$D20:$E20,raw_OpenNEM_data!$G20:$L20)</f>
        <v>5560.9900000000007</v>
      </c>
    </row>
    <row r="21" spans="1:8" x14ac:dyDescent="0.3">
      <c r="A21" s="2">
        <f>raw_OpenNEM_data!A21</f>
        <v>44192.125</v>
      </c>
      <c r="B21">
        <v>1</v>
      </c>
      <c r="C21">
        <f>MAX(raw_OpenNEM_data!K21,0)/nsw_capacity_data!$C$11</f>
        <v>0</v>
      </c>
      <c r="D21">
        <f>raw_OpenNEM_data!J21/nsw_capacity_data!$C$10</f>
        <v>0.23860268407206367</v>
      </c>
      <c r="E21">
        <f>raw_OpenNEM_data!L21/nsw_capacity_data!$C$14</f>
        <v>0</v>
      </c>
      <c r="F21">
        <v>1</v>
      </c>
      <c r="G21">
        <v>1</v>
      </c>
      <c r="H21">
        <f>SUM(raw_OpenNEM_data!$D21:$E21,raw_OpenNEM_data!$G21:$L21)</f>
        <v>5570.4800000000005</v>
      </c>
    </row>
    <row r="22" spans="1:8" x14ac:dyDescent="0.3">
      <c r="A22" s="2">
        <f>raw_OpenNEM_data!A22</f>
        <v>44192.145833333336</v>
      </c>
      <c r="B22">
        <v>1</v>
      </c>
      <c r="C22">
        <f>MAX(raw_OpenNEM_data!K22,0)/nsw_capacity_data!$C$11</f>
        <v>0</v>
      </c>
      <c r="D22">
        <f>raw_OpenNEM_data!J22/nsw_capacity_data!$C$10</f>
        <v>0.2968264011455593</v>
      </c>
      <c r="E22">
        <f>raw_OpenNEM_data!L22/nsw_capacity_data!$C$14</f>
        <v>0</v>
      </c>
      <c r="F22">
        <v>1</v>
      </c>
      <c r="G22">
        <v>1</v>
      </c>
      <c r="H22">
        <f>SUM(raw_OpenNEM_data!$D22:$E22,raw_OpenNEM_data!$G22:$L22)</f>
        <v>5524.47</v>
      </c>
    </row>
    <row r="23" spans="1:8" x14ac:dyDescent="0.3">
      <c r="A23" s="2">
        <f>raw_OpenNEM_data!A23</f>
        <v>44192.166666666664</v>
      </c>
      <c r="B23">
        <v>1</v>
      </c>
      <c r="C23">
        <f>MAX(raw_OpenNEM_data!K23,0)/nsw_capacity_data!$C$11</f>
        <v>0</v>
      </c>
      <c r="D23">
        <f>raw_OpenNEM_data!J23/nsw_capacity_data!$C$10</f>
        <v>0.32435978554064404</v>
      </c>
      <c r="E23">
        <f>raw_OpenNEM_data!L23/nsw_capacity_data!$C$14</f>
        <v>6.1281857915821349E-5</v>
      </c>
      <c r="F23">
        <v>1</v>
      </c>
      <c r="G23">
        <v>1</v>
      </c>
      <c r="H23">
        <f>SUM(raw_OpenNEM_data!$D23:$E23,raw_OpenNEM_data!$G23:$L23)</f>
        <v>5542.1500000000005</v>
      </c>
    </row>
    <row r="24" spans="1:8" x14ac:dyDescent="0.3">
      <c r="A24" s="2">
        <f>raw_OpenNEM_data!A24</f>
        <v>44192.1875</v>
      </c>
      <c r="B24">
        <v>1</v>
      </c>
      <c r="C24">
        <f>MAX(raw_OpenNEM_data!K24,0)/nsw_capacity_data!$C$11</f>
        <v>0</v>
      </c>
      <c r="D24">
        <f>raw_OpenNEM_data!J24/nsw_capacity_data!$C$10</f>
        <v>0.32292783642478939</v>
      </c>
      <c r="E24">
        <f>raw_OpenNEM_data!L24/nsw_capacity_data!$C$14</f>
        <v>2.0295109415651423E-3</v>
      </c>
      <c r="F24">
        <v>1</v>
      </c>
      <c r="G24">
        <v>1</v>
      </c>
      <c r="H24">
        <f>SUM(raw_OpenNEM_data!$D24:$E24,raw_OpenNEM_data!$G24:$L24)</f>
        <v>5596.28</v>
      </c>
    </row>
    <row r="25" spans="1:8" x14ac:dyDescent="0.3">
      <c r="A25" s="2">
        <f>raw_OpenNEM_data!A25</f>
        <v>44192.208333333336</v>
      </c>
      <c r="B25">
        <v>1</v>
      </c>
      <c r="C25">
        <f>MAX(raw_OpenNEM_data!K25,0)/nsw_capacity_data!$C$11</f>
        <v>6.1343151295143112E-4</v>
      </c>
      <c r="D25">
        <f>raw_OpenNEM_data!J25/nsw_capacity_data!$C$10</f>
        <v>0.31120583436011856</v>
      </c>
      <c r="E25">
        <f>raw_OpenNEM_data!L25/nsw_capacity_data!$C$14</f>
        <v>1.8125010682397042E-2</v>
      </c>
      <c r="F25">
        <v>1</v>
      </c>
      <c r="G25">
        <v>1</v>
      </c>
      <c r="H25">
        <f>SUM(raw_OpenNEM_data!$D25:$E25,raw_OpenNEM_data!$G25:$L25)</f>
        <v>5642.57</v>
      </c>
    </row>
    <row r="26" spans="1:8" x14ac:dyDescent="0.3">
      <c r="A26" s="2">
        <f>raw_OpenNEM_data!A26</f>
        <v>44192.229166666664</v>
      </c>
      <c r="B26">
        <v>1</v>
      </c>
      <c r="C26">
        <f>MAX(raw_OpenNEM_data!K26,0)/nsw_capacity_data!$C$11</f>
        <v>2.9782959904511071E-2</v>
      </c>
      <c r="D26">
        <f>raw_OpenNEM_data!J26/nsw_capacity_data!$C$10</f>
        <v>0.3292417329914416</v>
      </c>
      <c r="E26">
        <f>raw_OpenNEM_data!L26/nsw_capacity_data!$C$14</f>
        <v>5.6418962249442345E-2</v>
      </c>
      <c r="F26">
        <v>1</v>
      </c>
      <c r="G26">
        <v>1</v>
      </c>
      <c r="H26">
        <f>SUM(raw_OpenNEM_data!$D26:$E26,raw_OpenNEM_data!$G26:$L26)</f>
        <v>5784.42</v>
      </c>
    </row>
    <row r="27" spans="1:8" x14ac:dyDescent="0.3">
      <c r="A27" s="2">
        <f>raw_OpenNEM_data!A27</f>
        <v>44192.25</v>
      </c>
      <c r="B27">
        <v>1</v>
      </c>
      <c r="C27">
        <f>MAX(raw_OpenNEM_data!K27,0)/nsw_capacity_data!$C$11</f>
        <v>0.14623748628378602</v>
      </c>
      <c r="D27">
        <f>raw_OpenNEM_data!J27/nsw_capacity_data!$C$10</f>
        <v>0.30335342502247831</v>
      </c>
      <c r="E27">
        <f>raw_OpenNEM_data!L27/nsw_capacity_data!$C$14</f>
        <v>0.1187498213801757</v>
      </c>
      <c r="F27">
        <v>1</v>
      </c>
      <c r="G27">
        <v>1</v>
      </c>
      <c r="H27">
        <f>SUM(raw_OpenNEM_data!$D27:$E27,raw_OpenNEM_data!$G27:$L27)</f>
        <v>5995.9600000000009</v>
      </c>
    </row>
    <row r="28" spans="1:8" x14ac:dyDescent="0.3">
      <c r="A28" s="2">
        <f>raw_OpenNEM_data!A28</f>
        <v>44192.270833333336</v>
      </c>
      <c r="B28">
        <v>1</v>
      </c>
      <c r="C28">
        <f>MAX(raw_OpenNEM_data!K28,0)/nsw_capacity_data!$C$11</f>
        <v>0.29690658527328656</v>
      </c>
      <c r="D28">
        <f>raw_OpenNEM_data!J28/nsw_capacity_data!$C$10</f>
        <v>0.22789303673115988</v>
      </c>
      <c r="E28">
        <f>raw_OpenNEM_data!L28/nsw_capacity_data!$C$14</f>
        <v>0.20122799250452819</v>
      </c>
      <c r="F28">
        <v>1</v>
      </c>
      <c r="G28">
        <v>1</v>
      </c>
      <c r="H28">
        <f>SUM(raw_OpenNEM_data!$D28:$E28,raw_OpenNEM_data!$G28:$L28)</f>
        <v>6304.4300000000012</v>
      </c>
    </row>
    <row r="29" spans="1:8" x14ac:dyDescent="0.3">
      <c r="A29" s="2">
        <f>raw_OpenNEM_data!A29</f>
        <v>44192.291666666664</v>
      </c>
      <c r="B29">
        <v>1</v>
      </c>
      <c r="C29">
        <f>MAX(raw_OpenNEM_data!K29,0)/nsw_capacity_data!$C$11</f>
        <v>0.43129968365279542</v>
      </c>
      <c r="D29">
        <f>raw_OpenNEM_data!J29/nsw_capacity_data!$C$10</f>
        <v>0.18298977654933563</v>
      </c>
      <c r="E29">
        <f>raw_OpenNEM_data!L29/nsw_capacity_data!$C$14</f>
        <v>0.30254132290006697</v>
      </c>
      <c r="F29">
        <v>1</v>
      </c>
      <c r="G29">
        <v>1</v>
      </c>
      <c r="H29">
        <f>SUM(raw_OpenNEM_data!$D29:$E29,raw_OpenNEM_data!$G29:$L29)</f>
        <v>6682.0400000000009</v>
      </c>
    </row>
    <row r="30" spans="1:8" x14ac:dyDescent="0.3">
      <c r="A30" s="2">
        <f>raw_OpenNEM_data!A30</f>
        <v>44192.3125</v>
      </c>
      <c r="B30">
        <v>1</v>
      </c>
      <c r="C30">
        <f>MAX(raw_OpenNEM_data!K30,0)/nsw_capacity_data!$C$11</f>
        <v>0.50228001600654937</v>
      </c>
      <c r="D30">
        <f>raw_OpenNEM_data!J30/nsw_capacity_data!$C$10</f>
        <v>0.17484431716007856</v>
      </c>
      <c r="E30">
        <f>raw_OpenNEM_data!L30/nsw_capacity_data!$C$14</f>
        <v>0.41736550055845856</v>
      </c>
      <c r="F30">
        <v>1</v>
      </c>
      <c r="G30">
        <v>1</v>
      </c>
      <c r="H30">
        <f>SUM(raw_OpenNEM_data!$D30:$E30,raw_OpenNEM_data!$G30:$L30)</f>
        <v>7165.7199999999993</v>
      </c>
    </row>
    <row r="31" spans="1:8" x14ac:dyDescent="0.3">
      <c r="A31" s="2">
        <f>raw_OpenNEM_data!A31</f>
        <v>44192.333333333336</v>
      </c>
      <c r="B31">
        <v>1</v>
      </c>
      <c r="C31">
        <f>MAX(raw_OpenNEM_data!K31,0)/nsw_capacity_data!$C$11</f>
        <v>0.53999172154107755</v>
      </c>
      <c r="D31">
        <f>raw_OpenNEM_data!J31/nsw_capacity_data!$C$10</f>
        <v>0.16739152152918846</v>
      </c>
      <c r="E31">
        <f>raw_OpenNEM_data!L31/nsw_capacity_data!$C$14</f>
        <v>0.52414373075401999</v>
      </c>
      <c r="F31">
        <v>1</v>
      </c>
      <c r="G31">
        <v>1</v>
      </c>
      <c r="H31">
        <f>SUM(raw_OpenNEM_data!$D31:$E31,raw_OpenNEM_data!$G31:$L31)</f>
        <v>7434.2899999999991</v>
      </c>
    </row>
    <row r="32" spans="1:8" x14ac:dyDescent="0.3">
      <c r="A32" s="2">
        <f>raw_OpenNEM_data!A32</f>
        <v>44192.354166666664</v>
      </c>
      <c r="B32">
        <v>1</v>
      </c>
      <c r="C32">
        <f>MAX(raw_OpenNEM_data!K32,0)/nsw_capacity_data!$C$11</f>
        <v>0.56123250430262006</v>
      </c>
      <c r="D32">
        <f>raw_OpenNEM_data!J32/nsw_capacity_data!$C$10</f>
        <v>0.22095973891904491</v>
      </c>
      <c r="E32">
        <f>raw_OpenNEM_data!L32/nsw_capacity_data!$C$14</f>
        <v>0.60904073285846161</v>
      </c>
      <c r="F32">
        <v>1</v>
      </c>
      <c r="G32">
        <v>1</v>
      </c>
      <c r="H32">
        <f>SUM(raw_OpenNEM_data!$D32:$E32,raw_OpenNEM_data!$G32:$L32)</f>
        <v>7821</v>
      </c>
    </row>
    <row r="33" spans="1:8" x14ac:dyDescent="0.3">
      <c r="A33" s="2">
        <f>raw_OpenNEM_data!A33</f>
        <v>44192.375</v>
      </c>
      <c r="B33">
        <v>1</v>
      </c>
      <c r="C33">
        <f>MAX(raw_OpenNEM_data!K33,0)/nsw_capacity_data!$C$11</f>
        <v>0.59862889457348167</v>
      </c>
      <c r="D33">
        <f>raw_OpenNEM_data!J33/nsw_capacity_data!$C$10</f>
        <v>0.22580172499916745</v>
      </c>
      <c r="E33">
        <f>raw_OpenNEM_data!L33/nsw_capacity_data!$C$14</f>
        <v>0.68461207811418401</v>
      </c>
      <c r="F33">
        <v>1</v>
      </c>
      <c r="G33">
        <v>1</v>
      </c>
      <c r="H33">
        <f>SUM(raw_OpenNEM_data!$D33:$E33,raw_OpenNEM_data!$G33:$L33)</f>
        <v>7949.38</v>
      </c>
    </row>
    <row r="34" spans="1:8" x14ac:dyDescent="0.3">
      <c r="A34" s="2">
        <f>raw_OpenNEM_data!A34</f>
        <v>44192.395833333336</v>
      </c>
      <c r="B34">
        <v>1</v>
      </c>
      <c r="C34">
        <f>MAX(raw_OpenNEM_data!K34,0)/nsw_capacity_data!$C$11</f>
        <v>0.62449621220373264</v>
      </c>
      <c r="D34">
        <f>raw_OpenNEM_data!J34/nsw_capacity_data!$C$10</f>
        <v>0.25456725165673183</v>
      </c>
      <c r="E34">
        <f>raw_OpenNEM_data!L34/nsw_capacity_data!$C$14</f>
        <v>0.74930409118226216</v>
      </c>
      <c r="F34">
        <v>1</v>
      </c>
      <c r="G34">
        <v>1</v>
      </c>
      <c r="H34">
        <f>SUM(raw_OpenNEM_data!$D34:$E34,raw_OpenNEM_data!$G34:$L34)</f>
        <v>8075.4500000000007</v>
      </c>
    </row>
    <row r="35" spans="1:8" x14ac:dyDescent="0.3">
      <c r="A35" s="2">
        <f>raw_OpenNEM_data!A35</f>
        <v>44192.416666666664</v>
      </c>
      <c r="B35">
        <v>1</v>
      </c>
      <c r="C35">
        <f>MAX(raw_OpenNEM_data!K35,0)/nsw_capacity_data!$C$11</f>
        <v>0.6142742646561401</v>
      </c>
      <c r="D35">
        <f>raw_OpenNEM_data!J35/nsw_capacity_data!$C$10</f>
        <v>0.23513270505178327</v>
      </c>
      <c r="E35">
        <f>raw_OpenNEM_data!L35/nsw_capacity_data!$C$14</f>
        <v>0.80491917964845583</v>
      </c>
      <c r="F35">
        <v>1</v>
      </c>
      <c r="G35">
        <v>1</v>
      </c>
      <c r="H35">
        <f>SUM(raw_OpenNEM_data!$D35:$E35,raw_OpenNEM_data!$G35:$L35)</f>
        <v>8179.02</v>
      </c>
    </row>
    <row r="36" spans="1:8" x14ac:dyDescent="0.3">
      <c r="A36" s="2">
        <f>raw_OpenNEM_data!A36</f>
        <v>44192.4375</v>
      </c>
      <c r="B36">
        <v>1</v>
      </c>
      <c r="C36">
        <f>MAX(raw_OpenNEM_data!K36,0)/nsw_capacity_data!$C$11</f>
        <v>0.61182053860433439</v>
      </c>
      <c r="D36">
        <f>raw_OpenNEM_data!J36/nsw_capacity_data!$C$10</f>
        <v>0.26600286389823169</v>
      </c>
      <c r="E36">
        <f>raw_OpenNEM_data!L36/nsw_capacity_data!$C$14</f>
        <v>0.84252461151774094</v>
      </c>
      <c r="F36">
        <v>1</v>
      </c>
      <c r="G36">
        <v>1</v>
      </c>
      <c r="H36">
        <f>SUM(raw_OpenNEM_data!$D36:$E36,raw_OpenNEM_data!$G36:$L36)</f>
        <v>8442.15</v>
      </c>
    </row>
    <row r="37" spans="1:8" x14ac:dyDescent="0.3">
      <c r="A37" s="2">
        <f>raw_OpenNEM_data!A37</f>
        <v>44192.458333333336</v>
      </c>
      <c r="B37">
        <v>1</v>
      </c>
      <c r="C37">
        <f>MAX(raw_OpenNEM_data!K37,0)/nsw_capacity_data!$C$11</f>
        <v>0.63623167301692496</v>
      </c>
      <c r="D37">
        <f>raw_OpenNEM_data!J37/nsw_capacity_data!$C$10</f>
        <v>0.24171301075626894</v>
      </c>
      <c r="E37">
        <f>raw_OpenNEM_data!L37/nsw_capacity_data!$C$14</f>
        <v>0.86627673868287913</v>
      </c>
      <c r="F37">
        <v>1</v>
      </c>
      <c r="G37">
        <v>1</v>
      </c>
      <c r="H37">
        <f>SUM(raw_OpenNEM_data!$D37:$E37,raw_OpenNEM_data!$G37:$L37)</f>
        <v>8445.9500000000007</v>
      </c>
    </row>
    <row r="38" spans="1:8" x14ac:dyDescent="0.3">
      <c r="A38" s="2">
        <f>raw_OpenNEM_data!A38</f>
        <v>44192.479166666664</v>
      </c>
      <c r="B38">
        <v>1</v>
      </c>
      <c r="C38">
        <f>MAX(raw_OpenNEM_data!K38,0)/nsw_capacity_data!$C$11</f>
        <v>0.63374354893635565</v>
      </c>
      <c r="D38">
        <f>raw_OpenNEM_data!J38/nsw_capacity_data!$C$10</f>
        <v>0.21485230943421357</v>
      </c>
      <c r="E38">
        <f>raw_OpenNEM_data!L38/nsw_capacity_data!$C$14</f>
        <v>0.8736377712631207</v>
      </c>
      <c r="F38">
        <v>1</v>
      </c>
      <c r="G38">
        <v>1</v>
      </c>
      <c r="H38">
        <f>SUM(raw_OpenNEM_data!$D38:$E38,raw_OpenNEM_data!$G38:$L38)</f>
        <v>8476.0700000000015</v>
      </c>
    </row>
    <row r="39" spans="1:8" x14ac:dyDescent="0.3">
      <c r="A39" s="2">
        <f>raw_OpenNEM_data!A39</f>
        <v>44192.5</v>
      </c>
      <c r="B39">
        <v>1</v>
      </c>
      <c r="C39">
        <f>MAX(raw_OpenNEM_data!K39,0)/nsw_capacity_data!$C$11</f>
        <v>0.63110063372634984</v>
      </c>
      <c r="D39">
        <f>raw_OpenNEM_data!J39/nsw_capacity_data!$C$10</f>
        <v>0.20746611608778182</v>
      </c>
      <c r="E39">
        <f>raw_OpenNEM_data!L39/nsw_capacity_data!$C$14</f>
        <v>0.86390837511519114</v>
      </c>
      <c r="F39">
        <v>1</v>
      </c>
      <c r="G39">
        <v>1</v>
      </c>
      <c r="H39">
        <f>SUM(raw_OpenNEM_data!$D39:$E39,raw_OpenNEM_data!$G39:$L39)</f>
        <v>8492.91</v>
      </c>
    </row>
    <row r="40" spans="1:8" x14ac:dyDescent="0.3">
      <c r="A40" s="2">
        <f>raw_OpenNEM_data!A40</f>
        <v>44192.520833333336</v>
      </c>
      <c r="B40">
        <v>1</v>
      </c>
      <c r="C40">
        <f>MAX(raw_OpenNEM_data!K40,0)/nsw_capacity_data!$C$11</f>
        <v>0.57997942997879937</v>
      </c>
      <c r="D40">
        <f>raw_OpenNEM_data!J40/nsw_capacity_data!$C$10</f>
        <v>0.24381764294515301</v>
      </c>
      <c r="E40">
        <f>raw_OpenNEM_data!L40/nsw_capacity_data!$C$14</f>
        <v>0.85070393714191728</v>
      </c>
      <c r="F40">
        <v>1</v>
      </c>
      <c r="G40">
        <v>1</v>
      </c>
      <c r="H40">
        <f>SUM(raw_OpenNEM_data!$D40:$E40,raw_OpenNEM_data!$G40:$L40)</f>
        <v>8476.61</v>
      </c>
    </row>
    <row r="41" spans="1:8" x14ac:dyDescent="0.3">
      <c r="A41" s="2">
        <f>raw_OpenNEM_data!A41</f>
        <v>44192.541666666664</v>
      </c>
      <c r="B41">
        <v>1</v>
      </c>
      <c r="C41">
        <f>MAX(raw_OpenNEM_data!K41,0)/nsw_capacity_data!$C$11</f>
        <v>0.58653225445827117</v>
      </c>
      <c r="D41">
        <f>raw_OpenNEM_data!J41/nsw_capacity_data!$C$10</f>
        <v>0.25145692497252659</v>
      </c>
      <c r="E41">
        <f>raw_OpenNEM_data!L41/nsw_capacity_data!$C$14</f>
        <v>0.82698425331332304</v>
      </c>
      <c r="F41">
        <v>1</v>
      </c>
      <c r="G41">
        <v>1</v>
      </c>
      <c r="H41">
        <f>SUM(raw_OpenNEM_data!$D41:$E41,raw_OpenNEM_data!$G41:$L41)</f>
        <v>8569.02</v>
      </c>
    </row>
    <row r="42" spans="1:8" x14ac:dyDescent="0.3">
      <c r="A42" s="2">
        <f>raw_OpenNEM_data!A42</f>
        <v>44192.5625</v>
      </c>
      <c r="B42">
        <v>1</v>
      </c>
      <c r="C42">
        <f>MAX(raw_OpenNEM_data!K42,0)/nsw_capacity_data!$C$11</f>
        <v>0.57131685973515811</v>
      </c>
      <c r="D42">
        <f>raw_OpenNEM_data!J42/nsw_capacity_data!$C$10</f>
        <v>0.27437477105464714</v>
      </c>
      <c r="E42">
        <f>raw_OpenNEM_data!L42/nsw_capacity_data!$C$14</f>
        <v>0.77651323609688683</v>
      </c>
      <c r="F42">
        <v>1</v>
      </c>
      <c r="G42">
        <v>1</v>
      </c>
      <c r="H42">
        <f>SUM(raw_OpenNEM_data!$D42:$E42,raw_OpenNEM_data!$G42:$L42)</f>
        <v>8614.64</v>
      </c>
    </row>
    <row r="43" spans="1:8" x14ac:dyDescent="0.3">
      <c r="A43" s="2">
        <f>raw_OpenNEM_data!A43</f>
        <v>44192.583333333336</v>
      </c>
      <c r="B43">
        <v>1</v>
      </c>
      <c r="C43">
        <f>MAX(raw_OpenNEM_data!K43,0)/nsw_capacity_data!$C$11</f>
        <v>0.5715232479077399</v>
      </c>
      <c r="D43">
        <f>raw_OpenNEM_data!J43/nsw_capacity_data!$C$10</f>
        <v>0.30002997102800627</v>
      </c>
      <c r="E43">
        <f>raw_OpenNEM_data!L43/nsw_capacity_data!$C$14</f>
        <v>0.72559882661435382</v>
      </c>
      <c r="F43">
        <v>1</v>
      </c>
      <c r="G43">
        <v>1</v>
      </c>
      <c r="H43">
        <f>SUM(raw_OpenNEM_data!$D43:$E43,raw_OpenNEM_data!$G43:$L43)</f>
        <v>8758.18</v>
      </c>
    </row>
    <row r="44" spans="1:8" x14ac:dyDescent="0.3">
      <c r="A44" s="2">
        <f>raw_OpenNEM_data!A44</f>
        <v>44192.604166666664</v>
      </c>
      <c r="B44">
        <v>1</v>
      </c>
      <c r="C44">
        <f>MAX(raw_OpenNEM_data!K44,0)/nsw_capacity_data!$C$11</f>
        <v>0.50768623952723346</v>
      </c>
      <c r="D44">
        <f>raw_OpenNEM_data!J44/nsw_capacity_data!$C$10</f>
        <v>0.33401045655865996</v>
      </c>
      <c r="E44">
        <f>raw_OpenNEM_data!L44/nsw_capacity_data!$C$14</f>
        <v>0.66872926246847164</v>
      </c>
      <c r="F44">
        <v>1</v>
      </c>
      <c r="G44">
        <v>1</v>
      </c>
      <c r="H44">
        <f>SUM(raw_OpenNEM_data!$D44:$E44,raw_OpenNEM_data!$G44:$L44)</f>
        <v>8839.9</v>
      </c>
    </row>
    <row r="45" spans="1:8" x14ac:dyDescent="0.3">
      <c r="A45" s="2">
        <f>raw_OpenNEM_data!A45</f>
        <v>44192.625</v>
      </c>
      <c r="B45">
        <v>1</v>
      </c>
      <c r="C45">
        <f>MAX(raw_OpenNEM_data!K45,0)/nsw_capacity_data!$C$11</f>
        <v>0.4630089331680699</v>
      </c>
      <c r="D45">
        <f>raw_OpenNEM_data!J45/nsw_capacity_data!$C$10</f>
        <v>0.31107929001964768</v>
      </c>
      <c r="E45">
        <f>raw_OpenNEM_data!L45/nsw_capacity_data!$C$14</f>
        <v>0.58768580778238366</v>
      </c>
      <c r="F45">
        <v>1</v>
      </c>
      <c r="G45">
        <v>1</v>
      </c>
      <c r="H45">
        <f>SUM(raw_OpenNEM_data!$D45:$E45,raw_OpenNEM_data!$G45:$L45)</f>
        <v>8853.0999999999985</v>
      </c>
    </row>
    <row r="46" spans="1:8" x14ac:dyDescent="0.3">
      <c r="A46" s="2">
        <f>raw_OpenNEM_data!A46</f>
        <v>44192.645833333336</v>
      </c>
      <c r="B46">
        <v>1</v>
      </c>
      <c r="C46">
        <f>MAX(raw_OpenNEM_data!K46,0)/nsw_capacity_data!$C$11</f>
        <v>0.40436029412607799</v>
      </c>
      <c r="D46">
        <f>raw_OpenNEM_data!J46/nsw_capacity_data!$C$10</f>
        <v>0.34568583702420991</v>
      </c>
      <c r="E46">
        <f>raw_OpenNEM_data!L46/nsw_capacity_data!$C$14</f>
        <v>0.49875501750101231</v>
      </c>
      <c r="F46">
        <v>1</v>
      </c>
      <c r="G46">
        <v>1</v>
      </c>
      <c r="H46">
        <f>SUM(raw_OpenNEM_data!$D46:$E46,raw_OpenNEM_data!$G46:$L46)</f>
        <v>8934.68</v>
      </c>
    </row>
    <row r="47" spans="1:8" x14ac:dyDescent="0.3">
      <c r="A47" s="2">
        <f>raw_OpenNEM_data!A47</f>
        <v>44192.666666666664</v>
      </c>
      <c r="B47">
        <v>1</v>
      </c>
      <c r="C47">
        <f>MAX(raw_OpenNEM_data!K47,0)/nsw_capacity_data!$C$11</f>
        <v>0.34890493875430978</v>
      </c>
      <c r="D47">
        <f>raw_OpenNEM_data!J47/nsw_capacity_data!$C$10</f>
        <v>0.35768090845515998</v>
      </c>
      <c r="E47">
        <f>raw_OpenNEM_data!L47/nsw_capacity_data!$C$14</f>
        <v>0.39072231162576238</v>
      </c>
      <c r="F47">
        <v>1</v>
      </c>
      <c r="G47">
        <v>1</v>
      </c>
      <c r="H47">
        <f>SUM(raw_OpenNEM_data!$D47:$E47,raw_OpenNEM_data!$G47:$L47)</f>
        <v>9003</v>
      </c>
    </row>
    <row r="48" spans="1:8" x14ac:dyDescent="0.3">
      <c r="A48" s="2">
        <f>raw_OpenNEM_data!A48</f>
        <v>44192.6875</v>
      </c>
      <c r="B48">
        <v>1</v>
      </c>
      <c r="C48">
        <f>MAX(raw_OpenNEM_data!K48,0)/nsw_capacity_data!$C$11</f>
        <v>0.28060765264411913</v>
      </c>
      <c r="D48">
        <f>raw_OpenNEM_data!J48/nsw_capacity_data!$C$10</f>
        <v>0.36984914582570177</v>
      </c>
      <c r="E48">
        <f>raw_OpenNEM_data!L48/nsw_capacity_data!$C$14</f>
        <v>0.26687528159305896</v>
      </c>
      <c r="F48">
        <v>1</v>
      </c>
      <c r="G48">
        <v>1</v>
      </c>
      <c r="H48">
        <f>SUM(raw_OpenNEM_data!$D48:$E48,raw_OpenNEM_data!$G48:$L48)</f>
        <v>8961.1299999999992</v>
      </c>
    </row>
    <row r="49" spans="1:8" x14ac:dyDescent="0.3">
      <c r="A49" s="2">
        <f>raw_OpenNEM_data!A49</f>
        <v>44192.708333333336</v>
      </c>
      <c r="B49">
        <v>1</v>
      </c>
      <c r="C49">
        <f>MAX(raw_OpenNEM_data!K49,0)/nsw_capacity_data!$C$11</f>
        <v>0.22065188850910916</v>
      </c>
      <c r="D49">
        <f>raw_OpenNEM_data!J49/nsw_capacity_data!$C$10</f>
        <v>0.37668254021112929</v>
      </c>
      <c r="E49">
        <f>raw_OpenNEM_data!L49/nsw_capacity_data!$C$14</f>
        <v>0.17158920216429976</v>
      </c>
      <c r="F49">
        <v>1</v>
      </c>
      <c r="G49">
        <v>1</v>
      </c>
      <c r="H49">
        <f>SUM(raw_OpenNEM_data!$D49:$E49,raw_OpenNEM_data!$G49:$L49)</f>
        <v>9110.83</v>
      </c>
    </row>
    <row r="50" spans="1:8" x14ac:dyDescent="0.3">
      <c r="A50" s="2">
        <f>raw_OpenNEM_data!A50</f>
        <v>44192.729166666664</v>
      </c>
      <c r="B50">
        <v>1</v>
      </c>
      <c r="C50">
        <f>MAX(raw_OpenNEM_data!K50,0)/nsw_capacity_data!$C$11</f>
        <v>0.13703028058472064</v>
      </c>
      <c r="D50">
        <f>raw_OpenNEM_data!J50/nsw_capacity_data!$C$10</f>
        <v>0.35902627460121878</v>
      </c>
      <c r="E50">
        <f>raw_OpenNEM_data!L50/nsw_capacity_data!$C$14</f>
        <v>0.10784525548633102</v>
      </c>
      <c r="F50">
        <v>1</v>
      </c>
      <c r="G50">
        <v>1</v>
      </c>
      <c r="H50">
        <f>SUM(raw_OpenNEM_data!$D50:$E50,raw_OpenNEM_data!$G50:$L50)</f>
        <v>8917.44</v>
      </c>
    </row>
    <row r="51" spans="1:8" x14ac:dyDescent="0.3">
      <c r="A51" s="2">
        <f>raw_OpenNEM_data!A51</f>
        <v>44192.75</v>
      </c>
      <c r="B51">
        <v>1</v>
      </c>
      <c r="C51">
        <f>MAX(raw_OpenNEM_data!K51,0)/nsw_capacity_data!$C$11</f>
        <v>0.11108270088735447</v>
      </c>
      <c r="D51">
        <f>raw_OpenNEM_data!J51/nsw_capacity_data!$C$10</f>
        <v>0.29626028172766322</v>
      </c>
      <c r="E51">
        <f>raw_OpenNEM_data!L51/nsw_capacity_data!$C$14</f>
        <v>5.443270908993543E-2</v>
      </c>
      <c r="F51">
        <v>1</v>
      </c>
      <c r="G51">
        <v>1</v>
      </c>
      <c r="H51">
        <f>SUM(raw_OpenNEM_data!$D51:$E51,raw_OpenNEM_data!$G51:$L51)</f>
        <v>8775.010000000002</v>
      </c>
    </row>
    <row r="52" spans="1:8" x14ac:dyDescent="0.3">
      <c r="A52" s="2">
        <f>raw_OpenNEM_data!A52</f>
        <v>44192.770833333336</v>
      </c>
      <c r="B52">
        <v>1</v>
      </c>
      <c r="C52">
        <f>MAX(raw_OpenNEM_data!K52,0)/nsw_capacity_data!$C$11</f>
        <v>4.8696142719714543E-2</v>
      </c>
      <c r="D52">
        <f>raw_OpenNEM_data!J52/nsw_capacity_data!$C$10</f>
        <v>0.27471444270538481</v>
      </c>
      <c r="E52">
        <f>raw_OpenNEM_data!L52/nsw_capacity_data!$C$14</f>
        <v>1.7991632521050842E-2</v>
      </c>
      <c r="F52">
        <v>1</v>
      </c>
      <c r="G52">
        <v>1</v>
      </c>
      <c r="H52">
        <f>SUM(raw_OpenNEM_data!$D52:$E52,raw_OpenNEM_data!$G52:$L52)</f>
        <v>8584.14</v>
      </c>
    </row>
    <row r="53" spans="1:8" x14ac:dyDescent="0.3">
      <c r="A53" s="2">
        <f>raw_OpenNEM_data!A53</f>
        <v>44192.791666666664</v>
      </c>
      <c r="B53">
        <v>1</v>
      </c>
      <c r="C53">
        <f>MAX(raw_OpenNEM_data!K53,0)/nsw_capacity_data!$C$11</f>
        <v>1.124815540570755E-2</v>
      </c>
      <c r="D53">
        <f>raw_OpenNEM_data!J53/nsw_capacity_data!$C$10</f>
        <v>0.27990942089313664</v>
      </c>
      <c r="E53">
        <f>raw_OpenNEM_data!L53/nsw_capacity_data!$C$14</f>
        <v>2.6639584117524691E-3</v>
      </c>
      <c r="F53">
        <v>1</v>
      </c>
      <c r="G53">
        <v>1</v>
      </c>
      <c r="H53">
        <f>SUM(raw_OpenNEM_data!$D53:$E53,raw_OpenNEM_data!$G53:$L53)</f>
        <v>8461.840000000002</v>
      </c>
    </row>
    <row r="54" spans="1:8" x14ac:dyDescent="0.3">
      <c r="A54" s="2">
        <f>raw_OpenNEM_data!A54</f>
        <v>44192.8125</v>
      </c>
      <c r="B54">
        <v>1</v>
      </c>
      <c r="C54">
        <f>MAX(raw_OpenNEM_data!K54,0)/nsw_capacity_data!$C$11</f>
        <v>6.8796057527263304E-5</v>
      </c>
      <c r="D54">
        <f>raw_OpenNEM_data!J54/nsw_capacity_data!$C$10</f>
        <v>0.26668220719970698</v>
      </c>
      <c r="E54">
        <f>raw_OpenNEM_data!L54/nsw_capacity_data!$C$14</f>
        <v>1.0453963997404817E-4</v>
      </c>
      <c r="F54">
        <v>1</v>
      </c>
      <c r="G54">
        <v>1</v>
      </c>
      <c r="H54">
        <f>SUM(raw_OpenNEM_data!$D54:$E54,raw_OpenNEM_data!$G54:$L54)</f>
        <v>8420.8100000000013</v>
      </c>
    </row>
    <row r="55" spans="1:8" x14ac:dyDescent="0.3">
      <c r="A55" s="2">
        <f>raw_OpenNEM_data!A55</f>
        <v>44192.833333333336</v>
      </c>
      <c r="B55">
        <v>1</v>
      </c>
      <c r="C55">
        <f>MAX(raw_OpenNEM_data!K55,0)/nsw_capacity_data!$C$11</f>
        <v>0</v>
      </c>
      <c r="D55">
        <f>raw_OpenNEM_data!J55/nsw_capacity_data!$C$10</f>
        <v>0.19960704652169567</v>
      </c>
      <c r="E55">
        <f>raw_OpenNEM_data!L55/nsw_capacity_data!$C$14</f>
        <v>0</v>
      </c>
      <c r="F55">
        <v>1</v>
      </c>
      <c r="G55">
        <v>1</v>
      </c>
      <c r="H55">
        <f>SUM(raw_OpenNEM_data!$D55:$E55,raw_OpenNEM_data!$G55:$L55)</f>
        <v>8287.4500000000007</v>
      </c>
    </row>
    <row r="56" spans="1:8" x14ac:dyDescent="0.3">
      <c r="A56" s="2">
        <f>raw_OpenNEM_data!A56</f>
        <v>44192.854166666664</v>
      </c>
      <c r="B56">
        <v>1</v>
      </c>
      <c r="C56">
        <f>MAX(raw_OpenNEM_data!K56,0)/nsw_capacity_data!$C$11</f>
        <v>0</v>
      </c>
      <c r="D56">
        <f>raw_OpenNEM_data!J56/nsw_capacity_data!$C$10</f>
        <v>0.24636851043990809</v>
      </c>
      <c r="E56">
        <f>raw_OpenNEM_data!L56/nsw_capacity_data!$C$14</f>
        <v>0</v>
      </c>
      <c r="F56">
        <v>1</v>
      </c>
      <c r="G56">
        <v>1</v>
      </c>
      <c r="H56">
        <f>SUM(raw_OpenNEM_data!$D56:$E56,raw_OpenNEM_data!$G56:$L56)</f>
        <v>8148.41</v>
      </c>
    </row>
    <row r="57" spans="1:8" x14ac:dyDescent="0.3">
      <c r="A57" s="2">
        <f>raw_OpenNEM_data!A57</f>
        <v>44192.875</v>
      </c>
      <c r="B57">
        <v>1</v>
      </c>
      <c r="C57">
        <f>MAX(raw_OpenNEM_data!K57,0)/nsw_capacity_data!$C$11</f>
        <v>0</v>
      </c>
      <c r="D57">
        <f>raw_OpenNEM_data!J57/nsw_capacity_data!$C$10</f>
        <v>0.39348629657997264</v>
      </c>
      <c r="E57">
        <f>raw_OpenNEM_data!L57/nsw_capacity_data!$C$14</f>
        <v>0</v>
      </c>
      <c r="F57">
        <v>1</v>
      </c>
      <c r="G57">
        <v>1</v>
      </c>
      <c r="H57">
        <f>SUM(raw_OpenNEM_data!$D57:$E57,raw_OpenNEM_data!$G57:$L57)</f>
        <v>7908.9400000000005</v>
      </c>
    </row>
    <row r="58" spans="1:8" x14ac:dyDescent="0.3">
      <c r="A58" s="2">
        <f>raw_OpenNEM_data!A58</f>
        <v>44192.895833333336</v>
      </c>
      <c r="B58">
        <v>1</v>
      </c>
      <c r="C58">
        <f>MAX(raw_OpenNEM_data!K58,0)/nsw_capacity_data!$C$11</f>
        <v>0</v>
      </c>
      <c r="D58">
        <f>raw_OpenNEM_data!J58/nsw_capacity_data!$C$10</f>
        <v>0.46389823170934763</v>
      </c>
      <c r="E58">
        <f>raw_OpenNEM_data!L58/nsw_capacity_data!$C$14</f>
        <v>0</v>
      </c>
      <c r="F58">
        <v>1</v>
      </c>
      <c r="G58">
        <v>1</v>
      </c>
      <c r="H58">
        <f>SUM(raw_OpenNEM_data!$D58:$E58,raw_OpenNEM_data!$G58:$L58)</f>
        <v>7776.5999999999995</v>
      </c>
    </row>
    <row r="59" spans="1:8" x14ac:dyDescent="0.3">
      <c r="A59" s="2">
        <f>raw_OpenNEM_data!A59</f>
        <v>44192.916666666664</v>
      </c>
      <c r="B59">
        <v>1</v>
      </c>
      <c r="C59">
        <f>MAX(raw_OpenNEM_data!K59,0)/nsw_capacity_data!$C$11</f>
        <v>0</v>
      </c>
      <c r="D59">
        <f>raw_OpenNEM_data!J59/nsw_capacity_data!$C$10</f>
        <v>0.5153817975956575</v>
      </c>
      <c r="E59">
        <f>raw_OpenNEM_data!L59/nsw_capacity_data!$C$14</f>
        <v>0</v>
      </c>
      <c r="F59">
        <v>1</v>
      </c>
      <c r="G59">
        <v>1</v>
      </c>
      <c r="H59">
        <f>SUM(raw_OpenNEM_data!$D59:$E59,raw_OpenNEM_data!$G59:$L59)</f>
        <v>7637.4199999999992</v>
      </c>
    </row>
    <row r="60" spans="1:8" x14ac:dyDescent="0.3">
      <c r="A60" s="2">
        <f>raw_OpenNEM_data!A60</f>
        <v>44192.9375</v>
      </c>
      <c r="B60">
        <v>1</v>
      </c>
      <c r="C60">
        <f>MAX(raw_OpenNEM_data!K60,0)/nsw_capacity_data!$C$11</f>
        <v>0</v>
      </c>
      <c r="D60">
        <f>raw_OpenNEM_data!J60/nsw_capacity_data!$C$10</f>
        <v>0.53579539778214391</v>
      </c>
      <c r="E60">
        <f>raw_OpenNEM_data!L60/nsw_capacity_data!$C$14</f>
        <v>0</v>
      </c>
      <c r="F60">
        <v>1</v>
      </c>
      <c r="G60">
        <v>1</v>
      </c>
      <c r="H60">
        <f>SUM(raw_OpenNEM_data!$D60:$E60,raw_OpenNEM_data!$G60:$L60)</f>
        <v>7439.119999999999</v>
      </c>
    </row>
    <row r="61" spans="1:8" x14ac:dyDescent="0.3">
      <c r="A61" s="2">
        <f>raw_OpenNEM_data!A61</f>
        <v>44192.958333333336</v>
      </c>
      <c r="B61">
        <v>1</v>
      </c>
      <c r="C61">
        <f>MAX(raw_OpenNEM_data!K61,0)/nsw_capacity_data!$C$11</f>
        <v>0</v>
      </c>
      <c r="D61">
        <f>raw_OpenNEM_data!J61/nsw_capacity_data!$C$10</f>
        <v>0.57818109161144227</v>
      </c>
      <c r="E61">
        <f>raw_OpenNEM_data!L61/nsw_capacity_data!$C$14</f>
        <v>0</v>
      </c>
      <c r="F61">
        <v>1</v>
      </c>
      <c r="G61">
        <v>1</v>
      </c>
      <c r="H61">
        <f>SUM(raw_OpenNEM_data!$D61:$E61,raw_OpenNEM_data!$G61:$L61)</f>
        <v>7179.57</v>
      </c>
    </row>
    <row r="62" spans="1:8" x14ac:dyDescent="0.3">
      <c r="A62" s="2">
        <f>raw_OpenNEM_data!A62</f>
        <v>44192.979166666664</v>
      </c>
      <c r="B62">
        <v>1</v>
      </c>
      <c r="C62">
        <f>MAX(raw_OpenNEM_data!K62,0)/nsw_capacity_data!$C$11</f>
        <v>0</v>
      </c>
      <c r="D62">
        <f>raw_OpenNEM_data!J62/nsw_capacity_data!$C$10</f>
        <v>0.64292517233341107</v>
      </c>
      <c r="E62">
        <f>raw_OpenNEM_data!L62/nsw_capacity_data!$C$14</f>
        <v>0</v>
      </c>
      <c r="F62">
        <v>1</v>
      </c>
      <c r="G62">
        <v>1</v>
      </c>
      <c r="H62">
        <f>SUM(raw_OpenNEM_data!$D62:$E62,raw_OpenNEM_data!$G62:$L62)</f>
        <v>6997.01</v>
      </c>
    </row>
    <row r="63" spans="1:8" x14ac:dyDescent="0.3">
      <c r="A63" s="2">
        <f>raw_OpenNEM_data!A63</f>
        <v>44193</v>
      </c>
      <c r="B63">
        <v>1</v>
      </c>
      <c r="C63">
        <f>MAX(raw_OpenNEM_data!K63,0)/nsw_capacity_data!$C$11</f>
        <v>0</v>
      </c>
      <c r="D63">
        <f>raw_OpenNEM_data!J63/nsw_capacity_data!$C$10</f>
        <v>0.67604648839455184</v>
      </c>
      <c r="E63">
        <f>raw_OpenNEM_data!L63/nsw_capacity_data!$C$14</f>
        <v>0</v>
      </c>
      <c r="F63">
        <v>1</v>
      </c>
      <c r="G63">
        <v>1</v>
      </c>
      <c r="H63">
        <f>SUM(raw_OpenNEM_data!$D63:$E63,raw_OpenNEM_data!$G63:$L63)</f>
        <v>6844.0499999999993</v>
      </c>
    </row>
    <row r="64" spans="1:8" x14ac:dyDescent="0.3">
      <c r="A64" s="2">
        <f>raw_OpenNEM_data!A64</f>
        <v>44193.020833333336</v>
      </c>
      <c r="B64">
        <v>1</v>
      </c>
      <c r="C64">
        <f>MAX(raw_OpenNEM_data!K64,0)/nsw_capacity_data!$C$11</f>
        <v>0</v>
      </c>
      <c r="D64">
        <f>raw_OpenNEM_data!J64/nsw_capacity_data!$C$10</f>
        <v>0.64469013287155752</v>
      </c>
      <c r="E64">
        <f>raw_OpenNEM_data!L64/nsw_capacity_data!$C$14</f>
        <v>0</v>
      </c>
      <c r="F64">
        <v>1</v>
      </c>
      <c r="G64">
        <v>1</v>
      </c>
      <c r="H64">
        <f>SUM(raw_OpenNEM_data!$D64:$E64,raw_OpenNEM_data!$G64:$L64)</f>
        <v>6596.1900000000005</v>
      </c>
    </row>
    <row r="65" spans="1:8" x14ac:dyDescent="0.3">
      <c r="A65" s="2">
        <f>raw_OpenNEM_data!A65</f>
        <v>44193.041666666664</v>
      </c>
      <c r="B65">
        <v>1</v>
      </c>
      <c r="C65">
        <f>MAX(raw_OpenNEM_data!K65,0)/nsw_capacity_data!$C$11</f>
        <v>0</v>
      </c>
      <c r="D65">
        <f>raw_OpenNEM_data!J65/nsw_capacity_data!$C$10</f>
        <v>0.6295114722434979</v>
      </c>
      <c r="E65">
        <f>raw_OpenNEM_data!L65/nsw_capacity_data!$C$14</f>
        <v>0</v>
      </c>
      <c r="F65">
        <v>1</v>
      </c>
      <c r="G65">
        <v>1</v>
      </c>
      <c r="H65">
        <f>SUM(raw_OpenNEM_data!$D65:$E65,raw_OpenNEM_data!$G65:$L65)</f>
        <v>6419.8100000000013</v>
      </c>
    </row>
    <row r="66" spans="1:8" x14ac:dyDescent="0.3">
      <c r="A66" s="2">
        <f>raw_OpenNEM_data!A66</f>
        <v>44193.0625</v>
      </c>
      <c r="B66">
        <v>1</v>
      </c>
      <c r="C66">
        <f>MAX(raw_OpenNEM_data!K66,0)/nsw_capacity_data!$C$11</f>
        <v>0</v>
      </c>
      <c r="D66">
        <f>raw_OpenNEM_data!J66/nsw_capacity_data!$C$10</f>
        <v>0.60743281494555257</v>
      </c>
      <c r="E66">
        <f>raw_OpenNEM_data!L66/nsw_capacity_data!$C$14</f>
        <v>0</v>
      </c>
      <c r="F66">
        <v>1</v>
      </c>
      <c r="G66">
        <v>1</v>
      </c>
      <c r="H66">
        <f>SUM(raw_OpenNEM_data!$D66:$E66,raw_OpenNEM_data!$G66:$L66)</f>
        <v>6187.4999999999991</v>
      </c>
    </row>
    <row r="67" spans="1:8" x14ac:dyDescent="0.3">
      <c r="A67" s="2">
        <f>raw_OpenNEM_data!A67</f>
        <v>44193.083333333336</v>
      </c>
      <c r="B67">
        <v>1</v>
      </c>
      <c r="C67">
        <f>MAX(raw_OpenNEM_data!K67,0)/nsw_capacity_data!$C$11</f>
        <v>0</v>
      </c>
      <c r="D67">
        <f>raw_OpenNEM_data!J67/nsw_capacity_data!$C$10</f>
        <v>0.59613706750141526</v>
      </c>
      <c r="E67">
        <f>raw_OpenNEM_data!L67/nsw_capacity_data!$C$14</f>
        <v>0</v>
      </c>
      <c r="F67">
        <v>1</v>
      </c>
      <c r="G67">
        <v>1</v>
      </c>
      <c r="H67">
        <f>SUM(raw_OpenNEM_data!$D67:$E67,raw_OpenNEM_data!$G67:$L67)</f>
        <v>6022.35</v>
      </c>
    </row>
    <row r="68" spans="1:8" x14ac:dyDescent="0.3">
      <c r="A68" s="2">
        <f>raw_OpenNEM_data!A68</f>
        <v>44193.104166666664</v>
      </c>
      <c r="B68">
        <v>1</v>
      </c>
      <c r="C68">
        <f>MAX(raw_OpenNEM_data!K68,0)/nsw_capacity_data!$C$11</f>
        <v>0</v>
      </c>
      <c r="D68">
        <f>raw_OpenNEM_data!J68/nsw_capacity_data!$C$10</f>
        <v>0.56534683139631692</v>
      </c>
      <c r="E68">
        <f>raw_OpenNEM_data!L68/nsw_capacity_data!$C$14</f>
        <v>0</v>
      </c>
      <c r="F68">
        <v>1</v>
      </c>
      <c r="G68">
        <v>1</v>
      </c>
      <c r="H68">
        <f>SUM(raw_OpenNEM_data!$D68:$E68,raw_OpenNEM_data!$G68:$L68)</f>
        <v>5963.670000000001</v>
      </c>
    </row>
    <row r="69" spans="1:8" x14ac:dyDescent="0.3">
      <c r="A69" s="2">
        <f>raw_OpenNEM_data!A69</f>
        <v>44193.125</v>
      </c>
      <c r="B69">
        <v>1</v>
      </c>
      <c r="C69">
        <f>MAX(raw_OpenNEM_data!K69,0)/nsw_capacity_data!$C$11</f>
        <v>0</v>
      </c>
      <c r="D69">
        <f>raw_OpenNEM_data!J69/nsw_capacity_data!$C$10</f>
        <v>0.54786373172599823</v>
      </c>
      <c r="E69">
        <f>raw_OpenNEM_data!L69/nsw_capacity_data!$C$14</f>
        <v>0</v>
      </c>
      <c r="F69">
        <v>1</v>
      </c>
      <c r="G69">
        <v>1</v>
      </c>
      <c r="H69">
        <f>SUM(raw_OpenNEM_data!$D69:$E69,raw_OpenNEM_data!$G69:$L69)</f>
        <v>5892.86</v>
      </c>
    </row>
    <row r="70" spans="1:8" x14ac:dyDescent="0.3">
      <c r="A70" s="2">
        <f>raw_OpenNEM_data!A70</f>
        <v>44193.145833333336</v>
      </c>
      <c r="B70">
        <v>1</v>
      </c>
      <c r="C70">
        <f>MAX(raw_OpenNEM_data!K70,0)/nsw_capacity_data!$C$11</f>
        <v>0</v>
      </c>
      <c r="D70">
        <f>raw_OpenNEM_data!J70/nsw_capacity_data!$C$10</f>
        <v>0.55699490492523884</v>
      </c>
      <c r="E70">
        <f>raw_OpenNEM_data!L70/nsw_capacity_data!$C$14</f>
        <v>0</v>
      </c>
      <c r="F70">
        <v>1</v>
      </c>
      <c r="G70">
        <v>1</v>
      </c>
      <c r="H70">
        <f>SUM(raw_OpenNEM_data!$D70:$E70,raw_OpenNEM_data!$G70:$L70)</f>
        <v>5896.37</v>
      </c>
    </row>
    <row r="71" spans="1:8" x14ac:dyDescent="0.3">
      <c r="A71" s="2">
        <f>raw_OpenNEM_data!A71</f>
        <v>44193.166666666664</v>
      </c>
      <c r="B71">
        <v>1</v>
      </c>
      <c r="C71">
        <f>MAX(raw_OpenNEM_data!K71,0)/nsw_capacity_data!$C$11</f>
        <v>0</v>
      </c>
      <c r="D71">
        <f>raw_OpenNEM_data!J71/nsw_capacity_data!$C$10</f>
        <v>0.54018448832794963</v>
      </c>
      <c r="E71">
        <f>raw_OpenNEM_data!L71/nsw_capacity_data!$C$14</f>
        <v>1.8024075857594514E-5</v>
      </c>
      <c r="F71">
        <v>1</v>
      </c>
      <c r="G71">
        <v>1</v>
      </c>
      <c r="H71">
        <f>SUM(raw_OpenNEM_data!$D71:$E71,raw_OpenNEM_data!$G71:$L71)</f>
        <v>5900.55</v>
      </c>
    </row>
    <row r="72" spans="1:8" x14ac:dyDescent="0.3">
      <c r="A72" s="2">
        <f>raw_OpenNEM_data!A72</f>
        <v>44193.1875</v>
      </c>
      <c r="B72">
        <v>1</v>
      </c>
      <c r="C72">
        <f>MAX(raw_OpenNEM_data!K72,0)/nsw_capacity_data!$C$11</f>
        <v>0</v>
      </c>
      <c r="D72">
        <f>raw_OpenNEM_data!J72/nsw_capacity_data!$C$10</f>
        <v>0.49835825368810149</v>
      </c>
      <c r="E72">
        <f>raw_OpenNEM_data!L72/nsw_capacity_data!$C$14</f>
        <v>9.7330009631010385E-4</v>
      </c>
      <c r="F72">
        <v>1</v>
      </c>
      <c r="G72">
        <v>1</v>
      </c>
      <c r="H72">
        <f>SUM(raw_OpenNEM_data!$D72:$E72,raw_OpenNEM_data!$G72:$L72)</f>
        <v>5966.5000000000009</v>
      </c>
    </row>
    <row r="73" spans="1:8" x14ac:dyDescent="0.3">
      <c r="A73" s="2">
        <f>raw_OpenNEM_data!A73</f>
        <v>44193.208333333336</v>
      </c>
      <c r="B73">
        <v>1</v>
      </c>
      <c r="C73">
        <f>MAX(raw_OpenNEM_data!K73,0)/nsw_capacity_data!$C$11</f>
        <v>0</v>
      </c>
      <c r="D73">
        <f>raw_OpenNEM_data!J73/nsw_capacity_data!$C$10</f>
        <v>0.45245595923940191</v>
      </c>
      <c r="E73">
        <f>raw_OpenNEM_data!L73/nsw_capacity_data!$C$14</f>
        <v>1.0104296925767484E-2</v>
      </c>
      <c r="F73">
        <v>1</v>
      </c>
      <c r="G73">
        <v>1</v>
      </c>
      <c r="H73">
        <f>SUM(raw_OpenNEM_data!$D73:$E73,raw_OpenNEM_data!$G73:$L73)</f>
        <v>6046.92</v>
      </c>
    </row>
    <row r="74" spans="1:8" x14ac:dyDescent="0.3">
      <c r="A74" s="2">
        <f>raw_OpenNEM_data!A74</f>
        <v>44193.229166666664</v>
      </c>
      <c r="B74">
        <v>1</v>
      </c>
      <c r="C74">
        <f>MAX(raw_OpenNEM_data!K74,0)/nsw_capacity_data!$C$11</f>
        <v>7.4529062321201907E-3</v>
      </c>
      <c r="D74">
        <f>raw_OpenNEM_data!J74/nsw_capacity_data!$C$10</f>
        <v>0.43619834160311693</v>
      </c>
      <c r="E74">
        <f>raw_OpenNEM_data!L74/nsw_capacity_data!$C$14</f>
        <v>3.2922776961482138E-2</v>
      </c>
      <c r="F74">
        <v>1</v>
      </c>
      <c r="G74">
        <v>1</v>
      </c>
      <c r="H74">
        <f>SUM(raw_OpenNEM_data!$D74:$E74,raw_OpenNEM_data!$G74:$L74)</f>
        <v>6225.61</v>
      </c>
    </row>
    <row r="75" spans="1:8" x14ac:dyDescent="0.3">
      <c r="A75" s="2">
        <f>raw_OpenNEM_data!A75</f>
        <v>44193.25</v>
      </c>
      <c r="B75">
        <v>1</v>
      </c>
      <c r="C75">
        <f>MAX(raw_OpenNEM_data!K75,0)/nsw_capacity_data!$C$11</f>
        <v>9.1745275717399558E-2</v>
      </c>
      <c r="D75">
        <f>raw_OpenNEM_data!J75/nsw_capacity_data!$C$10</f>
        <v>0.42121948782843255</v>
      </c>
      <c r="E75">
        <f>raw_OpenNEM_data!L75/nsw_capacity_data!$C$14</f>
        <v>6.6616984369669327E-2</v>
      </c>
      <c r="F75">
        <v>1</v>
      </c>
      <c r="G75">
        <v>1</v>
      </c>
      <c r="H75">
        <f>SUM(raw_OpenNEM_data!$D75:$E75,raw_OpenNEM_data!$G75:$L75)</f>
        <v>6464.48</v>
      </c>
    </row>
    <row r="76" spans="1:8" x14ac:dyDescent="0.3">
      <c r="A76" s="2">
        <f>raw_OpenNEM_data!A76</f>
        <v>44193.270833333336</v>
      </c>
      <c r="B76">
        <v>1</v>
      </c>
      <c r="C76">
        <f>MAX(raw_OpenNEM_data!K76,0)/nsw_capacity_data!$C$11</f>
        <v>0.22246351802399378</v>
      </c>
      <c r="D76">
        <f>raw_OpenNEM_data!J76/nsw_capacity_data!$C$10</f>
        <v>0.39108861433947184</v>
      </c>
      <c r="E76">
        <f>raw_OpenNEM_data!L76/nsw_capacity_data!$C$14</f>
        <v>0.10955033306245944</v>
      </c>
      <c r="F76">
        <v>1</v>
      </c>
      <c r="G76">
        <v>1</v>
      </c>
      <c r="H76">
        <f>SUM(raw_OpenNEM_data!$D76:$E76,raw_OpenNEM_data!$G76:$L76)</f>
        <v>6651.1900000000005</v>
      </c>
    </row>
    <row r="77" spans="1:8" x14ac:dyDescent="0.3">
      <c r="A77" s="2">
        <f>raw_OpenNEM_data!A77</f>
        <v>44193.291666666664</v>
      </c>
      <c r="B77">
        <v>1</v>
      </c>
      <c r="C77">
        <f>MAX(raw_OpenNEM_data!K77,0)/nsw_capacity_data!$C$11</f>
        <v>0.38934555457075271</v>
      </c>
      <c r="D77">
        <f>raw_OpenNEM_data!J77/nsw_capacity_data!$C$10</f>
        <v>0.43306803423357421</v>
      </c>
      <c r="E77">
        <f>raw_OpenNEM_data!L77/nsw_capacity_data!$C$14</f>
        <v>0.16243657644381329</v>
      </c>
      <c r="F77">
        <v>1</v>
      </c>
      <c r="G77">
        <v>1</v>
      </c>
      <c r="H77">
        <f>SUM(raw_OpenNEM_data!$D77:$E77,raw_OpenNEM_data!$G77:$L77)</f>
        <v>6916.01</v>
      </c>
    </row>
    <row r="78" spans="1:8" x14ac:dyDescent="0.3">
      <c r="A78" s="2">
        <f>raw_OpenNEM_data!A78</f>
        <v>44193.3125</v>
      </c>
      <c r="B78">
        <v>1</v>
      </c>
      <c r="C78">
        <f>MAX(raw_OpenNEM_data!K78,0)/nsw_capacity_data!$C$11</f>
        <v>0.45785496185831909</v>
      </c>
      <c r="D78">
        <f>raw_OpenNEM_data!J78/nsw_capacity_data!$C$10</f>
        <v>0.50768923374071728</v>
      </c>
      <c r="E78">
        <f>raw_OpenNEM_data!L78/nsw_capacity_data!$C$14</f>
        <v>0.24863491682517327</v>
      </c>
      <c r="F78">
        <v>1</v>
      </c>
      <c r="G78">
        <v>1</v>
      </c>
      <c r="H78">
        <f>SUM(raw_OpenNEM_data!$D78:$E78,raw_OpenNEM_data!$G78:$L78)</f>
        <v>7249.3099999999995</v>
      </c>
    </row>
    <row r="79" spans="1:8" x14ac:dyDescent="0.3">
      <c r="A79" s="2">
        <f>raw_OpenNEM_data!A79</f>
        <v>44193.333333333336</v>
      </c>
      <c r="B79">
        <v>1</v>
      </c>
      <c r="C79">
        <f>MAX(raw_OpenNEM_data!K79,0)/nsw_capacity_data!$C$11</f>
        <v>0.47600565503592873</v>
      </c>
      <c r="D79">
        <f>raw_OpenNEM_data!J79/nsw_capacity_data!$C$10</f>
        <v>0.53291151886509702</v>
      </c>
      <c r="E79">
        <f>raw_OpenNEM_data!L79/nsw_capacity_data!$C$14</f>
        <v>0.37033347701565139</v>
      </c>
      <c r="F79">
        <v>1</v>
      </c>
      <c r="G79">
        <v>1</v>
      </c>
      <c r="H79">
        <f>SUM(raw_OpenNEM_data!$D79:$E79,raw_OpenNEM_data!$G79:$L79)</f>
        <v>7609.29</v>
      </c>
    </row>
    <row r="80" spans="1:8" x14ac:dyDescent="0.3">
      <c r="A80" s="2">
        <f>raw_OpenNEM_data!A80</f>
        <v>44193.354166666664</v>
      </c>
      <c r="B80">
        <v>1</v>
      </c>
      <c r="C80">
        <f>MAX(raw_OpenNEM_data!K80,0)/nsw_capacity_data!$C$11</f>
        <v>0.48729394147519384</v>
      </c>
      <c r="D80">
        <f>raw_OpenNEM_data!J80/nsw_capacity_data!$C$10</f>
        <v>0.512078324286523</v>
      </c>
      <c r="E80">
        <f>raw_OpenNEM_data!L80/nsw_capacity_data!$C$14</f>
        <v>0.47516150220342118</v>
      </c>
      <c r="F80">
        <v>1</v>
      </c>
      <c r="G80">
        <v>1</v>
      </c>
      <c r="H80">
        <f>SUM(raw_OpenNEM_data!$D80:$E80,raw_OpenNEM_data!$G80:$L80)</f>
        <v>7885.3399999999992</v>
      </c>
    </row>
    <row r="81" spans="1:8" x14ac:dyDescent="0.3">
      <c r="A81" s="2">
        <f>raw_OpenNEM_data!A81</f>
        <v>44193.375</v>
      </c>
      <c r="B81">
        <v>1</v>
      </c>
      <c r="C81">
        <f>MAX(raw_OpenNEM_data!K81,0)/nsw_capacity_data!$C$11</f>
        <v>0.51998353481023174</v>
      </c>
      <c r="D81">
        <f>raw_OpenNEM_data!J81/nsw_capacity_data!$C$10</f>
        <v>0.48433847280961739</v>
      </c>
      <c r="E81">
        <f>raw_OpenNEM_data!L81/nsw_capacity_data!$C$14</f>
        <v>0.57430473386570557</v>
      </c>
      <c r="F81">
        <v>1</v>
      </c>
      <c r="G81">
        <v>1</v>
      </c>
      <c r="H81">
        <f>SUM(raw_OpenNEM_data!$D81:$E81,raw_OpenNEM_data!$G81:$L81)</f>
        <v>8294.77</v>
      </c>
    </row>
    <row r="82" spans="1:8" x14ac:dyDescent="0.3">
      <c r="A82" s="2">
        <f>raw_OpenNEM_data!A82</f>
        <v>44193.395833333336</v>
      </c>
      <c r="B82">
        <v>1</v>
      </c>
      <c r="C82">
        <f>MAX(raw_OpenNEM_data!K82,0)/nsw_capacity_data!$C$11</f>
        <v>0.51856174962133506</v>
      </c>
      <c r="D82">
        <f>raw_OpenNEM_data!J82/nsw_capacity_data!$C$10</f>
        <v>0.46846714842319087</v>
      </c>
      <c r="E82">
        <f>raw_OpenNEM_data!L82/nsw_capacity_data!$C$14</f>
        <v>0.63415548015843382</v>
      </c>
      <c r="F82">
        <v>1</v>
      </c>
      <c r="G82">
        <v>1</v>
      </c>
      <c r="H82">
        <f>SUM(raw_OpenNEM_data!$D82:$E82,raw_OpenNEM_data!$G82:$L82)</f>
        <v>8489.9500000000007</v>
      </c>
    </row>
    <row r="83" spans="1:8" x14ac:dyDescent="0.3">
      <c r="A83" s="2">
        <f>raw_OpenNEM_data!A83</f>
        <v>44193.416666666664</v>
      </c>
      <c r="B83">
        <v>1</v>
      </c>
      <c r="C83">
        <f>MAX(raw_OpenNEM_data!K83,0)/nsw_capacity_data!$C$11</f>
        <v>0.51296060393765697</v>
      </c>
      <c r="D83">
        <f>raw_OpenNEM_data!J83/nsw_capacity_data!$C$10</f>
        <v>0.4996303573212561</v>
      </c>
      <c r="E83">
        <f>raw_OpenNEM_data!L83/nsw_capacity_data!$C$14</f>
        <v>0.65866822332476238</v>
      </c>
      <c r="F83">
        <v>1</v>
      </c>
      <c r="G83">
        <v>1</v>
      </c>
      <c r="H83">
        <f>SUM(raw_OpenNEM_data!$D83:$E83,raw_OpenNEM_data!$G83:$L83)</f>
        <v>8676.27</v>
      </c>
    </row>
    <row r="84" spans="1:8" x14ac:dyDescent="0.3">
      <c r="A84" s="2">
        <f>raw_OpenNEM_data!A84</f>
        <v>44193.4375</v>
      </c>
      <c r="B84">
        <v>1</v>
      </c>
      <c r="C84">
        <f>MAX(raw_OpenNEM_data!K84,0)/nsw_capacity_data!$C$11</f>
        <v>0.5567320955393783</v>
      </c>
      <c r="D84">
        <f>raw_OpenNEM_data!J84/nsw_capacity_data!$C$10</f>
        <v>0.51432948150121549</v>
      </c>
      <c r="E84">
        <f>raw_OpenNEM_data!L84/nsw_capacity_data!$C$14</f>
        <v>0.67053167005423109</v>
      </c>
      <c r="F84">
        <v>1</v>
      </c>
      <c r="G84">
        <v>1</v>
      </c>
      <c r="H84">
        <f>SUM(raw_OpenNEM_data!$D84:$E84,raw_OpenNEM_data!$G84:$L84)</f>
        <v>8793.24</v>
      </c>
    </row>
    <row r="85" spans="1:8" x14ac:dyDescent="0.3">
      <c r="A85" s="2">
        <f>raw_OpenNEM_data!A85</f>
        <v>44193.458333333336</v>
      </c>
      <c r="B85">
        <v>1</v>
      </c>
      <c r="C85">
        <f>MAX(raw_OpenNEM_data!K85,0)/nsw_capacity_data!$C$11</f>
        <v>0.54883201493333089</v>
      </c>
      <c r="D85">
        <f>raw_OpenNEM_data!J85/nsw_capacity_data!$C$10</f>
        <v>0.51799260714642514</v>
      </c>
      <c r="E85">
        <f>raw_OpenNEM_data!L85/nsw_capacity_data!$C$14</f>
        <v>0.689676843430168</v>
      </c>
      <c r="F85">
        <v>1</v>
      </c>
      <c r="G85">
        <v>1</v>
      </c>
      <c r="H85">
        <f>SUM(raw_OpenNEM_data!$D85:$E85,raw_OpenNEM_data!$G85:$L85)</f>
        <v>8824.4699999999993</v>
      </c>
    </row>
    <row r="86" spans="1:8" x14ac:dyDescent="0.3">
      <c r="A86" s="2">
        <f>raw_OpenNEM_data!A86</f>
        <v>44193.479166666664</v>
      </c>
      <c r="B86">
        <v>1</v>
      </c>
      <c r="C86">
        <f>MAX(raw_OpenNEM_data!K86,0)/nsw_capacity_data!$C$11</f>
        <v>0.57588033155113327</v>
      </c>
      <c r="D86">
        <f>raw_OpenNEM_data!J86/nsw_capacity_data!$C$10</f>
        <v>0.49178460821206166</v>
      </c>
      <c r="E86">
        <f>raw_OpenNEM_data!L86/nsw_capacity_data!$C$14</f>
        <v>0.70216392318430942</v>
      </c>
      <c r="F86">
        <v>1</v>
      </c>
      <c r="G86">
        <v>1</v>
      </c>
      <c r="H86">
        <f>SUM(raw_OpenNEM_data!$D86:$E86,raw_OpenNEM_data!$G86:$L86)</f>
        <v>8963.85</v>
      </c>
    </row>
    <row r="87" spans="1:8" x14ac:dyDescent="0.3">
      <c r="A87" s="2">
        <f>raw_OpenNEM_data!A87</f>
        <v>44193.5</v>
      </c>
      <c r="B87">
        <v>1</v>
      </c>
      <c r="C87">
        <f>MAX(raw_OpenNEM_data!K87,0)/nsw_capacity_data!$C$11</f>
        <v>0.57721038866332697</v>
      </c>
      <c r="D87">
        <f>raw_OpenNEM_data!J87/nsw_capacity_data!$C$10</f>
        <v>0.53532252156248961</v>
      </c>
      <c r="E87">
        <f>raw_OpenNEM_data!L87/nsw_capacity_data!$C$14</f>
        <v>0.65772376174982439</v>
      </c>
      <c r="F87">
        <v>1</v>
      </c>
      <c r="G87">
        <v>1</v>
      </c>
      <c r="H87">
        <f>SUM(raw_OpenNEM_data!$D87:$E87,raw_OpenNEM_data!$G87:$L87)</f>
        <v>8852.82</v>
      </c>
    </row>
    <row r="88" spans="1:8" x14ac:dyDescent="0.3">
      <c r="A88" s="2">
        <f>raw_OpenNEM_data!A88</f>
        <v>44193.520833333336</v>
      </c>
      <c r="B88">
        <v>1</v>
      </c>
      <c r="C88">
        <f>MAX(raw_OpenNEM_data!K88,0)/nsw_capacity_data!$C$11</f>
        <v>0.56229311018949868</v>
      </c>
      <c r="D88">
        <f>raw_OpenNEM_data!J88/nsw_capacity_data!$C$10</f>
        <v>0.5593060041959439</v>
      </c>
      <c r="E88">
        <f>raw_OpenNEM_data!L88/nsw_capacity_data!$C$14</f>
        <v>0.60459960056715034</v>
      </c>
      <c r="F88">
        <v>1</v>
      </c>
      <c r="G88">
        <v>1</v>
      </c>
      <c r="H88">
        <f>SUM(raw_OpenNEM_data!$D88:$E88,raw_OpenNEM_data!$G88:$L88)</f>
        <v>8849.2899999999991</v>
      </c>
    </row>
    <row r="89" spans="1:8" x14ac:dyDescent="0.3">
      <c r="A89" s="2">
        <f>raw_OpenNEM_data!A89</f>
        <v>44193.541666666664</v>
      </c>
      <c r="B89">
        <v>1</v>
      </c>
      <c r="C89">
        <f>MAX(raw_OpenNEM_data!K89,0)/nsw_capacity_data!$C$11</f>
        <v>0.56363463331128039</v>
      </c>
      <c r="D89">
        <f>raw_OpenNEM_data!J89/nsw_capacity_data!$C$10</f>
        <v>0.50098904392420662</v>
      </c>
      <c r="E89">
        <f>raw_OpenNEM_data!L89/nsw_capacity_data!$C$14</f>
        <v>0.57814746683854468</v>
      </c>
      <c r="F89">
        <v>1</v>
      </c>
      <c r="G89">
        <v>1</v>
      </c>
      <c r="H89">
        <f>SUM(raw_OpenNEM_data!$D89:$E89,raw_OpenNEM_data!$G89:$L89)</f>
        <v>8784.74</v>
      </c>
    </row>
    <row r="90" spans="1:8" x14ac:dyDescent="0.3">
      <c r="A90" s="2">
        <f>raw_OpenNEM_data!A90</f>
        <v>44193.5625</v>
      </c>
      <c r="B90">
        <v>1</v>
      </c>
      <c r="C90">
        <f>MAX(raw_OpenNEM_data!K90,0)/nsw_capacity_data!$C$11</f>
        <v>0.56442578797284393</v>
      </c>
      <c r="D90">
        <f>raw_OpenNEM_data!J90/nsw_capacity_data!$C$10</f>
        <v>0.42389689966365846</v>
      </c>
      <c r="E90">
        <f>raw_OpenNEM_data!L90/nsw_capacity_data!$C$14</f>
        <v>0.52603986353423893</v>
      </c>
      <c r="F90">
        <v>1</v>
      </c>
      <c r="G90">
        <v>1</v>
      </c>
      <c r="H90">
        <f>SUM(raw_OpenNEM_data!$D90:$E90,raw_OpenNEM_data!$G90:$L90)</f>
        <v>8594.2200000000012</v>
      </c>
    </row>
    <row r="91" spans="1:8" x14ac:dyDescent="0.3">
      <c r="A91" s="2">
        <f>raw_OpenNEM_data!A91</f>
        <v>44193.583333333336</v>
      </c>
      <c r="B91">
        <v>1</v>
      </c>
      <c r="C91">
        <f>MAX(raw_OpenNEM_data!K91,0)/nsw_capacity_data!$C$11</f>
        <v>0.57745117486467246</v>
      </c>
      <c r="D91">
        <f>raw_OpenNEM_data!J91/nsw_capacity_data!$C$10</f>
        <v>0.47248992640447562</v>
      </c>
      <c r="E91">
        <f>raw_OpenNEM_data!L91/nsw_capacity_data!$C$14</f>
        <v>0.44647077825330217</v>
      </c>
      <c r="F91">
        <v>1</v>
      </c>
      <c r="G91">
        <v>1</v>
      </c>
      <c r="H91">
        <f>SUM(raw_OpenNEM_data!$D91:$E91,raw_OpenNEM_data!$G91:$L91)</f>
        <v>8422.2799999999988</v>
      </c>
    </row>
    <row r="92" spans="1:8" x14ac:dyDescent="0.3">
      <c r="A92" s="2">
        <f>raw_OpenNEM_data!A92</f>
        <v>44193.604166666664</v>
      </c>
      <c r="B92">
        <v>1</v>
      </c>
      <c r="C92">
        <f>MAX(raw_OpenNEM_data!K92,0)/nsw_capacity_data!$C$11</f>
        <v>0.54435453818926482</v>
      </c>
      <c r="D92">
        <f>raw_OpenNEM_data!J92/nsw_capacity_data!$C$10</f>
        <v>0.48236038496120415</v>
      </c>
      <c r="E92">
        <f>raw_OpenNEM_data!L92/nsw_capacity_data!$C$14</f>
        <v>0.37786033109378292</v>
      </c>
      <c r="F92">
        <v>1</v>
      </c>
      <c r="G92">
        <v>1</v>
      </c>
      <c r="H92">
        <f>SUM(raw_OpenNEM_data!$D92:$E92,raw_OpenNEM_data!$G92:$L92)</f>
        <v>8294.82</v>
      </c>
    </row>
    <row r="93" spans="1:8" x14ac:dyDescent="0.3">
      <c r="A93" s="2">
        <f>raw_OpenNEM_data!A93</f>
        <v>44193.625</v>
      </c>
      <c r="B93">
        <v>1</v>
      </c>
      <c r="C93">
        <f>MAX(raw_OpenNEM_data!K93,0)/nsw_capacity_data!$C$11</f>
        <v>0.50425790266045822</v>
      </c>
      <c r="D93">
        <f>raw_OpenNEM_data!J93/nsw_capacity_data!$C$10</f>
        <v>0.52184887941656399</v>
      </c>
      <c r="E93">
        <f>raw_OpenNEM_data!L93/nsw_capacity_data!$C$14</f>
        <v>0.29962863224147968</v>
      </c>
      <c r="F93">
        <v>1</v>
      </c>
      <c r="G93">
        <v>1</v>
      </c>
      <c r="H93">
        <f>SUM(raw_OpenNEM_data!$D93:$E93,raw_OpenNEM_data!$G93:$L93)</f>
        <v>8072.6900000000005</v>
      </c>
    </row>
    <row r="94" spans="1:8" x14ac:dyDescent="0.3">
      <c r="A94" s="2">
        <f>raw_OpenNEM_data!A94</f>
        <v>44193.645833333336</v>
      </c>
      <c r="B94">
        <v>1</v>
      </c>
      <c r="C94">
        <f>MAX(raw_OpenNEM_data!K94,0)/nsw_capacity_data!$C$11</f>
        <v>0.49206380146375073</v>
      </c>
      <c r="D94">
        <f>raw_OpenNEM_data!J94/nsw_capacity_data!$C$10</f>
        <v>0.47419494488660963</v>
      </c>
      <c r="E94">
        <f>raw_OpenNEM_data!L94/nsw_capacity_data!$C$14</f>
        <v>0.243909004135312</v>
      </c>
      <c r="F94">
        <v>1</v>
      </c>
      <c r="G94">
        <v>1</v>
      </c>
      <c r="H94">
        <f>SUM(raw_OpenNEM_data!$D94:$E94,raw_OpenNEM_data!$G94:$L94)</f>
        <v>8046.99</v>
      </c>
    </row>
    <row r="95" spans="1:8" x14ac:dyDescent="0.3">
      <c r="A95" s="2">
        <f>raw_OpenNEM_data!A95</f>
        <v>44193.666666666664</v>
      </c>
      <c r="B95">
        <v>1</v>
      </c>
      <c r="C95">
        <f>MAX(raw_OpenNEM_data!K95,0)/nsw_capacity_data!$C$11</f>
        <v>0.46479763066377877</v>
      </c>
      <c r="D95">
        <f>raw_OpenNEM_data!J95/nsw_capacity_data!$C$10</f>
        <v>0.48693596190349331</v>
      </c>
      <c r="E95">
        <f>raw_OpenNEM_data!L95/nsw_capacity_data!$C$14</f>
        <v>0.18814972306225763</v>
      </c>
      <c r="F95">
        <v>1</v>
      </c>
      <c r="G95">
        <v>1</v>
      </c>
      <c r="H95">
        <f>SUM(raw_OpenNEM_data!$D95:$E95,raw_OpenNEM_data!$G95:$L95)</f>
        <v>8110.57</v>
      </c>
    </row>
    <row r="96" spans="1:8" x14ac:dyDescent="0.3">
      <c r="A96" s="2">
        <f>raw_OpenNEM_data!A96</f>
        <v>44193.6875</v>
      </c>
      <c r="B96">
        <v>1</v>
      </c>
      <c r="C96">
        <f>MAX(raw_OpenNEM_data!K96,0)/nsw_capacity_data!$C$11</f>
        <v>0.35104908254724282</v>
      </c>
      <c r="D96">
        <f>raw_OpenNEM_data!J96/nsw_capacity_data!$C$10</f>
        <v>0.52698391554830326</v>
      </c>
      <c r="E96">
        <f>raw_OpenNEM_data!L96/nsw_capacity_data!$C$14</f>
        <v>0.13899085856825433</v>
      </c>
      <c r="F96">
        <v>1</v>
      </c>
      <c r="G96">
        <v>1</v>
      </c>
      <c r="H96">
        <f>SUM(raw_OpenNEM_data!$D96:$E96,raw_OpenNEM_data!$G96:$L96)</f>
        <v>8062.5199999999986</v>
      </c>
    </row>
    <row r="97" spans="1:8" x14ac:dyDescent="0.3">
      <c r="A97" s="2">
        <f>raw_OpenNEM_data!A97</f>
        <v>44193.708333333336</v>
      </c>
      <c r="B97">
        <v>1</v>
      </c>
      <c r="C97">
        <f>MAX(raw_OpenNEM_data!K97,0)/nsw_capacity_data!$C$11</f>
        <v>0.35673622330282989</v>
      </c>
      <c r="D97">
        <f>raw_OpenNEM_data!J97/nsw_capacity_data!$C$10</f>
        <v>0.54868960005328182</v>
      </c>
      <c r="E97">
        <f>raw_OpenNEM_data!L97/nsw_capacity_data!$C$14</f>
        <v>9.2888877339699083E-2</v>
      </c>
      <c r="F97">
        <v>1</v>
      </c>
      <c r="G97">
        <v>1</v>
      </c>
      <c r="H97">
        <f>SUM(raw_OpenNEM_data!$D97:$E97,raw_OpenNEM_data!$G97:$L97)</f>
        <v>8191.09</v>
      </c>
    </row>
    <row r="98" spans="1:8" x14ac:dyDescent="0.3">
      <c r="A98" s="2">
        <f>raw_OpenNEM_data!A98</f>
        <v>44193.729166666664</v>
      </c>
      <c r="B98">
        <v>1</v>
      </c>
      <c r="C98">
        <f>MAX(raw_OpenNEM_data!K98,0)/nsw_capacity_data!$C$11</f>
        <v>0.2985347586347652</v>
      </c>
      <c r="D98">
        <f>raw_OpenNEM_data!J98/nsw_capacity_data!$C$10</f>
        <v>0.48939358620000661</v>
      </c>
      <c r="E98">
        <f>raw_OpenNEM_data!L98/nsw_capacity_data!$C$14</f>
        <v>5.6098133699177169E-2</v>
      </c>
      <c r="F98">
        <v>1</v>
      </c>
      <c r="G98">
        <v>1</v>
      </c>
      <c r="H98">
        <f>SUM(raw_OpenNEM_data!$D98:$E98,raw_OpenNEM_data!$G98:$L98)</f>
        <v>8068.5900000000011</v>
      </c>
    </row>
    <row r="99" spans="1:8" x14ac:dyDescent="0.3">
      <c r="A99" s="2">
        <f>raw_OpenNEM_data!A99</f>
        <v>44193.75</v>
      </c>
      <c r="B99">
        <v>1</v>
      </c>
      <c r="C99">
        <f>MAX(raw_OpenNEM_data!K99,0)/nsw_capacity_data!$C$11</f>
        <v>0.21773952207378836</v>
      </c>
      <c r="D99">
        <f>raw_OpenNEM_data!J99/nsw_capacity_data!$C$10</f>
        <v>0.50022977788138134</v>
      </c>
      <c r="E99">
        <f>raw_OpenNEM_data!L99/nsw_capacity_data!$C$14</f>
        <v>3.0370567820046754E-2</v>
      </c>
      <c r="F99">
        <v>1</v>
      </c>
      <c r="G99">
        <v>1</v>
      </c>
      <c r="H99">
        <f>SUM(raw_OpenNEM_data!$D99:$E99,raw_OpenNEM_data!$G99:$L99)</f>
        <v>7886.7400000000007</v>
      </c>
    </row>
    <row r="100" spans="1:8" x14ac:dyDescent="0.3">
      <c r="A100" s="2">
        <f>raw_OpenNEM_data!A100</f>
        <v>44193.770833333336</v>
      </c>
      <c r="B100">
        <v>1</v>
      </c>
      <c r="C100">
        <f>MAX(raw_OpenNEM_data!K100,0)/nsw_capacity_data!$C$11</f>
        <v>0.11340456782889961</v>
      </c>
      <c r="D100">
        <f>raw_OpenNEM_data!J100/nsw_capacity_data!$C$10</f>
        <v>0.4761397315927936</v>
      </c>
      <c r="E100">
        <f>raw_OpenNEM_data!L100/nsw_capacity_data!$C$14</f>
        <v>1.2533942351371227E-2</v>
      </c>
      <c r="F100">
        <v>1</v>
      </c>
      <c r="G100">
        <v>1</v>
      </c>
      <c r="H100">
        <f>SUM(raw_OpenNEM_data!$D100:$E100,raw_OpenNEM_data!$G100:$L100)</f>
        <v>7650.1900000000005</v>
      </c>
    </row>
    <row r="101" spans="1:8" x14ac:dyDescent="0.3">
      <c r="A101" s="2">
        <f>raw_OpenNEM_data!A101</f>
        <v>44193.791666666664</v>
      </c>
      <c r="B101">
        <v>1</v>
      </c>
      <c r="C101">
        <f>MAX(raw_OpenNEM_data!K101,0)/nsw_capacity_data!$C$11</f>
        <v>3.3400485929486329E-2</v>
      </c>
      <c r="D101">
        <f>raw_OpenNEM_data!J101/nsw_capacity_data!$C$10</f>
        <v>0.45847014552599152</v>
      </c>
      <c r="E101">
        <f>raw_OpenNEM_data!L101/nsw_capacity_data!$C$14</f>
        <v>2.5630235869499398E-3</v>
      </c>
      <c r="F101">
        <v>1</v>
      </c>
      <c r="G101">
        <v>1</v>
      </c>
      <c r="H101">
        <f>SUM(raw_OpenNEM_data!$D101:$E101,raw_OpenNEM_data!$G101:$L101)</f>
        <v>7489.8</v>
      </c>
    </row>
    <row r="102" spans="1:8" x14ac:dyDescent="0.3">
      <c r="A102" s="2">
        <f>raw_OpenNEM_data!A102</f>
        <v>44193.8125</v>
      </c>
      <c r="B102">
        <v>1</v>
      </c>
      <c r="C102">
        <f>MAX(raw_OpenNEM_data!K102,0)/nsw_capacity_data!$C$11</f>
        <v>1.1809989875513534E-3</v>
      </c>
      <c r="D102">
        <f>raw_OpenNEM_data!J102/nsw_capacity_data!$C$10</f>
        <v>0.47712544540277729</v>
      </c>
      <c r="E102">
        <f>raw_OpenNEM_data!L102/nsw_capacity_data!$C$14</f>
        <v>1.8384557374746403E-4</v>
      </c>
      <c r="F102">
        <v>1</v>
      </c>
      <c r="G102">
        <v>1</v>
      </c>
      <c r="H102">
        <f>SUM(raw_OpenNEM_data!$D102:$E102,raw_OpenNEM_data!$G102:$L102)</f>
        <v>7458.4500000000016</v>
      </c>
    </row>
    <row r="103" spans="1:8" x14ac:dyDescent="0.3">
      <c r="A103" s="2">
        <f>raw_OpenNEM_data!A103</f>
        <v>44193.833333333336</v>
      </c>
      <c r="B103">
        <v>1</v>
      </c>
      <c r="C103">
        <f>MAX(raw_OpenNEM_data!K103,0)/nsw_capacity_data!$C$11</f>
        <v>0</v>
      </c>
      <c r="D103">
        <f>raw_OpenNEM_data!J103/nsw_capacity_data!$C$10</f>
        <v>0.48724899264044758</v>
      </c>
      <c r="E103">
        <f>raw_OpenNEM_data!L103/nsw_capacity_data!$C$14</f>
        <v>0</v>
      </c>
      <c r="F103">
        <v>1</v>
      </c>
      <c r="G103">
        <v>1</v>
      </c>
      <c r="H103">
        <f>SUM(raw_OpenNEM_data!$D103:$E103,raw_OpenNEM_data!$G103:$L103)</f>
        <v>7344.7399999999989</v>
      </c>
    </row>
    <row r="104" spans="1:8" x14ac:dyDescent="0.3">
      <c r="A104" s="2">
        <f>raw_OpenNEM_data!A104</f>
        <v>44193.854166666664</v>
      </c>
      <c r="B104">
        <v>1</v>
      </c>
      <c r="C104">
        <f>MAX(raw_OpenNEM_data!K104,0)/nsw_capacity_data!$C$11</f>
        <v>0</v>
      </c>
      <c r="D104">
        <f>raw_OpenNEM_data!J104/nsw_capacity_data!$C$10</f>
        <v>0.44926570981384656</v>
      </c>
      <c r="E104">
        <f>raw_OpenNEM_data!L104/nsw_capacity_data!$C$14</f>
        <v>0</v>
      </c>
      <c r="F104">
        <v>1</v>
      </c>
      <c r="G104">
        <v>1</v>
      </c>
      <c r="H104">
        <f>SUM(raw_OpenNEM_data!$D104:$E104,raw_OpenNEM_data!$G104:$L104)</f>
        <v>7214.79</v>
      </c>
    </row>
    <row r="105" spans="1:8" x14ac:dyDescent="0.3">
      <c r="A105" s="2">
        <f>raw_OpenNEM_data!A105</f>
        <v>44193.875</v>
      </c>
      <c r="B105">
        <v>1</v>
      </c>
      <c r="C105">
        <f>MAX(raw_OpenNEM_data!K105,0)/nsw_capacity_data!$C$11</f>
        <v>0</v>
      </c>
      <c r="D105">
        <f>raw_OpenNEM_data!J105/nsw_capacity_data!$C$10</f>
        <v>0.41958107163075692</v>
      </c>
      <c r="E105">
        <f>raw_OpenNEM_data!L105/nsw_capacity_data!$C$14</f>
        <v>0</v>
      </c>
      <c r="F105">
        <v>1</v>
      </c>
      <c r="G105">
        <v>1</v>
      </c>
      <c r="H105">
        <f>SUM(raw_OpenNEM_data!$D105:$E105,raw_OpenNEM_data!$G105:$L105)</f>
        <v>7127.4900000000007</v>
      </c>
    </row>
    <row r="106" spans="1:8" x14ac:dyDescent="0.3">
      <c r="A106" s="2">
        <f>raw_OpenNEM_data!A106</f>
        <v>44193.895833333336</v>
      </c>
      <c r="B106">
        <v>1</v>
      </c>
      <c r="C106">
        <f>MAX(raw_OpenNEM_data!K106,0)/nsw_capacity_data!$C$11</f>
        <v>0</v>
      </c>
      <c r="D106">
        <f>raw_OpenNEM_data!J106/nsw_capacity_data!$C$10</f>
        <v>0.39716274268207402</v>
      </c>
      <c r="E106">
        <f>raw_OpenNEM_data!L106/nsw_capacity_data!$C$14</f>
        <v>0</v>
      </c>
      <c r="F106">
        <v>1</v>
      </c>
      <c r="G106">
        <v>1</v>
      </c>
      <c r="H106">
        <f>SUM(raw_OpenNEM_data!$D106:$E106,raw_OpenNEM_data!$G106:$L106)</f>
        <v>7114.83</v>
      </c>
    </row>
    <row r="107" spans="1:8" x14ac:dyDescent="0.3">
      <c r="A107" s="2">
        <f>raw_OpenNEM_data!A107</f>
        <v>44193.916666666664</v>
      </c>
      <c r="B107">
        <v>1</v>
      </c>
      <c r="C107">
        <f>MAX(raw_OpenNEM_data!K107,0)/nsw_capacity_data!$C$11</f>
        <v>0</v>
      </c>
      <c r="D107">
        <f>raw_OpenNEM_data!J107/nsw_capacity_data!$C$10</f>
        <v>0.37586999234073731</v>
      </c>
      <c r="E107">
        <f>raw_OpenNEM_data!L107/nsw_capacity_data!$C$14</f>
        <v>0</v>
      </c>
      <c r="F107">
        <v>1</v>
      </c>
      <c r="G107">
        <v>1</v>
      </c>
      <c r="H107">
        <f>SUM(raw_OpenNEM_data!$D107:$E107,raw_OpenNEM_data!$G107:$L107)</f>
        <v>7038.47</v>
      </c>
    </row>
    <row r="108" spans="1:8" x14ac:dyDescent="0.3">
      <c r="A108" s="2">
        <f>raw_OpenNEM_data!A108</f>
        <v>44193.9375</v>
      </c>
      <c r="B108">
        <v>1</v>
      </c>
      <c r="C108">
        <f>MAX(raw_OpenNEM_data!K108,0)/nsw_capacity_data!$C$11</f>
        <v>0</v>
      </c>
      <c r="D108">
        <f>raw_OpenNEM_data!J108/nsw_capacity_data!$C$10</f>
        <v>0.36202337740184481</v>
      </c>
      <c r="E108">
        <f>raw_OpenNEM_data!L108/nsw_capacity_data!$C$14</f>
        <v>0</v>
      </c>
      <c r="F108">
        <v>1</v>
      </c>
      <c r="G108">
        <v>1</v>
      </c>
      <c r="H108">
        <f>SUM(raw_OpenNEM_data!$D108:$E108,raw_OpenNEM_data!$G108:$L108)</f>
        <v>6988.9299999999994</v>
      </c>
    </row>
    <row r="109" spans="1:8" x14ac:dyDescent="0.3">
      <c r="A109" s="2">
        <f>raw_OpenNEM_data!A109</f>
        <v>44193.958333333336</v>
      </c>
      <c r="B109">
        <v>1</v>
      </c>
      <c r="C109">
        <f>MAX(raw_OpenNEM_data!K109,0)/nsw_capacity_data!$C$11</f>
        <v>0</v>
      </c>
      <c r="D109">
        <f>raw_OpenNEM_data!J109/nsw_capacity_data!$C$10</f>
        <v>0.37707549368943349</v>
      </c>
      <c r="E109">
        <f>raw_OpenNEM_data!L109/nsw_capacity_data!$C$14</f>
        <v>0</v>
      </c>
      <c r="F109">
        <v>1</v>
      </c>
      <c r="G109">
        <v>1</v>
      </c>
      <c r="H109">
        <f>SUM(raw_OpenNEM_data!$D109:$E109,raw_OpenNEM_data!$G109:$L109)</f>
        <v>6892.6100000000006</v>
      </c>
    </row>
    <row r="110" spans="1:8" x14ac:dyDescent="0.3">
      <c r="A110" s="2">
        <f>raw_OpenNEM_data!A110</f>
        <v>44193.979166666664</v>
      </c>
      <c r="B110">
        <v>1</v>
      </c>
      <c r="C110">
        <f>MAX(raw_OpenNEM_data!K110,0)/nsw_capacity_data!$C$11</f>
        <v>0</v>
      </c>
      <c r="D110">
        <f>raw_OpenNEM_data!J110/nsw_capacity_data!$C$10</f>
        <v>0.41484564920576777</v>
      </c>
      <c r="E110">
        <f>raw_OpenNEM_data!L110/nsw_capacity_data!$C$14</f>
        <v>0</v>
      </c>
      <c r="F110">
        <v>1</v>
      </c>
      <c r="G110">
        <v>1</v>
      </c>
      <c r="H110">
        <f>SUM(raw_OpenNEM_data!$D110:$E110,raw_OpenNEM_data!$G110:$L110)</f>
        <v>6871.67</v>
      </c>
    </row>
    <row r="111" spans="1:8" x14ac:dyDescent="0.3">
      <c r="A111" s="2">
        <f>raw_OpenNEM_data!A111</f>
        <v>44194</v>
      </c>
      <c r="B111">
        <v>1</v>
      </c>
      <c r="C111">
        <f>MAX(raw_OpenNEM_data!K111,0)/nsw_capacity_data!$C$11</f>
        <v>0</v>
      </c>
      <c r="D111">
        <f>raw_OpenNEM_data!J111/nsw_capacity_data!$C$10</f>
        <v>0.41148889406906658</v>
      </c>
      <c r="E111">
        <f>raw_OpenNEM_data!L111/nsw_capacity_data!$C$14</f>
        <v>0</v>
      </c>
      <c r="F111">
        <v>1</v>
      </c>
      <c r="G111">
        <v>1</v>
      </c>
      <c r="H111">
        <f>SUM(raw_OpenNEM_data!$D111:$E111,raw_OpenNEM_data!$G111:$L111)</f>
        <v>6726.15</v>
      </c>
    </row>
    <row r="112" spans="1:8" x14ac:dyDescent="0.3">
      <c r="A112" s="2">
        <f>raw_OpenNEM_data!A112</f>
        <v>44194.020833333336</v>
      </c>
      <c r="B112">
        <v>1</v>
      </c>
      <c r="C112">
        <f>MAX(raw_OpenNEM_data!K112,0)/nsw_capacity_data!$C$11</f>
        <v>0</v>
      </c>
      <c r="D112">
        <f>raw_OpenNEM_data!J112/nsw_capacity_data!$C$10</f>
        <v>0.39178127809783875</v>
      </c>
      <c r="E112">
        <f>raw_OpenNEM_data!L112/nsw_capacity_data!$C$14</f>
        <v>0</v>
      </c>
      <c r="F112">
        <v>1</v>
      </c>
      <c r="G112">
        <v>1</v>
      </c>
      <c r="H112">
        <f>SUM(raw_OpenNEM_data!$D112:$E112,raw_OpenNEM_data!$G112:$L112)</f>
        <v>6528.22</v>
      </c>
    </row>
    <row r="113" spans="1:8" x14ac:dyDescent="0.3">
      <c r="A113" s="2">
        <f>raw_OpenNEM_data!A113</f>
        <v>44194.041666666664</v>
      </c>
      <c r="B113">
        <v>1</v>
      </c>
      <c r="C113">
        <f>MAX(raw_OpenNEM_data!K113,0)/nsw_capacity_data!$C$11</f>
        <v>0</v>
      </c>
      <c r="D113">
        <f>raw_OpenNEM_data!J113/nsw_capacity_data!$C$10</f>
        <v>0.35175996536681203</v>
      </c>
      <c r="E113">
        <f>raw_OpenNEM_data!L113/nsw_capacity_data!$C$14</f>
        <v>0</v>
      </c>
      <c r="F113">
        <v>1</v>
      </c>
      <c r="G113">
        <v>1</v>
      </c>
      <c r="H113">
        <f>SUM(raw_OpenNEM_data!$D113:$E113,raw_OpenNEM_data!$G113:$L113)</f>
        <v>6325.1299999999992</v>
      </c>
    </row>
    <row r="114" spans="1:8" x14ac:dyDescent="0.3">
      <c r="A114" s="2">
        <f>raw_OpenNEM_data!A114</f>
        <v>44194.0625</v>
      </c>
      <c r="B114">
        <v>1</v>
      </c>
      <c r="C114">
        <f>MAX(raw_OpenNEM_data!K114,0)/nsw_capacity_data!$C$11</f>
        <v>0</v>
      </c>
      <c r="D114">
        <f>raw_OpenNEM_data!J114/nsw_capacity_data!$C$10</f>
        <v>0.29979020280395619</v>
      </c>
      <c r="E114">
        <f>raw_OpenNEM_data!L114/nsw_capacity_data!$C$14</f>
        <v>0</v>
      </c>
      <c r="F114">
        <v>1</v>
      </c>
      <c r="G114">
        <v>1</v>
      </c>
      <c r="H114">
        <f>SUM(raw_OpenNEM_data!$D114:$E114,raw_OpenNEM_data!$G114:$L114)</f>
        <v>6060.34</v>
      </c>
    </row>
    <row r="115" spans="1:8" x14ac:dyDescent="0.3">
      <c r="A115" s="2">
        <f>raw_OpenNEM_data!A115</f>
        <v>44194.083333333336</v>
      </c>
      <c r="B115">
        <v>1</v>
      </c>
      <c r="C115">
        <f>MAX(raw_OpenNEM_data!K115,0)/nsw_capacity_data!$C$11</f>
        <v>0</v>
      </c>
      <c r="D115">
        <f>raw_OpenNEM_data!J115/nsw_capacity_data!$C$10</f>
        <v>0.29742582170568449</v>
      </c>
      <c r="E115">
        <f>raw_OpenNEM_data!L115/nsw_capacity_data!$C$14</f>
        <v>0</v>
      </c>
      <c r="F115">
        <v>1</v>
      </c>
      <c r="G115">
        <v>1</v>
      </c>
      <c r="H115">
        <f>SUM(raw_OpenNEM_data!$D115:$E115,raw_OpenNEM_data!$G115:$L115)</f>
        <v>5872.4900000000007</v>
      </c>
    </row>
    <row r="116" spans="1:8" x14ac:dyDescent="0.3">
      <c r="A116" s="2">
        <f>raw_OpenNEM_data!A116</f>
        <v>44194.104166666664</v>
      </c>
      <c r="B116">
        <v>1</v>
      </c>
      <c r="C116">
        <f>MAX(raw_OpenNEM_data!K116,0)/nsw_capacity_data!$C$11</f>
        <v>0</v>
      </c>
      <c r="D116">
        <f>raw_OpenNEM_data!J116/nsw_capacity_data!$C$10</f>
        <v>0.2538879083552566</v>
      </c>
      <c r="E116">
        <f>raw_OpenNEM_data!L116/nsw_capacity_data!$C$14</f>
        <v>0</v>
      </c>
      <c r="F116">
        <v>1</v>
      </c>
      <c r="G116">
        <v>1</v>
      </c>
      <c r="H116">
        <f>SUM(raw_OpenNEM_data!$D116:$E116,raw_OpenNEM_data!$G116:$L116)</f>
        <v>5791.2599999999993</v>
      </c>
    </row>
    <row r="117" spans="1:8" x14ac:dyDescent="0.3">
      <c r="A117" s="2">
        <f>raw_OpenNEM_data!A117</f>
        <v>44194.125</v>
      </c>
      <c r="B117">
        <v>1</v>
      </c>
      <c r="C117">
        <f>MAX(raw_OpenNEM_data!K117,0)/nsw_capacity_data!$C$11</f>
        <v>0</v>
      </c>
      <c r="D117">
        <f>raw_OpenNEM_data!J117/nsw_capacity_data!$C$10</f>
        <v>0.22773985147690565</v>
      </c>
      <c r="E117">
        <f>raw_OpenNEM_data!L117/nsw_capacity_data!$C$14</f>
        <v>0</v>
      </c>
      <c r="F117">
        <v>1</v>
      </c>
      <c r="G117">
        <v>1</v>
      </c>
      <c r="H117">
        <f>SUM(raw_OpenNEM_data!$D117:$E117,raw_OpenNEM_data!$G117:$L117)</f>
        <v>5699.3199999999988</v>
      </c>
    </row>
    <row r="118" spans="1:8" x14ac:dyDescent="0.3">
      <c r="A118" s="2">
        <f>raw_OpenNEM_data!A118</f>
        <v>44194.145833333336</v>
      </c>
      <c r="B118">
        <v>1</v>
      </c>
      <c r="C118">
        <f>MAX(raw_OpenNEM_data!K118,0)/nsw_capacity_data!$C$11</f>
        <v>0</v>
      </c>
      <c r="D118">
        <f>raw_OpenNEM_data!J118/nsw_capacity_data!$C$10</f>
        <v>0.21330047620633386</v>
      </c>
      <c r="E118">
        <f>raw_OpenNEM_data!L118/nsw_capacity_data!$C$14</f>
        <v>0</v>
      </c>
      <c r="F118">
        <v>1</v>
      </c>
      <c r="G118">
        <v>1</v>
      </c>
      <c r="H118">
        <f>SUM(raw_OpenNEM_data!$D118:$E118,raw_OpenNEM_data!$G118:$L118)</f>
        <v>5676.79</v>
      </c>
    </row>
    <row r="119" spans="1:8" x14ac:dyDescent="0.3">
      <c r="A119" s="2">
        <f>raw_OpenNEM_data!A119</f>
        <v>44194.166666666664</v>
      </c>
      <c r="B119">
        <v>1</v>
      </c>
      <c r="C119">
        <f>MAX(raw_OpenNEM_data!K119,0)/nsw_capacity_data!$C$11</f>
        <v>0</v>
      </c>
      <c r="D119">
        <f>raw_OpenNEM_data!J119/nsw_capacity_data!$C$10</f>
        <v>0.18847114456025843</v>
      </c>
      <c r="E119">
        <f>raw_OpenNEM_data!L119/nsw_capacity_data!$C$14</f>
        <v>7.2096303430378055E-5</v>
      </c>
      <c r="F119">
        <v>1</v>
      </c>
      <c r="G119">
        <v>1</v>
      </c>
      <c r="H119">
        <f>SUM(raw_OpenNEM_data!$D119:$E119,raw_OpenNEM_data!$G119:$L119)</f>
        <v>5689.1500000000005</v>
      </c>
    </row>
    <row r="120" spans="1:8" x14ac:dyDescent="0.3">
      <c r="A120" s="2">
        <f>raw_OpenNEM_data!A120</f>
        <v>44194.1875</v>
      </c>
      <c r="B120">
        <v>1</v>
      </c>
      <c r="C120">
        <f>MAX(raw_OpenNEM_data!K120,0)/nsw_capacity_data!$C$11</f>
        <v>0</v>
      </c>
      <c r="D120">
        <f>raw_OpenNEM_data!J120/nsw_capacity_data!$C$10</f>
        <v>0.24040760598088512</v>
      </c>
      <c r="E120">
        <f>raw_OpenNEM_data!L120/nsw_capacity_data!$C$14</f>
        <v>1.5392560782385714E-3</v>
      </c>
      <c r="F120">
        <v>1</v>
      </c>
      <c r="G120">
        <v>1</v>
      </c>
      <c r="H120">
        <f>SUM(raw_OpenNEM_data!$D120:$E120,raw_OpenNEM_data!$G120:$L120)</f>
        <v>5851.7400000000016</v>
      </c>
    </row>
    <row r="121" spans="1:8" x14ac:dyDescent="0.3">
      <c r="A121" s="2">
        <f>raw_OpenNEM_data!A121</f>
        <v>44194.208333333336</v>
      </c>
      <c r="B121">
        <v>1</v>
      </c>
      <c r="C121">
        <f>MAX(raw_OpenNEM_data!K121,0)/nsw_capacity_data!$C$11</f>
        <v>1.31859110260588E-4</v>
      </c>
      <c r="D121">
        <f>raw_OpenNEM_data!J121/nsw_capacity_data!$C$10</f>
        <v>0.23416031169869125</v>
      </c>
      <c r="E121">
        <f>raw_OpenNEM_data!L121/nsw_capacity_data!$C$14</f>
        <v>1.0353029172602288E-2</v>
      </c>
      <c r="F121">
        <v>1</v>
      </c>
      <c r="G121">
        <v>1</v>
      </c>
      <c r="H121">
        <f>SUM(raw_OpenNEM_data!$D121:$E121,raw_OpenNEM_data!$G121:$L121)</f>
        <v>5958.49</v>
      </c>
    </row>
    <row r="122" spans="1:8" x14ac:dyDescent="0.3">
      <c r="A122" s="2">
        <f>raw_OpenNEM_data!A122</f>
        <v>44194.229166666664</v>
      </c>
      <c r="B122">
        <v>1</v>
      </c>
      <c r="C122">
        <f>MAX(raw_OpenNEM_data!K122,0)/nsw_capacity_data!$C$11</f>
        <v>1.8058965100906616E-2</v>
      </c>
      <c r="D122">
        <f>raw_OpenNEM_data!J122/nsw_capacity_data!$C$10</f>
        <v>0.23974158313630156</v>
      </c>
      <c r="E122">
        <f>raw_OpenNEM_data!L122/nsw_capacity_data!$C$14</f>
        <v>2.7086581198793036E-2</v>
      </c>
      <c r="F122">
        <v>1</v>
      </c>
      <c r="G122">
        <v>1</v>
      </c>
      <c r="H122">
        <f>SUM(raw_OpenNEM_data!$D122:$E122,raw_OpenNEM_data!$G122:$L122)</f>
        <v>6220.3600000000006</v>
      </c>
    </row>
    <row r="123" spans="1:8" x14ac:dyDescent="0.3">
      <c r="A123" s="2">
        <f>raw_OpenNEM_data!A123</f>
        <v>44194.25</v>
      </c>
      <c r="B123">
        <v>1</v>
      </c>
      <c r="C123">
        <f>MAX(raw_OpenNEM_data!K123,0)/nsw_capacity_data!$C$11</f>
        <v>0.10914494526700323</v>
      </c>
      <c r="D123">
        <f>raw_OpenNEM_data!J123/nsw_capacity_data!$C$10</f>
        <v>0.23888907389523462</v>
      </c>
      <c r="E123">
        <f>raw_OpenNEM_data!L123/nsw_capacity_data!$C$14</f>
        <v>5.0189841633057682E-2</v>
      </c>
      <c r="F123">
        <v>1</v>
      </c>
      <c r="G123">
        <v>1</v>
      </c>
      <c r="H123">
        <f>SUM(raw_OpenNEM_data!$D123:$E123,raw_OpenNEM_data!$G123:$L123)</f>
        <v>6500.67</v>
      </c>
    </row>
    <row r="124" spans="1:8" x14ac:dyDescent="0.3">
      <c r="A124" s="2">
        <f>raw_OpenNEM_data!A124</f>
        <v>44194.270833333336</v>
      </c>
      <c r="B124">
        <v>1</v>
      </c>
      <c r="C124">
        <f>MAX(raw_OpenNEM_data!K124,0)/nsw_capacity_data!$C$11</f>
        <v>0.24929398045962645</v>
      </c>
      <c r="D124">
        <f>raw_OpenNEM_data!J124/nsw_capacity_data!$C$10</f>
        <v>0.23521928802157915</v>
      </c>
      <c r="E124">
        <f>raw_OpenNEM_data!L124/nsw_capacity_data!$C$14</f>
        <v>8.650835448611062E-2</v>
      </c>
      <c r="F124">
        <v>1</v>
      </c>
      <c r="G124">
        <v>1</v>
      </c>
      <c r="H124">
        <f>SUM(raw_OpenNEM_data!$D124:$E124,raw_OpenNEM_data!$G124:$L124)</f>
        <v>6795.4699999999993</v>
      </c>
    </row>
    <row r="125" spans="1:8" x14ac:dyDescent="0.3">
      <c r="A125" s="2">
        <f>raw_OpenNEM_data!A125</f>
        <v>44194.291666666664</v>
      </c>
      <c r="B125">
        <v>1</v>
      </c>
      <c r="C125">
        <f>MAX(raw_OpenNEM_data!K125,0)/nsw_capacity_data!$C$11</f>
        <v>0.34814244911671594</v>
      </c>
      <c r="D125">
        <f>raw_OpenNEM_data!J125/nsw_capacity_data!$C$10</f>
        <v>0.22969795863998135</v>
      </c>
      <c r="E125">
        <f>raw_OpenNEM_data!L125/nsw_capacity_data!$C$14</f>
        <v>0.12992474841188431</v>
      </c>
      <c r="F125">
        <v>1</v>
      </c>
      <c r="G125">
        <v>1</v>
      </c>
      <c r="H125">
        <f>SUM(raw_OpenNEM_data!$D125:$E125,raw_OpenNEM_data!$G125:$L125)</f>
        <v>7023.46</v>
      </c>
    </row>
    <row r="126" spans="1:8" x14ac:dyDescent="0.3">
      <c r="A126" s="2">
        <f>raw_OpenNEM_data!A126</f>
        <v>44194.3125</v>
      </c>
      <c r="B126">
        <v>1</v>
      </c>
      <c r="C126">
        <f>MAX(raw_OpenNEM_data!K126,0)/nsw_capacity_data!$C$11</f>
        <v>0.40701467534567154</v>
      </c>
      <c r="D126">
        <f>raw_OpenNEM_data!J126/nsw_capacity_data!$C$10</f>
        <v>0.24304505644543609</v>
      </c>
      <c r="E126">
        <f>raw_OpenNEM_data!L126/nsw_capacity_data!$C$14</f>
        <v>0.18003528411116856</v>
      </c>
      <c r="F126">
        <v>1</v>
      </c>
      <c r="G126">
        <v>1</v>
      </c>
      <c r="H126">
        <f>SUM(raw_OpenNEM_data!$D126:$E126,raw_OpenNEM_data!$G126:$L126)</f>
        <v>7437.4800000000005</v>
      </c>
    </row>
    <row r="127" spans="1:8" x14ac:dyDescent="0.3">
      <c r="A127" s="2">
        <f>raw_OpenNEM_data!A127</f>
        <v>44194.333333333336</v>
      </c>
      <c r="B127">
        <v>1</v>
      </c>
      <c r="C127">
        <f>MAX(raw_OpenNEM_data!K127,0)/nsw_capacity_data!$C$11</f>
        <v>0.42503924241781449</v>
      </c>
      <c r="D127">
        <f>raw_OpenNEM_data!J127/nsw_capacity_data!$C$10</f>
        <v>0.26463751706683536</v>
      </c>
      <c r="E127">
        <f>raw_OpenNEM_data!L127/nsw_capacity_data!$C$14</f>
        <v>0.22935276047271866</v>
      </c>
      <c r="F127">
        <v>1</v>
      </c>
      <c r="G127">
        <v>1</v>
      </c>
      <c r="H127">
        <f>SUM(raw_OpenNEM_data!$D127:$E127,raw_OpenNEM_data!$G127:$L127)</f>
        <v>7684.58</v>
      </c>
    </row>
    <row r="128" spans="1:8" x14ac:dyDescent="0.3">
      <c r="A128" s="2">
        <f>raw_OpenNEM_data!A128</f>
        <v>44194.354166666664</v>
      </c>
      <c r="B128">
        <v>1</v>
      </c>
      <c r="C128">
        <f>MAX(raw_OpenNEM_data!K128,0)/nsw_capacity_data!$C$11</f>
        <v>0.440959796730582</v>
      </c>
      <c r="D128">
        <f>raw_OpenNEM_data!J128/nsw_capacity_data!$C$10</f>
        <v>0.27390855506343864</v>
      </c>
      <c r="E128">
        <f>raw_OpenNEM_data!L128/nsw_capacity_data!$C$14</f>
        <v>0.29478376065095829</v>
      </c>
      <c r="F128">
        <v>1</v>
      </c>
      <c r="G128">
        <v>1</v>
      </c>
      <c r="H128">
        <f>SUM(raw_OpenNEM_data!$D128:$E128,raw_OpenNEM_data!$G128:$L128)</f>
        <v>7878.46</v>
      </c>
    </row>
    <row r="129" spans="1:8" x14ac:dyDescent="0.3">
      <c r="A129" s="2">
        <f>raw_OpenNEM_data!A129</f>
        <v>44194.375</v>
      </c>
      <c r="B129">
        <v>1</v>
      </c>
      <c r="C129">
        <f>MAX(raw_OpenNEM_data!K129,0)/nsw_capacity_data!$C$11</f>
        <v>0.43788690616103088</v>
      </c>
      <c r="D129">
        <f>raw_OpenNEM_data!J129/nsw_capacity_data!$C$10</f>
        <v>0.27732525225615234</v>
      </c>
      <c r="E129">
        <f>raw_OpenNEM_data!L129/nsw_capacity_data!$C$14</f>
        <v>0.34079562150022552</v>
      </c>
      <c r="F129">
        <v>1</v>
      </c>
      <c r="G129">
        <v>1</v>
      </c>
      <c r="H129">
        <f>SUM(raw_OpenNEM_data!$D129:$E129,raw_OpenNEM_data!$G129:$L129)</f>
        <v>7948.3000000000011</v>
      </c>
    </row>
    <row r="130" spans="1:8" x14ac:dyDescent="0.3">
      <c r="A130" s="2">
        <f>raw_OpenNEM_data!A130</f>
        <v>44194.395833333336</v>
      </c>
      <c r="B130">
        <v>1</v>
      </c>
      <c r="C130">
        <f>MAX(raw_OpenNEM_data!K130,0)/nsw_capacity_data!$C$11</f>
        <v>0.45123334132132004</v>
      </c>
      <c r="D130">
        <f>raw_OpenNEM_data!J130/nsw_capacity_data!$C$10</f>
        <v>0.27552033034733092</v>
      </c>
      <c r="E130">
        <f>raw_OpenNEM_data!L130/nsw_capacity_data!$C$14</f>
        <v>0.339451025441249</v>
      </c>
      <c r="F130">
        <v>1</v>
      </c>
      <c r="G130">
        <v>1</v>
      </c>
      <c r="H130">
        <f>SUM(raw_OpenNEM_data!$D130:$E130,raw_OpenNEM_data!$G130:$L130)</f>
        <v>7991.43</v>
      </c>
    </row>
    <row r="131" spans="1:8" x14ac:dyDescent="0.3">
      <c r="A131" s="2">
        <f>raw_OpenNEM_data!A131</f>
        <v>44194.416666666664</v>
      </c>
      <c r="B131">
        <v>1</v>
      </c>
      <c r="C131">
        <f>MAX(raw_OpenNEM_data!K131,0)/nsw_capacity_data!$C$11</f>
        <v>0.47360352602726846</v>
      </c>
      <c r="D131">
        <f>raw_OpenNEM_data!J131/nsw_capacity_data!$C$10</f>
        <v>0.29853807985613906</v>
      </c>
      <c r="E131">
        <f>raw_OpenNEM_data!L131/nsw_capacity_data!$C$14</f>
        <v>0.34605504683547161</v>
      </c>
      <c r="F131">
        <v>1</v>
      </c>
      <c r="G131">
        <v>1</v>
      </c>
      <c r="H131">
        <f>SUM(raw_OpenNEM_data!$D131:$E131,raw_OpenNEM_data!$G131:$L131)</f>
        <v>8047.99</v>
      </c>
    </row>
    <row r="132" spans="1:8" x14ac:dyDescent="0.3">
      <c r="A132" s="2">
        <f>raw_OpenNEM_data!A132</f>
        <v>44194.4375</v>
      </c>
      <c r="B132">
        <v>1</v>
      </c>
      <c r="C132">
        <f>MAX(raw_OpenNEM_data!K132,0)/nsw_capacity_data!$C$11</f>
        <v>0.46245856470785179</v>
      </c>
      <c r="D132">
        <f>raw_OpenNEM_data!J132/nsw_capacity_data!$C$10</f>
        <v>0.27833760697991944</v>
      </c>
      <c r="E132">
        <f>raw_OpenNEM_data!L132/nsw_capacity_data!$C$14</f>
        <v>0.37862094709497335</v>
      </c>
      <c r="F132">
        <v>1</v>
      </c>
      <c r="G132">
        <v>1</v>
      </c>
      <c r="H132">
        <f>SUM(raw_OpenNEM_data!$D132:$E132,raw_OpenNEM_data!$G132:$L132)</f>
        <v>8169.48</v>
      </c>
    </row>
    <row r="133" spans="1:8" x14ac:dyDescent="0.3">
      <c r="A133" s="2">
        <f>raw_OpenNEM_data!A133</f>
        <v>44194.458333333336</v>
      </c>
      <c r="B133">
        <v>1</v>
      </c>
      <c r="C133">
        <f>MAX(raw_OpenNEM_data!K133,0)/nsw_capacity_data!$C$11</f>
        <v>0.47904414757671621</v>
      </c>
      <c r="D133">
        <f>raw_OpenNEM_data!J133/nsw_capacity_data!$C$10</f>
        <v>0.24582237170734955</v>
      </c>
      <c r="E133">
        <f>raw_OpenNEM_data!L133/nsw_capacity_data!$C$14</f>
        <v>0.39407118492010346</v>
      </c>
      <c r="F133">
        <v>1</v>
      </c>
      <c r="G133">
        <v>1</v>
      </c>
      <c r="H133">
        <f>SUM(raw_OpenNEM_data!$D133:$E133,raw_OpenNEM_data!$G133:$L133)</f>
        <v>8096.4300000000012</v>
      </c>
    </row>
    <row r="134" spans="1:8" x14ac:dyDescent="0.3">
      <c r="A134" s="2">
        <f>raw_OpenNEM_data!A134</f>
        <v>44194.479166666664</v>
      </c>
      <c r="B134">
        <v>1</v>
      </c>
      <c r="C134">
        <f>MAX(raw_OpenNEM_data!K134,0)/nsw_capacity_data!$C$11</f>
        <v>0.48978779856055715</v>
      </c>
      <c r="D134">
        <f>raw_OpenNEM_data!J134/nsw_capacity_data!$C$10</f>
        <v>0.2191081954111026</v>
      </c>
      <c r="E134">
        <f>raw_OpenNEM_data!L134/nsw_capacity_data!$C$14</f>
        <v>0.37259009131302223</v>
      </c>
      <c r="F134">
        <v>1</v>
      </c>
      <c r="G134">
        <v>1</v>
      </c>
      <c r="H134">
        <f>SUM(raw_OpenNEM_data!$D134:$E134,raw_OpenNEM_data!$G134:$L134)</f>
        <v>8001.6900000000005</v>
      </c>
    </row>
    <row r="135" spans="1:8" x14ac:dyDescent="0.3">
      <c r="A135" s="2">
        <f>raw_OpenNEM_data!A135</f>
        <v>44194.5</v>
      </c>
      <c r="B135">
        <v>1</v>
      </c>
      <c r="C135">
        <f>MAX(raw_OpenNEM_data!K135,0)/nsw_capacity_data!$C$11</f>
        <v>0.52167477122444372</v>
      </c>
      <c r="D135">
        <f>raw_OpenNEM_data!J135/nsw_capacity_data!$C$10</f>
        <v>0.21094275533650805</v>
      </c>
      <c r="E135">
        <f>raw_OpenNEM_data!L135/nsw_capacity_data!$C$14</f>
        <v>0.35460206360714297</v>
      </c>
      <c r="F135">
        <v>1</v>
      </c>
      <c r="G135">
        <v>1</v>
      </c>
      <c r="H135">
        <f>SUM(raw_OpenNEM_data!$D135:$E135,raw_OpenNEM_data!$G135:$L135)</f>
        <v>8069.08</v>
      </c>
    </row>
    <row r="136" spans="1:8" x14ac:dyDescent="0.3">
      <c r="A136" s="2">
        <f>raw_OpenNEM_data!A136</f>
        <v>44194.520833333336</v>
      </c>
      <c r="B136">
        <v>1</v>
      </c>
      <c r="C136">
        <f>MAX(raw_OpenNEM_data!K136,0)/nsw_capacity_data!$C$11</f>
        <v>0.54406788794956784</v>
      </c>
      <c r="D136">
        <f>raw_OpenNEM_data!J136/nsw_capacity_data!$C$10</f>
        <v>0.22883878917046852</v>
      </c>
      <c r="E136">
        <f>raw_OpenNEM_data!L136/nsw_capacity_data!$C$14</f>
        <v>0.35859259400201438</v>
      </c>
      <c r="F136">
        <v>1</v>
      </c>
      <c r="G136">
        <v>1</v>
      </c>
      <c r="H136">
        <f>SUM(raw_OpenNEM_data!$D136:$E136,raw_OpenNEM_data!$G136:$L136)</f>
        <v>8085.8600000000006</v>
      </c>
    </row>
    <row r="137" spans="1:8" x14ac:dyDescent="0.3">
      <c r="A137" s="2">
        <f>raw_OpenNEM_data!A137</f>
        <v>44194.541666666664</v>
      </c>
      <c r="B137">
        <v>1</v>
      </c>
      <c r="C137">
        <f>MAX(raw_OpenNEM_data!K137,0)/nsw_capacity_data!$C$11</f>
        <v>0.58939302385044645</v>
      </c>
      <c r="D137">
        <f>raw_OpenNEM_data!J137/nsw_capacity_data!$C$10</f>
        <v>0.22781311398980986</v>
      </c>
      <c r="E137">
        <f>raw_OpenNEM_data!L137/nsw_capacity_data!$C$14</f>
        <v>0.38885141255174405</v>
      </c>
      <c r="F137">
        <v>1</v>
      </c>
      <c r="G137">
        <v>1</v>
      </c>
      <c r="H137">
        <f>SUM(raw_OpenNEM_data!$D137:$E137,raw_OpenNEM_data!$G137:$L137)</f>
        <v>8081.93</v>
      </c>
    </row>
    <row r="138" spans="1:8" x14ac:dyDescent="0.3">
      <c r="A138" s="2">
        <f>raw_OpenNEM_data!A138</f>
        <v>44194.5625</v>
      </c>
      <c r="B138">
        <v>1</v>
      </c>
      <c r="C138">
        <f>MAX(raw_OpenNEM_data!K138,0)/nsw_capacity_data!$C$11</f>
        <v>0.61917025075016363</v>
      </c>
      <c r="D138">
        <f>raw_OpenNEM_data!J138/nsw_capacity_data!$C$10</f>
        <v>0.252735688834127</v>
      </c>
      <c r="E138">
        <f>raw_OpenNEM_data!L138/nsw_capacity_data!$C$14</f>
        <v>0.39426944975453693</v>
      </c>
      <c r="F138">
        <v>1</v>
      </c>
      <c r="G138">
        <v>1</v>
      </c>
      <c r="H138">
        <f>SUM(raw_OpenNEM_data!$D138:$E138,raw_OpenNEM_data!$G138:$L138)</f>
        <v>8010.82</v>
      </c>
    </row>
    <row r="139" spans="1:8" x14ac:dyDescent="0.3">
      <c r="A139" s="2">
        <f>raw_OpenNEM_data!A139</f>
        <v>44194.583333333336</v>
      </c>
      <c r="B139">
        <v>1</v>
      </c>
      <c r="C139">
        <f>MAX(raw_OpenNEM_data!K139,0)/nsw_capacity_data!$C$11</f>
        <v>0.60445936044891713</v>
      </c>
      <c r="D139">
        <f>raw_OpenNEM_data!J139/nsw_capacity_data!$C$10</f>
        <v>0.25870325352159579</v>
      </c>
      <c r="E139">
        <f>raw_OpenNEM_data!L139/nsw_capacity_data!$C$14</f>
        <v>0.3470824191593545</v>
      </c>
      <c r="F139">
        <v>1</v>
      </c>
      <c r="G139">
        <v>1</v>
      </c>
      <c r="H139">
        <f>SUM(raw_OpenNEM_data!$D139:$E139,raw_OpenNEM_data!$G139:$L139)</f>
        <v>7828.8799999999992</v>
      </c>
    </row>
    <row r="140" spans="1:8" x14ac:dyDescent="0.3">
      <c r="A140" s="2">
        <f>raw_OpenNEM_data!A140</f>
        <v>44194.604166666664</v>
      </c>
      <c r="B140">
        <v>1</v>
      </c>
      <c r="C140">
        <f>MAX(raw_OpenNEM_data!K140,0)/nsw_capacity_data!$C$11</f>
        <v>0.5727902419672003</v>
      </c>
      <c r="D140">
        <f>raw_OpenNEM_data!J140/nsw_capacity_data!$C$10</f>
        <v>0.27483432681740982</v>
      </c>
      <c r="E140">
        <f>raw_OpenNEM_data!L140/nsw_capacity_data!$C$14</f>
        <v>0.32244350746202283</v>
      </c>
      <c r="F140">
        <v>1</v>
      </c>
      <c r="G140">
        <v>1</v>
      </c>
      <c r="H140">
        <f>SUM(raw_OpenNEM_data!$D140:$E140,raw_OpenNEM_data!$G140:$L140)</f>
        <v>7900.4499999999989</v>
      </c>
    </row>
    <row r="141" spans="1:8" x14ac:dyDescent="0.3">
      <c r="A141" s="2">
        <f>raw_OpenNEM_data!A141</f>
        <v>44194.625</v>
      </c>
      <c r="B141">
        <v>1</v>
      </c>
      <c r="C141">
        <f>MAX(raw_OpenNEM_data!K141,0)/nsw_capacity_data!$C$11</f>
        <v>0.56697697510614653</v>
      </c>
      <c r="D141">
        <f>raw_OpenNEM_data!J141/nsw_capacity_data!$C$10</f>
        <v>0.28427853075360482</v>
      </c>
      <c r="E141">
        <f>raw_OpenNEM_data!L141/nsw_capacity_data!$C$14</f>
        <v>0.29996748486760244</v>
      </c>
      <c r="F141">
        <v>1</v>
      </c>
      <c r="G141">
        <v>1</v>
      </c>
      <c r="H141">
        <f>SUM(raw_OpenNEM_data!$D141:$E141,raw_OpenNEM_data!$G141:$L141)</f>
        <v>7893.39</v>
      </c>
    </row>
    <row r="142" spans="1:8" x14ac:dyDescent="0.3">
      <c r="A142" s="2">
        <f>raw_OpenNEM_data!A142</f>
        <v>44194.645833333336</v>
      </c>
      <c r="B142">
        <v>1</v>
      </c>
      <c r="C142">
        <f>MAX(raw_OpenNEM_data!K142,0)/nsw_capacity_data!$C$11</f>
        <v>0.53717108318245976</v>
      </c>
      <c r="D142">
        <f>raw_OpenNEM_data!J142/nsw_capacity_data!$C$10</f>
        <v>0.31059309334310164</v>
      </c>
      <c r="E142">
        <f>raw_OpenNEM_data!L142/nsw_capacity_data!$C$14</f>
        <v>0.27117222127750945</v>
      </c>
      <c r="F142">
        <v>1</v>
      </c>
      <c r="G142">
        <v>1</v>
      </c>
      <c r="H142">
        <f>SUM(raw_OpenNEM_data!$D142:$E142,raw_OpenNEM_data!$G142:$L142)</f>
        <v>7944.1400000000012</v>
      </c>
    </row>
    <row r="143" spans="1:8" x14ac:dyDescent="0.3">
      <c r="A143" s="2">
        <f>raw_OpenNEM_data!A143</f>
        <v>44194.666666666664</v>
      </c>
      <c r="B143">
        <v>1</v>
      </c>
      <c r="C143">
        <f>MAX(raw_OpenNEM_data!K143,0)/nsw_capacity_data!$C$11</f>
        <v>0.51144709067205718</v>
      </c>
      <c r="D143">
        <f>raw_OpenNEM_data!J143/nsw_capacity_data!$C$10</f>
        <v>0.32148256685204302</v>
      </c>
      <c r="E143">
        <f>raw_OpenNEM_data!L143/nsw_capacity_data!$C$14</f>
        <v>0.21195952727013997</v>
      </c>
      <c r="F143">
        <v>1</v>
      </c>
      <c r="G143">
        <v>1</v>
      </c>
      <c r="H143">
        <f>SUM(raw_OpenNEM_data!$D143:$E143,raw_OpenNEM_data!$G143:$L143)</f>
        <v>7942.0899999999983</v>
      </c>
    </row>
    <row r="144" spans="1:8" x14ac:dyDescent="0.3">
      <c r="A144" s="2">
        <f>raw_OpenNEM_data!A144</f>
        <v>44194.6875</v>
      </c>
      <c r="B144">
        <v>1</v>
      </c>
      <c r="C144">
        <f>MAX(raw_OpenNEM_data!K144,0)/nsw_capacity_data!$C$11</f>
        <v>0.51360843347937202</v>
      </c>
      <c r="D144">
        <f>raw_OpenNEM_data!J144/nsw_capacity_data!$C$10</f>
        <v>0.32555196643244866</v>
      </c>
      <c r="E144">
        <f>raw_OpenNEM_data!L144/nsw_capacity_data!$C$14</f>
        <v>0.15953109541556904</v>
      </c>
      <c r="F144">
        <v>1</v>
      </c>
      <c r="G144">
        <v>1</v>
      </c>
      <c r="H144">
        <f>SUM(raw_OpenNEM_data!$D144:$E144,raw_OpenNEM_data!$G144:$L144)</f>
        <v>7953.51</v>
      </c>
    </row>
    <row r="145" spans="1:8" x14ac:dyDescent="0.3">
      <c r="A145" s="2">
        <f>raw_OpenNEM_data!A145</f>
        <v>44194.708333333336</v>
      </c>
      <c r="B145">
        <v>1</v>
      </c>
      <c r="C145">
        <f>MAX(raw_OpenNEM_data!K145,0)/nsw_capacity_data!$C$11</f>
        <v>0.49890900918771347</v>
      </c>
      <c r="D145">
        <f>raw_OpenNEM_data!J145/nsw_capacity_data!$C$10</f>
        <v>0.34295514336141725</v>
      </c>
      <c r="E145">
        <f>raw_OpenNEM_data!L145/nsw_capacity_data!$C$14</f>
        <v>0.11212056627975242</v>
      </c>
      <c r="F145">
        <v>1</v>
      </c>
      <c r="G145">
        <v>1</v>
      </c>
      <c r="H145">
        <f>SUM(raw_OpenNEM_data!$D145:$E145,raw_OpenNEM_data!$G145:$L145)</f>
        <v>8022.56</v>
      </c>
    </row>
    <row r="146" spans="1:8" x14ac:dyDescent="0.3">
      <c r="A146" s="2">
        <f>raw_OpenNEM_data!A146</f>
        <v>44194.729166666664</v>
      </c>
      <c r="B146">
        <v>1</v>
      </c>
      <c r="C146">
        <f>MAX(raw_OpenNEM_data!K146,0)/nsw_capacity_data!$C$11</f>
        <v>0.43218829939585596</v>
      </c>
      <c r="D146">
        <f>raw_OpenNEM_data!J146/nsw_capacity_data!$C$10</f>
        <v>0.34001132238835791</v>
      </c>
      <c r="E146">
        <f>raw_OpenNEM_data!L146/nsw_capacity_data!$C$14</f>
        <v>7.1011254063750862E-2</v>
      </c>
      <c r="F146">
        <v>1</v>
      </c>
      <c r="G146">
        <v>1</v>
      </c>
      <c r="H146">
        <f>SUM(raw_OpenNEM_data!$D146:$E146,raw_OpenNEM_data!$G146:$L146)</f>
        <v>7990.8799999999992</v>
      </c>
    </row>
    <row r="147" spans="1:8" x14ac:dyDescent="0.3">
      <c r="A147" s="2">
        <f>raw_OpenNEM_data!A147</f>
        <v>44194.75</v>
      </c>
      <c r="B147">
        <v>1</v>
      </c>
      <c r="C147">
        <f>MAX(raw_OpenNEM_data!K147,0)/nsw_capacity_data!$C$11</f>
        <v>0.3378746375307719</v>
      </c>
      <c r="D147">
        <f>raw_OpenNEM_data!J147/nsw_capacity_data!$C$10</f>
        <v>0.37900695993872585</v>
      </c>
      <c r="E147">
        <f>raw_OpenNEM_data!L147/nsw_capacity_data!$C$14</f>
        <v>3.9292485369556041E-2</v>
      </c>
      <c r="F147">
        <v>1</v>
      </c>
      <c r="G147">
        <v>1</v>
      </c>
      <c r="H147">
        <f>SUM(raw_OpenNEM_data!$D147:$E147,raw_OpenNEM_data!$G147:$L147)</f>
        <v>7864.2199999999993</v>
      </c>
    </row>
    <row r="148" spans="1:8" x14ac:dyDescent="0.3">
      <c r="A148" s="2">
        <f>raw_OpenNEM_data!A148</f>
        <v>44194.770833333336</v>
      </c>
      <c r="B148">
        <v>1</v>
      </c>
      <c r="C148">
        <f>MAX(raw_OpenNEM_data!K148,0)/nsw_capacity_data!$C$11</f>
        <v>0.17896721065238155</v>
      </c>
      <c r="D148">
        <f>raw_OpenNEM_data!J148/nsw_capacity_data!$C$10</f>
        <v>0.44664824003463316</v>
      </c>
      <c r="E148">
        <f>raw_OpenNEM_data!L148/nsw_capacity_data!$C$14</f>
        <v>1.5428608934100902E-2</v>
      </c>
      <c r="F148">
        <v>1</v>
      </c>
      <c r="G148">
        <v>1</v>
      </c>
      <c r="H148">
        <f>SUM(raw_OpenNEM_data!$D148:$E148,raw_OpenNEM_data!$G148:$L148)</f>
        <v>7627.69</v>
      </c>
    </row>
    <row r="149" spans="1:8" x14ac:dyDescent="0.3">
      <c r="A149" s="2">
        <f>raw_OpenNEM_data!A149</f>
        <v>44194.791666666664</v>
      </c>
      <c r="B149">
        <v>1</v>
      </c>
      <c r="C149">
        <f>MAX(raw_OpenNEM_data!K149,0)/nsw_capacity_data!$C$11</f>
        <v>5.0880417546205148E-2</v>
      </c>
      <c r="D149">
        <f>raw_OpenNEM_data!J149/nsw_capacity_data!$C$10</f>
        <v>0.48969995670851507</v>
      </c>
      <c r="E149">
        <f>raw_OpenNEM_data!L149/nsw_capacity_data!$C$14</f>
        <v>3.0172302985613212E-3</v>
      </c>
      <c r="F149">
        <v>1</v>
      </c>
      <c r="G149">
        <v>1</v>
      </c>
      <c r="H149">
        <f>SUM(raw_OpenNEM_data!$D149:$E149,raw_OpenNEM_data!$G149:$L149)</f>
        <v>7551.3200000000006</v>
      </c>
    </row>
    <row r="150" spans="1:8" x14ac:dyDescent="0.3">
      <c r="A150" s="2">
        <f>raw_OpenNEM_data!A150</f>
        <v>44194.8125</v>
      </c>
      <c r="B150">
        <v>1</v>
      </c>
      <c r="C150">
        <f>MAX(raw_OpenNEM_data!K150,0)/nsw_capacity_data!$C$11</f>
        <v>2.8378373729996114E-3</v>
      </c>
      <c r="D150">
        <f>raw_OpenNEM_data!J150/nsw_capacity_data!$C$10</f>
        <v>0.54464684138665953</v>
      </c>
      <c r="E150">
        <f>raw_OpenNEM_data!L150/nsw_capacity_data!$C$14</f>
        <v>2.1268409511961524E-4</v>
      </c>
      <c r="F150">
        <v>1</v>
      </c>
      <c r="G150">
        <v>1</v>
      </c>
      <c r="H150">
        <f>SUM(raw_OpenNEM_data!$D150:$E150,raw_OpenNEM_data!$G150:$L150)</f>
        <v>7591.41</v>
      </c>
    </row>
    <row r="151" spans="1:8" x14ac:dyDescent="0.3">
      <c r="A151" s="2">
        <f>raw_OpenNEM_data!A151</f>
        <v>44194.833333333336</v>
      </c>
      <c r="B151">
        <v>1</v>
      </c>
      <c r="C151">
        <f>MAX(raw_OpenNEM_data!K151,0)/nsw_capacity_data!$C$11</f>
        <v>0</v>
      </c>
      <c r="D151">
        <f>raw_OpenNEM_data!J151/nsw_capacity_data!$C$10</f>
        <v>0.57846748143461313</v>
      </c>
      <c r="E151">
        <f>raw_OpenNEM_data!L151/nsw_capacity_data!$C$14</f>
        <v>0</v>
      </c>
      <c r="F151">
        <v>1</v>
      </c>
      <c r="G151">
        <v>1</v>
      </c>
      <c r="H151">
        <f>SUM(raw_OpenNEM_data!$D151:$E151,raw_OpenNEM_data!$G151:$L151)</f>
        <v>7602.6</v>
      </c>
    </row>
    <row r="152" spans="1:8" x14ac:dyDescent="0.3">
      <c r="A152" s="2">
        <f>raw_OpenNEM_data!A152</f>
        <v>44194.854166666664</v>
      </c>
      <c r="B152">
        <v>1</v>
      </c>
      <c r="C152">
        <f>MAX(raw_OpenNEM_data!K152,0)/nsw_capacity_data!$C$11</f>
        <v>0</v>
      </c>
      <c r="D152">
        <f>raw_OpenNEM_data!J152/nsw_capacity_data!$C$10</f>
        <v>0.5875387125778414</v>
      </c>
      <c r="E152">
        <f>raw_OpenNEM_data!L152/nsw_capacity_data!$C$14</f>
        <v>0</v>
      </c>
      <c r="F152">
        <v>1</v>
      </c>
      <c r="G152">
        <v>1</v>
      </c>
      <c r="H152">
        <f>SUM(raw_OpenNEM_data!$D152:$E152,raw_OpenNEM_data!$G152:$L152)</f>
        <v>7689.0999999999995</v>
      </c>
    </row>
    <row r="153" spans="1:8" x14ac:dyDescent="0.3">
      <c r="A153" s="2">
        <f>raw_OpenNEM_data!A153</f>
        <v>44194.875</v>
      </c>
      <c r="B153">
        <v>1</v>
      </c>
      <c r="C153">
        <f>MAX(raw_OpenNEM_data!K153,0)/nsw_capacity_data!$C$11</f>
        <v>0</v>
      </c>
      <c r="D153">
        <f>raw_OpenNEM_data!J153/nsw_capacity_data!$C$10</f>
        <v>0.59912084984514968</v>
      </c>
      <c r="E153">
        <f>raw_OpenNEM_data!L153/nsw_capacity_data!$C$14</f>
        <v>0</v>
      </c>
      <c r="F153">
        <v>1</v>
      </c>
      <c r="G153">
        <v>1</v>
      </c>
      <c r="H153">
        <f>SUM(raw_OpenNEM_data!$D153:$E153,raw_OpenNEM_data!$G153:$L153)</f>
        <v>7580.6800000000012</v>
      </c>
    </row>
    <row r="154" spans="1:8" x14ac:dyDescent="0.3">
      <c r="A154" s="2">
        <f>raw_OpenNEM_data!A154</f>
        <v>44194.895833333336</v>
      </c>
      <c r="B154">
        <v>1</v>
      </c>
      <c r="C154">
        <f>MAX(raw_OpenNEM_data!K154,0)/nsw_capacity_data!$C$11</f>
        <v>0</v>
      </c>
      <c r="D154">
        <f>raw_OpenNEM_data!J154/nsw_capacity_data!$C$10</f>
        <v>0.65517999267374871</v>
      </c>
      <c r="E154">
        <f>raw_OpenNEM_data!L154/nsw_capacity_data!$C$14</f>
        <v>0</v>
      </c>
      <c r="F154">
        <v>1</v>
      </c>
      <c r="G154">
        <v>1</v>
      </c>
      <c r="H154">
        <f>SUM(raw_OpenNEM_data!$D154:$E154,raw_OpenNEM_data!$G154:$L154)</f>
        <v>7586.93</v>
      </c>
    </row>
    <row r="155" spans="1:8" x14ac:dyDescent="0.3">
      <c r="A155" s="2">
        <f>raw_OpenNEM_data!A155</f>
        <v>44194.916666666664</v>
      </c>
      <c r="B155">
        <v>1</v>
      </c>
      <c r="C155">
        <f>MAX(raw_OpenNEM_data!K155,0)/nsw_capacity_data!$C$11</f>
        <v>0</v>
      </c>
      <c r="D155">
        <f>raw_OpenNEM_data!J155/nsw_capacity_data!$C$10</f>
        <v>0.66753471644077389</v>
      </c>
      <c r="E155">
        <f>raw_OpenNEM_data!L155/nsw_capacity_data!$C$14</f>
        <v>0</v>
      </c>
      <c r="F155">
        <v>1</v>
      </c>
      <c r="G155">
        <v>1</v>
      </c>
      <c r="H155">
        <f>SUM(raw_OpenNEM_data!$D155:$E155,raw_OpenNEM_data!$G155:$L155)</f>
        <v>7449.95</v>
      </c>
    </row>
    <row r="156" spans="1:8" x14ac:dyDescent="0.3">
      <c r="A156" s="2">
        <f>raw_OpenNEM_data!A156</f>
        <v>44194.9375</v>
      </c>
      <c r="B156">
        <v>1</v>
      </c>
      <c r="C156">
        <f>MAX(raw_OpenNEM_data!K156,0)/nsw_capacity_data!$C$11</f>
        <v>0</v>
      </c>
      <c r="D156">
        <f>raw_OpenNEM_data!J156/nsw_capacity_data!$C$10</f>
        <v>0.65260914449365615</v>
      </c>
      <c r="E156">
        <f>raw_OpenNEM_data!L156/nsw_capacity_data!$C$14</f>
        <v>0</v>
      </c>
      <c r="F156">
        <v>1</v>
      </c>
      <c r="G156">
        <v>1</v>
      </c>
      <c r="H156">
        <f>SUM(raw_OpenNEM_data!$D156:$E156,raw_OpenNEM_data!$G156:$L156)</f>
        <v>7499.2999999999993</v>
      </c>
    </row>
    <row r="157" spans="1:8" x14ac:dyDescent="0.3">
      <c r="A157" s="2">
        <f>raw_OpenNEM_data!A157</f>
        <v>44194.958333333336</v>
      </c>
      <c r="B157">
        <v>1</v>
      </c>
      <c r="C157">
        <f>MAX(raw_OpenNEM_data!K157,0)/nsw_capacity_data!$C$11</f>
        <v>0</v>
      </c>
      <c r="D157">
        <f>raw_OpenNEM_data!J157/nsw_capacity_data!$C$10</f>
        <v>0.66827400179826169</v>
      </c>
      <c r="E157">
        <f>raw_OpenNEM_data!L157/nsw_capacity_data!$C$14</f>
        <v>0</v>
      </c>
      <c r="F157">
        <v>1</v>
      </c>
      <c r="G157">
        <v>1</v>
      </c>
      <c r="H157">
        <f>SUM(raw_OpenNEM_data!$D157:$E157,raw_OpenNEM_data!$G157:$L157)</f>
        <v>7226.3499999999995</v>
      </c>
    </row>
    <row r="158" spans="1:8" x14ac:dyDescent="0.3">
      <c r="A158" s="2">
        <f>raw_OpenNEM_data!A158</f>
        <v>44194.979166666664</v>
      </c>
      <c r="B158">
        <v>1</v>
      </c>
      <c r="C158">
        <f>MAX(raw_OpenNEM_data!K158,0)/nsw_capacity_data!$C$11</f>
        <v>0</v>
      </c>
      <c r="D158">
        <f>raw_OpenNEM_data!J158/nsw_capacity_data!$C$10</f>
        <v>0.67470778247693897</v>
      </c>
      <c r="E158">
        <f>raw_OpenNEM_data!L158/nsw_capacity_data!$C$14</f>
        <v>0</v>
      </c>
      <c r="F158">
        <v>1</v>
      </c>
      <c r="G158">
        <v>1</v>
      </c>
      <c r="H158">
        <f>SUM(raw_OpenNEM_data!$D158:$E158,raw_OpenNEM_data!$G158:$L158)</f>
        <v>7216.6900000000005</v>
      </c>
    </row>
    <row r="159" spans="1:8" x14ac:dyDescent="0.3">
      <c r="A159" s="2">
        <f>raw_OpenNEM_data!A159</f>
        <v>44195</v>
      </c>
      <c r="B159">
        <v>1</v>
      </c>
      <c r="C159">
        <f>MAX(raw_OpenNEM_data!K159,0)/nsw_capacity_data!$C$11</f>
        <v>0</v>
      </c>
      <c r="D159">
        <f>raw_OpenNEM_data!J159/nsw_capacity_data!$C$10</f>
        <v>0.65631223150954077</v>
      </c>
      <c r="E159">
        <f>raw_OpenNEM_data!L159/nsw_capacity_data!$C$14</f>
        <v>0</v>
      </c>
      <c r="F159">
        <v>1</v>
      </c>
      <c r="G159">
        <v>1</v>
      </c>
      <c r="H159">
        <f>SUM(raw_OpenNEM_data!$D159:$E159,raw_OpenNEM_data!$G159:$L159)</f>
        <v>7113.21</v>
      </c>
    </row>
    <row r="160" spans="1:8" x14ac:dyDescent="0.3">
      <c r="A160" s="2">
        <f>raw_OpenNEM_data!A160</f>
        <v>44195.020833333336</v>
      </c>
      <c r="B160">
        <v>1</v>
      </c>
      <c r="C160">
        <f>MAX(raw_OpenNEM_data!K160,0)/nsw_capacity_data!$C$11</f>
        <v>0</v>
      </c>
      <c r="D160">
        <f>raw_OpenNEM_data!J160/nsw_capacity_data!$C$10</f>
        <v>0.62118618668620329</v>
      </c>
      <c r="E160">
        <f>raw_OpenNEM_data!L160/nsw_capacity_data!$C$14</f>
        <v>0</v>
      </c>
      <c r="F160">
        <v>1</v>
      </c>
      <c r="G160">
        <v>1</v>
      </c>
      <c r="H160">
        <f>SUM(raw_OpenNEM_data!$D160:$E160,raw_OpenNEM_data!$G160:$L160)</f>
        <v>6875.5300000000007</v>
      </c>
    </row>
    <row r="161" spans="1:8" x14ac:dyDescent="0.3">
      <c r="A161" s="2">
        <f>raw_OpenNEM_data!A161</f>
        <v>44195.041666666664</v>
      </c>
      <c r="B161">
        <v>1</v>
      </c>
      <c r="C161">
        <f>MAX(raw_OpenNEM_data!K161,0)/nsw_capacity_data!$C$11</f>
        <v>0</v>
      </c>
      <c r="D161">
        <f>raw_OpenNEM_data!J161/nsw_capacity_data!$C$10</f>
        <v>0.61075626894002466</v>
      </c>
      <c r="E161">
        <f>raw_OpenNEM_data!L161/nsw_capacity_data!$C$14</f>
        <v>0</v>
      </c>
      <c r="F161">
        <v>1</v>
      </c>
      <c r="G161">
        <v>1</v>
      </c>
      <c r="H161">
        <f>SUM(raw_OpenNEM_data!$D161:$E161,raw_OpenNEM_data!$G161:$L161)</f>
        <v>6563.1200000000017</v>
      </c>
    </row>
    <row r="162" spans="1:8" x14ac:dyDescent="0.3">
      <c r="A162" s="2">
        <f>raw_OpenNEM_data!A162</f>
        <v>44195.0625</v>
      </c>
      <c r="B162">
        <v>1</v>
      </c>
      <c r="C162">
        <f>MAX(raw_OpenNEM_data!K162,0)/nsw_capacity_data!$C$11</f>
        <v>0</v>
      </c>
      <c r="D162">
        <f>raw_OpenNEM_data!J162/nsw_capacity_data!$C$10</f>
        <v>0.60291718005927597</v>
      </c>
      <c r="E162">
        <f>raw_OpenNEM_data!L162/nsw_capacity_data!$C$14</f>
        <v>0</v>
      </c>
      <c r="F162">
        <v>1</v>
      </c>
      <c r="G162">
        <v>1</v>
      </c>
      <c r="H162">
        <f>SUM(raw_OpenNEM_data!$D162:$E162,raw_OpenNEM_data!$G162:$L162)</f>
        <v>6272.39</v>
      </c>
    </row>
    <row r="163" spans="1:8" x14ac:dyDescent="0.3">
      <c r="A163" s="2">
        <f>raw_OpenNEM_data!A163</f>
        <v>44195.083333333336</v>
      </c>
      <c r="B163">
        <v>1</v>
      </c>
      <c r="C163">
        <f>MAX(raw_OpenNEM_data!K163,0)/nsw_capacity_data!$C$11</f>
        <v>0</v>
      </c>
      <c r="D163">
        <f>raw_OpenNEM_data!J163/nsw_capacity_data!$C$10</f>
        <v>0.58171767291618093</v>
      </c>
      <c r="E163">
        <f>raw_OpenNEM_data!L163/nsw_capacity_data!$C$14</f>
        <v>0</v>
      </c>
      <c r="F163">
        <v>1</v>
      </c>
      <c r="G163">
        <v>1</v>
      </c>
      <c r="H163">
        <f>SUM(raw_OpenNEM_data!$D163:$E163,raw_OpenNEM_data!$G163:$L163)</f>
        <v>5995.1500000000005</v>
      </c>
    </row>
    <row r="164" spans="1:8" x14ac:dyDescent="0.3">
      <c r="A164" s="2">
        <f>raw_OpenNEM_data!A164</f>
        <v>44195.104166666664</v>
      </c>
      <c r="B164">
        <v>1</v>
      </c>
      <c r="C164">
        <f>MAX(raw_OpenNEM_data!K164,0)/nsw_capacity_data!$C$11</f>
        <v>0</v>
      </c>
      <c r="D164">
        <f>raw_OpenNEM_data!J164/nsw_capacity_data!$C$10</f>
        <v>0.58738552732358718</v>
      </c>
      <c r="E164">
        <f>raw_OpenNEM_data!L164/nsw_capacity_data!$C$14</f>
        <v>0</v>
      </c>
      <c r="F164">
        <v>1</v>
      </c>
      <c r="G164">
        <v>1</v>
      </c>
      <c r="H164">
        <f>SUM(raw_OpenNEM_data!$D164:$E164,raw_OpenNEM_data!$G164:$L164)</f>
        <v>5911.4500000000007</v>
      </c>
    </row>
    <row r="165" spans="1:8" x14ac:dyDescent="0.3">
      <c r="A165" s="2">
        <f>raw_OpenNEM_data!A165</f>
        <v>44195.125</v>
      </c>
      <c r="B165">
        <v>1</v>
      </c>
      <c r="C165">
        <f>MAX(raw_OpenNEM_data!K165,0)/nsw_capacity_data!$C$11</f>
        <v>0</v>
      </c>
      <c r="D165">
        <f>raw_OpenNEM_data!J165/nsw_capacity_data!$C$10</f>
        <v>0.6027373538912385</v>
      </c>
      <c r="E165">
        <f>raw_OpenNEM_data!L165/nsw_capacity_data!$C$14</f>
        <v>0</v>
      </c>
      <c r="F165">
        <v>1</v>
      </c>
      <c r="G165">
        <v>1</v>
      </c>
      <c r="H165">
        <f>SUM(raw_OpenNEM_data!$D165:$E165,raw_OpenNEM_data!$G165:$L165)</f>
        <v>5840.87</v>
      </c>
    </row>
    <row r="166" spans="1:8" x14ac:dyDescent="0.3">
      <c r="A166" s="2">
        <f>raw_OpenNEM_data!A166</f>
        <v>44195.145833333336</v>
      </c>
      <c r="B166">
        <v>1</v>
      </c>
      <c r="C166">
        <f>MAX(raw_OpenNEM_data!K166,0)/nsw_capacity_data!$C$11</f>
        <v>0</v>
      </c>
      <c r="D166">
        <f>raw_OpenNEM_data!J166/nsw_capacity_data!$C$10</f>
        <v>0.59625029138499452</v>
      </c>
      <c r="E166">
        <f>raw_OpenNEM_data!L166/nsw_capacity_data!$C$14</f>
        <v>0</v>
      </c>
      <c r="F166">
        <v>1</v>
      </c>
      <c r="G166">
        <v>1</v>
      </c>
      <c r="H166">
        <f>SUM(raw_OpenNEM_data!$D166:$E166,raw_OpenNEM_data!$G166:$L166)</f>
        <v>5804.3300000000008</v>
      </c>
    </row>
    <row r="167" spans="1:8" x14ac:dyDescent="0.3">
      <c r="A167" s="2">
        <f>raw_OpenNEM_data!A167</f>
        <v>44195.166666666664</v>
      </c>
      <c r="B167">
        <v>1</v>
      </c>
      <c r="C167">
        <f>MAX(raw_OpenNEM_data!K167,0)/nsw_capacity_data!$C$11</f>
        <v>0</v>
      </c>
      <c r="D167">
        <f>raw_OpenNEM_data!J167/nsw_capacity_data!$C$10</f>
        <v>0.5999600386293249</v>
      </c>
      <c r="E167">
        <f>raw_OpenNEM_data!L167/nsw_capacity_data!$C$14</f>
        <v>2.1628891029113414E-5</v>
      </c>
      <c r="F167">
        <v>1</v>
      </c>
      <c r="G167">
        <v>1</v>
      </c>
      <c r="H167">
        <f>SUM(raw_OpenNEM_data!$D167:$E167,raw_OpenNEM_data!$G167:$L167)</f>
        <v>5815.2000000000007</v>
      </c>
    </row>
    <row r="168" spans="1:8" x14ac:dyDescent="0.3">
      <c r="A168" s="2">
        <f>raw_OpenNEM_data!A168</f>
        <v>44195.1875</v>
      </c>
      <c r="B168">
        <v>1</v>
      </c>
      <c r="C168">
        <f>MAX(raw_OpenNEM_data!K168,0)/nsw_capacity_data!$C$11</f>
        <v>0</v>
      </c>
      <c r="D168">
        <f>raw_OpenNEM_data!J168/nsw_capacity_data!$C$10</f>
        <v>0.59238069865796394</v>
      </c>
      <c r="E168">
        <f>raw_OpenNEM_data!L168/nsw_capacity_data!$C$14</f>
        <v>1.0021386176822548E-3</v>
      </c>
      <c r="F168">
        <v>1</v>
      </c>
      <c r="G168">
        <v>1</v>
      </c>
      <c r="H168">
        <f>SUM(raw_OpenNEM_data!$D168:$E168,raw_OpenNEM_data!$G168:$L168)</f>
        <v>5938.4000000000015</v>
      </c>
    </row>
    <row r="169" spans="1:8" x14ac:dyDescent="0.3">
      <c r="A169" s="2">
        <f>raw_OpenNEM_data!A169</f>
        <v>44195.208333333336</v>
      </c>
      <c r="B169">
        <v>1</v>
      </c>
      <c r="C169">
        <f>MAX(raw_OpenNEM_data!K169,0)/nsw_capacity_data!$C$11</f>
        <v>2.5798521572723742E-4</v>
      </c>
      <c r="D169">
        <f>raw_OpenNEM_data!J169/nsw_capacity_data!$C$10</f>
        <v>0.55943920876486064</v>
      </c>
      <c r="E169">
        <f>raw_OpenNEM_data!L169/nsw_capacity_data!$C$14</f>
        <v>1.0306166575372543E-2</v>
      </c>
      <c r="F169">
        <v>1</v>
      </c>
      <c r="G169">
        <v>1</v>
      </c>
      <c r="H169">
        <f>SUM(raw_OpenNEM_data!$D169:$E169,raw_OpenNEM_data!$G169:$L169)</f>
        <v>6064</v>
      </c>
    </row>
    <row r="170" spans="1:8" x14ac:dyDescent="0.3">
      <c r="A170" s="2">
        <f>raw_OpenNEM_data!A170</f>
        <v>44195.229166666664</v>
      </c>
      <c r="B170">
        <v>1</v>
      </c>
      <c r="C170">
        <f>MAX(raw_OpenNEM_data!K170,0)/nsw_capacity_data!$C$11</f>
        <v>2.7065515632184171E-2</v>
      </c>
      <c r="D170">
        <f>raw_OpenNEM_data!J170/nsw_capacity_data!$C$10</f>
        <v>0.55340504179293348</v>
      </c>
      <c r="E170">
        <f>raw_OpenNEM_data!L170/nsw_capacity_data!$C$14</f>
        <v>3.5258697192626386E-2</v>
      </c>
      <c r="F170">
        <v>1</v>
      </c>
      <c r="G170">
        <v>1</v>
      </c>
      <c r="H170">
        <f>SUM(raw_OpenNEM_data!$D170:$E170,raw_OpenNEM_data!$G170:$L170)</f>
        <v>6301.5500000000011</v>
      </c>
    </row>
    <row r="171" spans="1:8" x14ac:dyDescent="0.3">
      <c r="A171" s="2">
        <f>raw_OpenNEM_data!A171</f>
        <v>44195.25</v>
      </c>
      <c r="B171">
        <v>1</v>
      </c>
      <c r="C171">
        <f>MAX(raw_OpenNEM_data!K171,0)/nsw_capacity_data!$C$11</f>
        <v>0.15631610871153012</v>
      </c>
      <c r="D171">
        <f>raw_OpenNEM_data!J171/nsw_capacity_data!$C$10</f>
        <v>0.54120350328016253</v>
      </c>
      <c r="E171">
        <f>raw_OpenNEM_data!L171/nsw_capacity_data!$C$14</f>
        <v>7.5362265975774181E-2</v>
      </c>
      <c r="F171">
        <v>1</v>
      </c>
      <c r="G171">
        <v>1</v>
      </c>
      <c r="H171">
        <f>SUM(raw_OpenNEM_data!$D171:$E171,raw_OpenNEM_data!$G171:$L171)</f>
        <v>6523.4699999999993</v>
      </c>
    </row>
    <row r="172" spans="1:8" x14ac:dyDescent="0.3">
      <c r="A172" s="2">
        <f>raw_OpenNEM_data!A172</f>
        <v>44195.270833333336</v>
      </c>
      <c r="B172">
        <v>1</v>
      </c>
      <c r="C172">
        <f>MAX(raw_OpenNEM_data!K172,0)/nsw_capacity_data!$C$11</f>
        <v>0.3238803728287678</v>
      </c>
      <c r="D172">
        <f>raw_OpenNEM_data!J172/nsw_capacity_data!$C$10</f>
        <v>0.4926371174531286</v>
      </c>
      <c r="E172">
        <f>raw_OpenNEM_data!L172/nsw_capacity_data!$C$14</f>
        <v>0.12717427443601537</v>
      </c>
      <c r="F172">
        <v>1</v>
      </c>
      <c r="G172">
        <v>1</v>
      </c>
      <c r="H172">
        <f>SUM(raw_OpenNEM_data!$D172:$E172,raw_OpenNEM_data!$G172:$L172)</f>
        <v>6851.81</v>
      </c>
    </row>
    <row r="173" spans="1:8" x14ac:dyDescent="0.3">
      <c r="A173" s="2">
        <f>raw_OpenNEM_data!A173</f>
        <v>44195.291666666664</v>
      </c>
      <c r="B173">
        <v>1</v>
      </c>
      <c r="C173">
        <f>MAX(raw_OpenNEM_data!K173,0)/nsw_capacity_data!$C$11</f>
        <v>0.44936438175849602</v>
      </c>
      <c r="D173">
        <f>raw_OpenNEM_data!J173/nsw_capacity_data!$C$10</f>
        <v>0.42338406207332913</v>
      </c>
      <c r="E173">
        <f>raw_OpenNEM_data!L173/nsw_capacity_data!$C$14</f>
        <v>0.18411233007015645</v>
      </c>
      <c r="F173">
        <v>1</v>
      </c>
      <c r="G173">
        <v>1</v>
      </c>
      <c r="H173">
        <f>SUM(raw_OpenNEM_data!$D173:$E173,raw_OpenNEM_data!$G173:$L173)</f>
        <v>7117.73</v>
      </c>
    </row>
    <row r="174" spans="1:8" x14ac:dyDescent="0.3">
      <c r="A174" s="2">
        <f>raw_OpenNEM_data!A174</f>
        <v>44195.3125</v>
      </c>
      <c r="B174">
        <v>1</v>
      </c>
      <c r="C174">
        <f>MAX(raw_OpenNEM_data!K174,0)/nsw_capacity_data!$C$11</f>
        <v>0.50272719038047653</v>
      </c>
      <c r="D174">
        <f>raw_OpenNEM_data!J174/nsw_capacity_data!$C$10</f>
        <v>0.35066102767324919</v>
      </c>
      <c r="E174">
        <f>raw_OpenNEM_data!L174/nsw_capacity_data!$C$14</f>
        <v>0.23578735555387992</v>
      </c>
      <c r="F174">
        <v>1</v>
      </c>
      <c r="G174">
        <v>1</v>
      </c>
      <c r="H174">
        <f>SUM(raw_OpenNEM_data!$D174:$E174,raw_OpenNEM_data!$G174:$L174)</f>
        <v>7375.869999999999</v>
      </c>
    </row>
    <row r="175" spans="1:8" x14ac:dyDescent="0.3">
      <c r="A175" s="2">
        <f>raw_OpenNEM_data!A175</f>
        <v>44195.333333333336</v>
      </c>
      <c r="B175">
        <v>1</v>
      </c>
      <c r="C175">
        <f>MAX(raw_OpenNEM_data!K175,0)/nsw_capacity_data!$C$11</f>
        <v>0.5327050724479816</v>
      </c>
      <c r="D175">
        <f>raw_OpenNEM_data!J175/nsw_capacity_data!$C$10</f>
        <v>0.31267774484664823</v>
      </c>
      <c r="E175">
        <f>raw_OpenNEM_data!L175/nsw_capacity_data!$C$14</f>
        <v>0.28014821105459153</v>
      </c>
      <c r="F175">
        <v>1</v>
      </c>
      <c r="G175">
        <v>1</v>
      </c>
      <c r="H175">
        <f>SUM(raw_OpenNEM_data!$D175:$E175,raw_OpenNEM_data!$G175:$L175)</f>
        <v>7627.5599999999995</v>
      </c>
    </row>
    <row r="176" spans="1:8" x14ac:dyDescent="0.3">
      <c r="A176" s="2">
        <f>raw_OpenNEM_data!A176</f>
        <v>44195.354166666664</v>
      </c>
      <c r="B176">
        <v>1</v>
      </c>
      <c r="C176">
        <f>MAX(raw_OpenNEM_data!K176,0)/nsw_capacity_data!$C$11</f>
        <v>0.55842333195359017</v>
      </c>
      <c r="D176">
        <f>raw_OpenNEM_data!J176/nsw_capacity_data!$C$10</f>
        <v>0.28678277664923907</v>
      </c>
      <c r="E176">
        <f>raw_OpenNEM_data!L176/nsw_capacity_data!$C$14</f>
        <v>0.32849238731983155</v>
      </c>
      <c r="F176">
        <v>1</v>
      </c>
      <c r="G176">
        <v>1</v>
      </c>
      <c r="H176">
        <f>SUM(raw_OpenNEM_data!$D176:$E176,raw_OpenNEM_data!$G176:$L176)</f>
        <v>7914.36</v>
      </c>
    </row>
    <row r="177" spans="1:8" x14ac:dyDescent="0.3">
      <c r="A177" s="2">
        <f>raw_OpenNEM_data!A177</f>
        <v>44195.375</v>
      </c>
      <c r="B177">
        <v>1</v>
      </c>
      <c r="C177">
        <f>MAX(raw_OpenNEM_data!K177,0)/nsw_capacity_data!$C$11</f>
        <v>0.55455928672247545</v>
      </c>
      <c r="D177">
        <f>raw_OpenNEM_data!J177/nsw_capacity_data!$C$10</f>
        <v>0.25236271604116023</v>
      </c>
      <c r="E177">
        <f>raw_OpenNEM_data!L177/nsw_capacity_data!$C$14</f>
        <v>0.37444657112635449</v>
      </c>
      <c r="F177">
        <v>1</v>
      </c>
      <c r="G177">
        <v>1</v>
      </c>
      <c r="H177">
        <f>SUM(raw_OpenNEM_data!$D177:$E177,raw_OpenNEM_data!$G177:$L177)</f>
        <v>8008.4</v>
      </c>
    </row>
    <row r="178" spans="1:8" x14ac:dyDescent="0.3">
      <c r="A178" s="2">
        <f>raw_OpenNEM_data!A178</f>
        <v>44195.395833333336</v>
      </c>
      <c r="B178">
        <v>1</v>
      </c>
      <c r="C178">
        <f>MAX(raw_OpenNEM_data!K178,0)/nsw_capacity_data!$C$11</f>
        <v>0.55781563344543272</v>
      </c>
      <c r="D178">
        <f>raw_OpenNEM_data!J178/nsw_capacity_data!$C$10</f>
        <v>0.23964167970961403</v>
      </c>
      <c r="E178">
        <f>raw_OpenNEM_data!L178/nsw_capacity_data!$C$14</f>
        <v>0.41768632910872378</v>
      </c>
      <c r="F178">
        <v>1</v>
      </c>
      <c r="G178">
        <v>1</v>
      </c>
      <c r="H178">
        <f>SUM(raw_OpenNEM_data!$D178:$E178,raw_OpenNEM_data!$G178:$L178)</f>
        <v>8221.02</v>
      </c>
    </row>
    <row r="179" spans="1:8" x14ac:dyDescent="0.3">
      <c r="A179" s="2">
        <f>raw_OpenNEM_data!A179</f>
        <v>44195.416666666664</v>
      </c>
      <c r="B179">
        <v>1</v>
      </c>
      <c r="C179">
        <f>MAX(raw_OpenNEM_data!K179,0)/nsw_capacity_data!$C$11</f>
        <v>0.57733078176399966</v>
      </c>
      <c r="D179">
        <f>raw_OpenNEM_data!J179/nsw_capacity_data!$C$10</f>
        <v>0.21545839022278462</v>
      </c>
      <c r="E179">
        <f>raw_OpenNEM_data!L179/nsw_capacity_data!$C$14</f>
        <v>0.46833758708373585</v>
      </c>
      <c r="F179">
        <v>1</v>
      </c>
      <c r="G179">
        <v>1</v>
      </c>
      <c r="H179">
        <f>SUM(raw_OpenNEM_data!$D179:$E179,raw_OpenNEM_data!$G179:$L179)</f>
        <v>8316.1</v>
      </c>
    </row>
    <row r="180" spans="1:8" x14ac:dyDescent="0.3">
      <c r="A180" s="2">
        <f>raw_OpenNEM_data!A180</f>
        <v>44195.4375</v>
      </c>
      <c r="B180">
        <v>1</v>
      </c>
      <c r="C180">
        <f>MAX(raw_OpenNEM_data!K180,0)/nsw_capacity_data!$C$11</f>
        <v>0.58854453914094351</v>
      </c>
      <c r="D180">
        <f>raw_OpenNEM_data!J180/nsw_capacity_data!$C$10</f>
        <v>0.18886409803856272</v>
      </c>
      <c r="E180">
        <f>raw_OpenNEM_data!L180/nsw_capacity_data!$C$14</f>
        <v>0.52541262569439462</v>
      </c>
      <c r="F180">
        <v>1</v>
      </c>
      <c r="G180">
        <v>1</v>
      </c>
      <c r="H180">
        <f>SUM(raw_OpenNEM_data!$D180:$E180,raw_OpenNEM_data!$G180:$L180)</f>
        <v>8321.69</v>
      </c>
    </row>
    <row r="181" spans="1:8" x14ac:dyDescent="0.3">
      <c r="A181" s="2">
        <f>raw_OpenNEM_data!A181</f>
        <v>44195.458333333336</v>
      </c>
      <c r="B181">
        <v>1</v>
      </c>
      <c r="C181">
        <f>MAX(raw_OpenNEM_data!K181,0)/nsw_capacity_data!$C$11</f>
        <v>0.59209326910839155</v>
      </c>
      <c r="D181">
        <f>raw_OpenNEM_data!J181/nsw_capacity_data!$C$10</f>
        <v>0.18017916014519295</v>
      </c>
      <c r="E181">
        <f>raw_OpenNEM_data!L181/nsw_capacity_data!$C$14</f>
        <v>0.54481734576268082</v>
      </c>
      <c r="F181">
        <v>1</v>
      </c>
      <c r="G181">
        <v>1</v>
      </c>
      <c r="H181">
        <f>SUM(raw_OpenNEM_data!$D181:$E181,raw_OpenNEM_data!$G181:$L181)</f>
        <v>8348.0299999999988</v>
      </c>
    </row>
    <row r="182" spans="1:8" x14ac:dyDescent="0.3">
      <c r="A182" s="2">
        <f>raw_OpenNEM_data!A182</f>
        <v>44195.479166666664</v>
      </c>
      <c r="B182">
        <v>1</v>
      </c>
      <c r="C182">
        <f>MAX(raw_OpenNEM_data!K182,0)/nsw_capacity_data!$C$11</f>
        <v>0.60412684617086876</v>
      </c>
      <c r="D182">
        <f>raw_OpenNEM_data!J182/nsw_capacity_data!$C$10</f>
        <v>0.16895001498551399</v>
      </c>
      <c r="E182">
        <f>raw_OpenNEM_data!L182/nsw_capacity_data!$C$14</f>
        <v>0.53907848000962277</v>
      </c>
      <c r="F182">
        <v>1</v>
      </c>
      <c r="G182">
        <v>1</v>
      </c>
      <c r="H182">
        <f>SUM(raw_OpenNEM_data!$D182:$E182,raw_OpenNEM_data!$G182:$L182)</f>
        <v>8272.7099999999991</v>
      </c>
    </row>
    <row r="183" spans="1:8" x14ac:dyDescent="0.3">
      <c r="A183" s="2">
        <f>raw_OpenNEM_data!A183</f>
        <v>44195.5</v>
      </c>
      <c r="B183">
        <v>1</v>
      </c>
      <c r="C183">
        <f>MAX(raw_OpenNEM_data!K183,0)/nsw_capacity_data!$C$11</f>
        <v>0.58058139548216292</v>
      </c>
      <c r="D183">
        <f>raw_OpenNEM_data!J183/nsw_capacity_data!$C$10</f>
        <v>0.16270272070332012</v>
      </c>
      <c r="E183">
        <f>raw_OpenNEM_data!L183/nsw_capacity_data!$C$14</f>
        <v>0.51429177089025879</v>
      </c>
      <c r="F183">
        <v>1</v>
      </c>
      <c r="G183">
        <v>1</v>
      </c>
      <c r="H183">
        <f>SUM(raw_OpenNEM_data!$D183:$E183,raw_OpenNEM_data!$G183:$L183)</f>
        <v>8193.0499999999993</v>
      </c>
    </row>
    <row r="184" spans="1:8" x14ac:dyDescent="0.3">
      <c r="A184" s="2">
        <f>raw_OpenNEM_data!A184</f>
        <v>44195.520833333336</v>
      </c>
      <c r="B184">
        <v>1</v>
      </c>
      <c r="C184">
        <f>MAX(raw_OpenNEM_data!K184,0)/nsw_capacity_data!$C$11</f>
        <v>0.58257648115045346</v>
      </c>
      <c r="D184">
        <f>raw_OpenNEM_data!J184/nsw_capacity_data!$C$10</f>
        <v>0.18265010489859801</v>
      </c>
      <c r="E184">
        <f>raw_OpenNEM_data!L184/nsw_capacity_data!$C$14</f>
        <v>0.49061534484372266</v>
      </c>
      <c r="F184">
        <v>1</v>
      </c>
      <c r="G184">
        <v>1</v>
      </c>
      <c r="H184">
        <f>SUM(raw_OpenNEM_data!$D184:$E184,raw_OpenNEM_data!$G184:$L184)</f>
        <v>8150.57</v>
      </c>
    </row>
    <row r="185" spans="1:8" x14ac:dyDescent="0.3">
      <c r="A185" s="2">
        <f>raw_OpenNEM_data!A185</f>
        <v>44195.541666666664</v>
      </c>
      <c r="B185">
        <v>1</v>
      </c>
      <c r="C185">
        <f>MAX(raw_OpenNEM_data!K185,0)/nsw_capacity_data!$C$11</f>
        <v>0.56235617324223208</v>
      </c>
      <c r="D185">
        <f>raw_OpenNEM_data!J185/nsw_capacity_data!$C$10</f>
        <v>0.20721302740684006</v>
      </c>
      <c r="E185">
        <f>raw_OpenNEM_data!L185/nsw_capacity_data!$C$14</f>
        <v>0.47549314519920083</v>
      </c>
      <c r="F185">
        <v>1</v>
      </c>
      <c r="G185">
        <v>1</v>
      </c>
      <c r="H185">
        <f>SUM(raw_OpenNEM_data!$D185:$E185,raw_OpenNEM_data!$G185:$L185)</f>
        <v>8320.99</v>
      </c>
    </row>
    <row r="186" spans="1:8" x14ac:dyDescent="0.3">
      <c r="A186" s="2">
        <f>raw_OpenNEM_data!A186</f>
        <v>44195.5625</v>
      </c>
      <c r="B186">
        <v>1</v>
      </c>
      <c r="C186">
        <f>MAX(raw_OpenNEM_data!K186,0)/nsw_capacity_data!$C$11</f>
        <v>0.56275748357780775</v>
      </c>
      <c r="D186">
        <f>raw_OpenNEM_data!J186/nsw_capacity_data!$C$10</f>
        <v>0.25486696193679442</v>
      </c>
      <c r="E186">
        <f>raw_OpenNEM_data!L186/nsw_capacity_data!$C$14</f>
        <v>0.44003257835696946</v>
      </c>
      <c r="F186">
        <v>1</v>
      </c>
      <c r="G186">
        <v>1</v>
      </c>
      <c r="H186">
        <f>SUM(raw_OpenNEM_data!$D186:$E186,raw_OpenNEM_data!$G186:$L186)</f>
        <v>8315.2699999999986</v>
      </c>
    </row>
    <row r="187" spans="1:8" x14ac:dyDescent="0.3">
      <c r="A187" s="2">
        <f>raw_OpenNEM_data!A187</f>
        <v>44195.583333333336</v>
      </c>
      <c r="B187">
        <v>1</v>
      </c>
      <c r="C187">
        <f>MAX(raw_OpenNEM_data!K187,0)/nsw_capacity_data!$C$11</f>
        <v>0.56771079971977068</v>
      </c>
      <c r="D187">
        <f>raw_OpenNEM_data!J187/nsw_capacity_data!$C$10</f>
        <v>0.27099137500416265</v>
      </c>
      <c r="E187">
        <f>raw_OpenNEM_data!L187/nsw_capacity_data!$C$14</f>
        <v>0.38600000375107257</v>
      </c>
      <c r="F187">
        <v>1</v>
      </c>
      <c r="G187">
        <v>1</v>
      </c>
      <c r="H187">
        <f>SUM(raw_OpenNEM_data!$D187:$E187,raw_OpenNEM_data!$G187:$L187)</f>
        <v>8210.9199999999983</v>
      </c>
    </row>
    <row r="188" spans="1:8" x14ac:dyDescent="0.3">
      <c r="A188" s="2">
        <f>raw_OpenNEM_data!A188</f>
        <v>44195.604166666664</v>
      </c>
      <c r="B188">
        <v>1</v>
      </c>
      <c r="C188">
        <f>MAX(raw_OpenNEM_data!K188,0)/nsw_capacity_data!$C$11</f>
        <v>0.58649212342471357</v>
      </c>
      <c r="D188">
        <f>raw_OpenNEM_data!J188/nsw_capacity_data!$C$10</f>
        <v>0.25838356255619566</v>
      </c>
      <c r="E188">
        <f>raw_OpenNEM_data!L188/nsw_capacity_data!$C$14</f>
        <v>0.34719056361450007</v>
      </c>
      <c r="F188">
        <v>1</v>
      </c>
      <c r="G188">
        <v>1</v>
      </c>
      <c r="H188">
        <f>SUM(raw_OpenNEM_data!$D188:$E188,raw_OpenNEM_data!$G188:$L188)</f>
        <v>8254.9399999999987</v>
      </c>
    </row>
    <row r="189" spans="1:8" x14ac:dyDescent="0.3">
      <c r="A189" s="2">
        <f>raw_OpenNEM_data!A189</f>
        <v>44195.625</v>
      </c>
      <c r="B189">
        <v>1</v>
      </c>
      <c r="C189">
        <f>MAX(raw_OpenNEM_data!K189,0)/nsw_capacity_data!$C$11</f>
        <v>0.54647001695822817</v>
      </c>
      <c r="D189">
        <f>raw_OpenNEM_data!J189/nsw_capacity_data!$C$10</f>
        <v>0.27147757168070863</v>
      </c>
      <c r="E189">
        <f>raw_OpenNEM_data!L189/nsw_capacity_data!$C$14</f>
        <v>0.32200372001109751</v>
      </c>
      <c r="F189">
        <v>1</v>
      </c>
      <c r="G189">
        <v>1</v>
      </c>
      <c r="H189">
        <f>SUM(raw_OpenNEM_data!$D189:$E189,raw_OpenNEM_data!$G189:$L189)</f>
        <v>8235.0799999999981</v>
      </c>
    </row>
    <row r="190" spans="1:8" x14ac:dyDescent="0.3">
      <c r="A190" s="2">
        <f>raw_OpenNEM_data!A190</f>
        <v>44195.645833333336</v>
      </c>
      <c r="B190">
        <v>1</v>
      </c>
      <c r="C190">
        <f>MAX(raw_OpenNEM_data!K190,0)/nsw_capacity_data!$C$11</f>
        <v>0.49101466158646001</v>
      </c>
      <c r="D190">
        <f>raw_OpenNEM_data!J190/nsw_capacity_data!$C$10</f>
        <v>0.31716673881914148</v>
      </c>
      <c r="E190">
        <f>raw_OpenNEM_data!L190/nsw_capacity_data!$C$14</f>
        <v>0.27415340342435557</v>
      </c>
      <c r="F190">
        <v>1</v>
      </c>
      <c r="G190">
        <v>1</v>
      </c>
      <c r="H190">
        <f>SUM(raw_OpenNEM_data!$D190:$E190,raw_OpenNEM_data!$G190:$L190)</f>
        <v>8311.24</v>
      </c>
    </row>
    <row r="191" spans="1:8" x14ac:dyDescent="0.3">
      <c r="A191" s="2">
        <f>raw_OpenNEM_data!A191</f>
        <v>44195.666666666664</v>
      </c>
      <c r="B191">
        <v>1</v>
      </c>
      <c r="C191">
        <f>MAX(raw_OpenNEM_data!K191,0)/nsw_capacity_data!$C$11</f>
        <v>0.42330214196525112</v>
      </c>
      <c r="D191">
        <f>raw_OpenNEM_data!J191/nsw_capacity_data!$C$10</f>
        <v>0.35632888208065533</v>
      </c>
      <c r="E191">
        <f>raw_OpenNEM_data!L191/nsw_capacity_data!$C$14</f>
        <v>0.22439253479670868</v>
      </c>
      <c r="F191">
        <v>1</v>
      </c>
      <c r="G191">
        <v>1</v>
      </c>
      <c r="H191">
        <f>SUM(raw_OpenNEM_data!$D191:$E191,raw_OpenNEM_data!$G191:$L191)</f>
        <v>8303.52</v>
      </c>
    </row>
    <row r="192" spans="1:8" x14ac:dyDescent="0.3">
      <c r="A192" s="2">
        <f>raw_OpenNEM_data!A192</f>
        <v>44195.6875</v>
      </c>
      <c r="B192">
        <v>1</v>
      </c>
      <c r="C192">
        <f>MAX(raw_OpenNEM_data!K192,0)/nsw_capacity_data!$C$11</f>
        <v>0.43334636636423152</v>
      </c>
      <c r="D192">
        <f>raw_OpenNEM_data!J192/nsw_capacity_data!$C$10</f>
        <v>0.40239102201205496</v>
      </c>
      <c r="E192">
        <f>raw_OpenNEM_data!L192/nsw_capacity_data!$C$14</f>
        <v>0.17553286996194145</v>
      </c>
      <c r="F192">
        <v>1</v>
      </c>
      <c r="G192">
        <v>1</v>
      </c>
      <c r="H192">
        <f>SUM(raw_OpenNEM_data!$D192:$E192,raw_OpenNEM_data!$G192:$L192)</f>
        <v>8360.26</v>
      </c>
    </row>
    <row r="193" spans="1:8" x14ac:dyDescent="0.3">
      <c r="A193" s="2">
        <f>raw_OpenNEM_data!A193</f>
        <v>44195.708333333336</v>
      </c>
      <c r="B193">
        <v>1</v>
      </c>
      <c r="C193">
        <f>MAX(raw_OpenNEM_data!K193,0)/nsw_capacity_data!$C$11</f>
        <v>0.37313261701349437</v>
      </c>
      <c r="D193">
        <f>raw_OpenNEM_data!J193/nsw_capacity_data!$C$10</f>
        <v>0.49045256252289449</v>
      </c>
      <c r="E193">
        <f>raw_OpenNEM_data!L193/nsw_capacity_data!$C$14</f>
        <v>0.13192902564724882</v>
      </c>
      <c r="F193">
        <v>1</v>
      </c>
      <c r="G193">
        <v>1</v>
      </c>
      <c r="H193">
        <f>SUM(raw_OpenNEM_data!$D193:$E193,raw_OpenNEM_data!$G193:$L193)</f>
        <v>8176.18</v>
      </c>
    </row>
    <row r="194" spans="1:8" x14ac:dyDescent="0.3">
      <c r="A194" s="2">
        <f>raw_OpenNEM_data!A194</f>
        <v>44195.729166666664</v>
      </c>
      <c r="B194">
        <v>1</v>
      </c>
      <c r="C194">
        <f>MAX(raw_OpenNEM_data!K194,0)/nsw_capacity_data!$C$11</f>
        <v>0.34629642157306767</v>
      </c>
      <c r="D194">
        <f>raw_OpenNEM_data!J194/nsw_capacity_data!$C$10</f>
        <v>0.54268207399513801</v>
      </c>
      <c r="E194">
        <f>raw_OpenNEM_data!L194/nsw_capacity_data!$C$14</f>
        <v>9.1998487992333913E-2</v>
      </c>
      <c r="F194">
        <v>1</v>
      </c>
      <c r="G194">
        <v>1</v>
      </c>
      <c r="H194">
        <f>SUM(raw_OpenNEM_data!$D194:$E194,raw_OpenNEM_data!$G194:$L194)</f>
        <v>8033.5</v>
      </c>
    </row>
    <row r="195" spans="1:8" x14ac:dyDescent="0.3">
      <c r="A195" s="2">
        <f>raw_OpenNEM_data!A195</f>
        <v>44195.75</v>
      </c>
      <c r="B195">
        <v>1</v>
      </c>
      <c r="C195">
        <f>MAX(raw_OpenNEM_data!K195,0)/nsw_capacity_data!$C$11</f>
        <v>0.27547661335354406</v>
      </c>
      <c r="D195">
        <f>raw_OpenNEM_data!J195/nsw_capacity_data!$C$10</f>
        <v>0.52719038263012419</v>
      </c>
      <c r="E195">
        <f>raw_OpenNEM_data!L195/nsw_capacity_data!$C$14</f>
        <v>5.1577695474092466E-2</v>
      </c>
      <c r="F195">
        <v>1</v>
      </c>
      <c r="G195">
        <v>1</v>
      </c>
      <c r="H195">
        <f>SUM(raw_OpenNEM_data!$D195:$E195,raw_OpenNEM_data!$G195:$L195)</f>
        <v>7928.76</v>
      </c>
    </row>
    <row r="196" spans="1:8" x14ac:dyDescent="0.3">
      <c r="A196" s="2">
        <f>raw_OpenNEM_data!A196</f>
        <v>44195.770833333336</v>
      </c>
      <c r="B196">
        <v>1</v>
      </c>
      <c r="C196">
        <f>MAX(raw_OpenNEM_data!K196,0)/nsw_capacity_data!$C$11</f>
        <v>0.12303601588271648</v>
      </c>
      <c r="D196">
        <f>raw_OpenNEM_data!J196/nsw_capacity_data!$C$10</f>
        <v>0.54452695727463452</v>
      </c>
      <c r="E196">
        <f>raw_OpenNEM_data!L196/nsw_capacity_data!$C$14</f>
        <v>1.8647708882267282E-2</v>
      </c>
      <c r="F196">
        <v>1</v>
      </c>
      <c r="G196">
        <v>1</v>
      </c>
      <c r="H196">
        <f>SUM(raw_OpenNEM_data!$D196:$E196,raw_OpenNEM_data!$G196:$L196)</f>
        <v>7814.4799999999987</v>
      </c>
    </row>
    <row r="197" spans="1:8" x14ac:dyDescent="0.3">
      <c r="A197" s="2">
        <f>raw_OpenNEM_data!A197</f>
        <v>44195.791666666664</v>
      </c>
      <c r="B197">
        <v>1</v>
      </c>
      <c r="C197">
        <f>MAX(raw_OpenNEM_data!K197,0)/nsw_capacity_data!$C$11</f>
        <v>3.5080256334110341E-2</v>
      </c>
      <c r="D197">
        <f>raw_OpenNEM_data!J197/nsw_capacity_data!$C$10</f>
        <v>0.5990475873322455</v>
      </c>
      <c r="E197">
        <f>raw_OpenNEM_data!L197/nsw_capacity_data!$C$14</f>
        <v>3.6084199866904215E-3</v>
      </c>
      <c r="F197">
        <v>1</v>
      </c>
      <c r="G197">
        <v>1</v>
      </c>
      <c r="H197">
        <f>SUM(raw_OpenNEM_data!$D197:$E197,raw_OpenNEM_data!$G197:$L197)</f>
        <v>7661.45</v>
      </c>
    </row>
    <row r="198" spans="1:8" x14ac:dyDescent="0.3">
      <c r="A198" s="2">
        <f>raw_OpenNEM_data!A198</f>
        <v>44195.8125</v>
      </c>
      <c r="B198">
        <v>1</v>
      </c>
      <c r="C198">
        <f>MAX(raw_OpenNEM_data!K198,0)/nsw_capacity_data!$C$11</f>
        <v>1.5307122799816085E-3</v>
      </c>
      <c r="D198">
        <f>raw_OpenNEM_data!J198/nsw_capacity_data!$C$10</f>
        <v>0.61694362116620594</v>
      </c>
      <c r="E198">
        <f>raw_OpenNEM_data!L198/nsw_capacity_data!$C$14</f>
        <v>2.775707682069555E-4</v>
      </c>
      <c r="F198">
        <v>1</v>
      </c>
      <c r="G198">
        <v>1</v>
      </c>
      <c r="H198">
        <f>SUM(raw_OpenNEM_data!$D198:$E198,raw_OpenNEM_data!$G198:$L198)</f>
        <v>7683.75</v>
      </c>
    </row>
    <row r="199" spans="1:8" x14ac:dyDescent="0.3">
      <c r="A199" s="2">
        <f>raw_OpenNEM_data!A199</f>
        <v>44195.833333333336</v>
      </c>
      <c r="B199">
        <v>1</v>
      </c>
      <c r="C199">
        <f>MAX(raw_OpenNEM_data!K199,0)/nsw_capacity_data!$C$11</f>
        <v>0</v>
      </c>
      <c r="D199">
        <f>raw_OpenNEM_data!J199/nsw_capacity_data!$C$10</f>
        <v>0.630850178161111</v>
      </c>
      <c r="E199">
        <f>raw_OpenNEM_data!L199/nsw_capacity_data!$C$14</f>
        <v>0</v>
      </c>
      <c r="F199">
        <v>1</v>
      </c>
      <c r="G199">
        <v>1</v>
      </c>
      <c r="H199">
        <f>SUM(raw_OpenNEM_data!$D199:$E199,raw_OpenNEM_data!$G199:$L199)</f>
        <v>7659.0000000000009</v>
      </c>
    </row>
    <row r="200" spans="1:8" x14ac:dyDescent="0.3">
      <c r="A200" s="2">
        <f>raw_OpenNEM_data!A200</f>
        <v>44195.854166666664</v>
      </c>
      <c r="B200">
        <v>1</v>
      </c>
      <c r="C200">
        <f>MAX(raw_OpenNEM_data!K200,0)/nsw_capacity_data!$C$11</f>
        <v>0</v>
      </c>
      <c r="D200">
        <f>raw_OpenNEM_data!J200/nsw_capacity_data!$C$10</f>
        <v>0.61409970361983413</v>
      </c>
      <c r="E200">
        <f>raw_OpenNEM_data!L200/nsw_capacity_data!$C$14</f>
        <v>0</v>
      </c>
      <c r="F200">
        <v>1</v>
      </c>
      <c r="G200">
        <v>1</v>
      </c>
      <c r="H200">
        <f>SUM(raw_OpenNEM_data!$D200:$E200,raw_OpenNEM_data!$G200:$L200)</f>
        <v>7532.9500000000007</v>
      </c>
    </row>
    <row r="201" spans="1:8" x14ac:dyDescent="0.3">
      <c r="A201" s="2">
        <f>raw_OpenNEM_data!A201</f>
        <v>44195.875</v>
      </c>
      <c r="B201">
        <v>1</v>
      </c>
      <c r="C201">
        <f>MAX(raw_OpenNEM_data!K201,0)/nsw_capacity_data!$C$11</f>
        <v>0</v>
      </c>
      <c r="D201">
        <f>raw_OpenNEM_data!J201/nsw_capacity_data!$C$10</f>
        <v>0.60616071131239802</v>
      </c>
      <c r="E201">
        <f>raw_OpenNEM_data!L201/nsw_capacity_data!$C$14</f>
        <v>0</v>
      </c>
      <c r="F201">
        <v>1</v>
      </c>
      <c r="G201">
        <v>1</v>
      </c>
      <c r="H201">
        <f>SUM(raw_OpenNEM_data!$D201:$E201,raw_OpenNEM_data!$G201:$L201)</f>
        <v>7400.81</v>
      </c>
    </row>
    <row r="202" spans="1:8" x14ac:dyDescent="0.3">
      <c r="A202" s="2">
        <f>raw_OpenNEM_data!A202</f>
        <v>44195.895833333336</v>
      </c>
      <c r="B202">
        <v>1</v>
      </c>
      <c r="C202">
        <f>MAX(raw_OpenNEM_data!K202,0)/nsw_capacity_data!$C$11</f>
        <v>0</v>
      </c>
      <c r="D202">
        <f>raw_OpenNEM_data!J202/nsw_capacity_data!$C$10</f>
        <v>0.59611042658763191</v>
      </c>
      <c r="E202">
        <f>raw_OpenNEM_data!L202/nsw_capacity_data!$C$14</f>
        <v>0</v>
      </c>
      <c r="F202">
        <v>1</v>
      </c>
      <c r="G202">
        <v>1</v>
      </c>
      <c r="H202">
        <f>SUM(raw_OpenNEM_data!$D202:$E202,raw_OpenNEM_data!$G202:$L202)</f>
        <v>7411.36</v>
      </c>
    </row>
    <row r="203" spans="1:8" x14ac:dyDescent="0.3">
      <c r="A203" s="2">
        <f>raw_OpenNEM_data!A203</f>
        <v>44195.916666666664</v>
      </c>
      <c r="B203">
        <v>1</v>
      </c>
      <c r="C203">
        <f>MAX(raw_OpenNEM_data!K203,0)/nsw_capacity_data!$C$11</f>
        <v>0</v>
      </c>
      <c r="D203">
        <f>raw_OpenNEM_data!J203/nsw_capacity_data!$C$10</f>
        <v>0.58111159212760999</v>
      </c>
      <c r="E203">
        <f>raw_OpenNEM_data!L203/nsw_capacity_data!$C$14</f>
        <v>0</v>
      </c>
      <c r="F203">
        <v>1</v>
      </c>
      <c r="G203">
        <v>1</v>
      </c>
      <c r="H203">
        <f>SUM(raw_OpenNEM_data!$D203:$E203,raw_OpenNEM_data!$G203:$L203)</f>
        <v>7288.5500000000011</v>
      </c>
    </row>
    <row r="204" spans="1:8" x14ac:dyDescent="0.3">
      <c r="A204" s="2">
        <f>raw_OpenNEM_data!A204</f>
        <v>44195.9375</v>
      </c>
      <c r="B204">
        <v>1</v>
      </c>
      <c r="C204">
        <f>MAX(raw_OpenNEM_data!K204,0)/nsw_capacity_data!$C$11</f>
        <v>0</v>
      </c>
      <c r="D204">
        <f>raw_OpenNEM_data!J204/nsw_capacity_data!$C$10</f>
        <v>0.56855706150720964</v>
      </c>
      <c r="E204">
        <f>raw_OpenNEM_data!L204/nsw_capacity_data!$C$14</f>
        <v>0</v>
      </c>
      <c r="F204">
        <v>1</v>
      </c>
      <c r="G204">
        <v>1</v>
      </c>
      <c r="H204">
        <f>SUM(raw_OpenNEM_data!$D204:$E204,raw_OpenNEM_data!$G204:$L204)</f>
        <v>7325.09</v>
      </c>
    </row>
    <row r="205" spans="1:8" x14ac:dyDescent="0.3">
      <c r="A205" s="2">
        <f>raw_OpenNEM_data!A205</f>
        <v>44195.958333333336</v>
      </c>
      <c r="B205">
        <v>1</v>
      </c>
      <c r="C205">
        <f>MAX(raw_OpenNEM_data!K205,0)/nsw_capacity_data!$C$11</f>
        <v>0</v>
      </c>
      <c r="D205">
        <f>raw_OpenNEM_data!J205/nsw_capacity_data!$C$10</f>
        <v>0.56207665922941152</v>
      </c>
      <c r="E205">
        <f>raw_OpenNEM_data!L205/nsw_capacity_data!$C$14</f>
        <v>0</v>
      </c>
      <c r="F205">
        <v>1</v>
      </c>
      <c r="G205">
        <v>1</v>
      </c>
      <c r="H205">
        <f>SUM(raw_OpenNEM_data!$D205:$E205,raw_OpenNEM_data!$G205:$L205)</f>
        <v>7136.4000000000005</v>
      </c>
    </row>
    <row r="206" spans="1:8" x14ac:dyDescent="0.3">
      <c r="A206" s="2">
        <f>raw_OpenNEM_data!A206</f>
        <v>44195.979166666664</v>
      </c>
      <c r="B206">
        <v>1</v>
      </c>
      <c r="C206">
        <f>MAX(raw_OpenNEM_data!K206,0)/nsw_capacity_data!$C$11</f>
        <v>0</v>
      </c>
      <c r="D206">
        <f>raw_OpenNEM_data!J206/nsw_capacity_data!$C$10</f>
        <v>0.54422058676612606</v>
      </c>
      <c r="E206">
        <f>raw_OpenNEM_data!L206/nsw_capacity_data!$C$14</f>
        <v>0</v>
      </c>
      <c r="F206">
        <v>1</v>
      </c>
      <c r="G206">
        <v>1</v>
      </c>
      <c r="H206">
        <f>SUM(raw_OpenNEM_data!$D206:$E206,raw_OpenNEM_data!$G206:$L206)</f>
        <v>7057.72</v>
      </c>
    </row>
    <row r="207" spans="1:8" x14ac:dyDescent="0.3">
      <c r="A207" s="2">
        <f>raw_OpenNEM_data!A207</f>
        <v>44196</v>
      </c>
      <c r="B207">
        <v>1</v>
      </c>
      <c r="C207">
        <f>MAX(raw_OpenNEM_data!K207,0)/nsw_capacity_data!$C$11</f>
        <v>0</v>
      </c>
      <c r="D207">
        <f>raw_OpenNEM_data!J207/nsw_capacity_data!$C$10</f>
        <v>0.51286423124313163</v>
      </c>
      <c r="E207">
        <f>raw_OpenNEM_data!L207/nsw_capacity_data!$C$14</f>
        <v>0</v>
      </c>
      <c r="F207">
        <v>1</v>
      </c>
      <c r="G207">
        <v>1</v>
      </c>
      <c r="H207">
        <f>SUM(raw_OpenNEM_data!$D207:$E207,raw_OpenNEM_data!$G207:$L207)</f>
        <v>6929.6600000000008</v>
      </c>
    </row>
    <row r="208" spans="1:8" x14ac:dyDescent="0.3">
      <c r="A208" s="2">
        <f>raw_OpenNEM_data!A208</f>
        <v>44196.020833333336</v>
      </c>
      <c r="B208">
        <v>1</v>
      </c>
      <c r="C208">
        <f>MAX(raw_OpenNEM_data!K208,0)/nsw_capacity_data!$C$11</f>
        <v>0</v>
      </c>
      <c r="D208">
        <f>raw_OpenNEM_data!J208/nsw_capacity_data!$C$10</f>
        <v>0.50467881048319951</v>
      </c>
      <c r="E208">
        <f>raw_OpenNEM_data!L208/nsw_capacity_data!$C$14</f>
        <v>0</v>
      </c>
      <c r="F208">
        <v>1</v>
      </c>
      <c r="G208">
        <v>1</v>
      </c>
      <c r="H208">
        <f>SUM(raw_OpenNEM_data!$D208:$E208,raw_OpenNEM_data!$G208:$L208)</f>
        <v>6765.1100000000006</v>
      </c>
    </row>
    <row r="209" spans="1:8" x14ac:dyDescent="0.3">
      <c r="A209" s="2">
        <f>raw_OpenNEM_data!A209</f>
        <v>44196.041666666664</v>
      </c>
      <c r="B209">
        <v>1</v>
      </c>
      <c r="C209">
        <f>MAX(raw_OpenNEM_data!K209,0)/nsw_capacity_data!$C$11</f>
        <v>0</v>
      </c>
      <c r="D209">
        <f>raw_OpenNEM_data!J209/nsw_capacity_data!$C$10</f>
        <v>0.50314695794065734</v>
      </c>
      <c r="E209">
        <f>raw_OpenNEM_data!L209/nsw_capacity_data!$C$14</f>
        <v>0</v>
      </c>
      <c r="F209">
        <v>1</v>
      </c>
      <c r="G209">
        <v>1</v>
      </c>
      <c r="H209">
        <f>SUM(raw_OpenNEM_data!$D209:$E209,raw_OpenNEM_data!$G209:$L209)</f>
        <v>6544.22</v>
      </c>
    </row>
    <row r="210" spans="1:8" x14ac:dyDescent="0.3">
      <c r="A210" s="2">
        <f>raw_OpenNEM_data!A210</f>
        <v>44196.0625</v>
      </c>
      <c r="B210">
        <v>1</v>
      </c>
      <c r="C210">
        <f>MAX(raw_OpenNEM_data!K210,0)/nsw_capacity_data!$C$11</f>
        <v>0</v>
      </c>
      <c r="D210">
        <f>raw_OpenNEM_data!J210/nsw_capacity_data!$C$10</f>
        <v>0.52108961337373871</v>
      </c>
      <c r="E210">
        <f>raw_OpenNEM_data!L210/nsw_capacity_data!$C$14</f>
        <v>0</v>
      </c>
      <c r="F210">
        <v>1</v>
      </c>
      <c r="G210">
        <v>1</v>
      </c>
      <c r="H210">
        <f>SUM(raw_OpenNEM_data!$D210:$E210,raw_OpenNEM_data!$G210:$L210)</f>
        <v>6205.7</v>
      </c>
    </row>
    <row r="211" spans="1:8" x14ac:dyDescent="0.3">
      <c r="A211" s="2">
        <f>raw_OpenNEM_data!A211</f>
        <v>44196.083333333336</v>
      </c>
      <c r="B211">
        <v>1</v>
      </c>
      <c r="C211">
        <f>MAX(raw_OpenNEM_data!K211,0)/nsw_capacity_data!$C$11</f>
        <v>0</v>
      </c>
      <c r="D211">
        <f>raw_OpenNEM_data!J211/nsw_capacity_data!$C$10</f>
        <v>0.52550534483332778</v>
      </c>
      <c r="E211">
        <f>raw_OpenNEM_data!L211/nsw_capacity_data!$C$14</f>
        <v>0</v>
      </c>
      <c r="F211">
        <v>1</v>
      </c>
      <c r="G211">
        <v>1</v>
      </c>
      <c r="H211">
        <f>SUM(raw_OpenNEM_data!$D211:$E211,raw_OpenNEM_data!$G211:$L211)</f>
        <v>6021.4199999999992</v>
      </c>
    </row>
    <row r="212" spans="1:8" x14ac:dyDescent="0.3">
      <c r="A212" s="2">
        <f>raw_OpenNEM_data!A212</f>
        <v>44196.104166666664</v>
      </c>
      <c r="B212">
        <v>1</v>
      </c>
      <c r="C212">
        <f>MAX(raw_OpenNEM_data!K212,0)/nsw_capacity_data!$C$11</f>
        <v>0</v>
      </c>
      <c r="D212">
        <f>raw_OpenNEM_data!J212/nsw_capacity_data!$C$10</f>
        <v>0.5084951213826634</v>
      </c>
      <c r="E212">
        <f>raw_OpenNEM_data!L212/nsw_capacity_data!$C$14</f>
        <v>0</v>
      </c>
      <c r="F212">
        <v>1</v>
      </c>
      <c r="G212">
        <v>1</v>
      </c>
      <c r="H212">
        <f>SUM(raw_OpenNEM_data!$D212:$E212,raw_OpenNEM_data!$G212:$L212)</f>
        <v>5868.2300000000014</v>
      </c>
    </row>
    <row r="213" spans="1:8" x14ac:dyDescent="0.3">
      <c r="A213" s="2">
        <f>raw_OpenNEM_data!A213</f>
        <v>44196.125</v>
      </c>
      <c r="B213">
        <v>1</v>
      </c>
      <c r="C213">
        <f>MAX(raw_OpenNEM_data!K213,0)/nsw_capacity_data!$C$11</f>
        <v>0</v>
      </c>
      <c r="D213">
        <f>raw_OpenNEM_data!J213/nsw_capacity_data!$C$10</f>
        <v>0.54219587731859209</v>
      </c>
      <c r="E213">
        <f>raw_OpenNEM_data!L213/nsw_capacity_data!$C$14</f>
        <v>0</v>
      </c>
      <c r="F213">
        <v>1</v>
      </c>
      <c r="G213">
        <v>1</v>
      </c>
      <c r="H213">
        <f>SUM(raw_OpenNEM_data!$D213:$E213,raw_OpenNEM_data!$G213:$L213)</f>
        <v>5836.1400000000012</v>
      </c>
    </row>
    <row r="214" spans="1:8" x14ac:dyDescent="0.3">
      <c r="A214" s="2">
        <f>raw_OpenNEM_data!A214</f>
        <v>44196.145833333336</v>
      </c>
      <c r="B214">
        <v>1</v>
      </c>
      <c r="C214">
        <f>MAX(raw_OpenNEM_data!K214,0)/nsw_capacity_data!$C$11</f>
        <v>0</v>
      </c>
      <c r="D214">
        <f>raw_OpenNEM_data!J214/nsw_capacity_data!$C$10</f>
        <v>0.54823004429051914</v>
      </c>
      <c r="E214">
        <f>raw_OpenNEM_data!L214/nsw_capacity_data!$C$14</f>
        <v>0</v>
      </c>
      <c r="F214">
        <v>1</v>
      </c>
      <c r="G214">
        <v>1</v>
      </c>
      <c r="H214">
        <f>SUM(raw_OpenNEM_data!$D214:$E214,raw_OpenNEM_data!$G214:$L214)</f>
        <v>5776.0300000000016</v>
      </c>
    </row>
    <row r="215" spans="1:8" x14ac:dyDescent="0.3">
      <c r="A215" s="2">
        <f>raw_OpenNEM_data!A215</f>
        <v>44196.166666666664</v>
      </c>
      <c r="B215">
        <v>1</v>
      </c>
      <c r="C215">
        <f>MAX(raw_OpenNEM_data!K215,0)/nsw_capacity_data!$C$11</f>
        <v>0</v>
      </c>
      <c r="D215">
        <f>raw_OpenNEM_data!J215/nsw_capacity_data!$C$10</f>
        <v>0.53622165240267738</v>
      </c>
      <c r="E215">
        <f>raw_OpenNEM_data!L215/nsw_capacity_data!$C$14</f>
        <v>3.2443336543670123E-5</v>
      </c>
      <c r="F215">
        <v>1</v>
      </c>
      <c r="G215">
        <v>1</v>
      </c>
      <c r="H215">
        <f>SUM(raw_OpenNEM_data!$D215:$E215,raw_OpenNEM_data!$G215:$L215)</f>
        <v>5811.87</v>
      </c>
    </row>
    <row r="216" spans="1:8" x14ac:dyDescent="0.3">
      <c r="A216" s="2">
        <f>raw_OpenNEM_data!A216</f>
        <v>44196.1875</v>
      </c>
      <c r="B216">
        <v>1</v>
      </c>
      <c r="C216">
        <f>MAX(raw_OpenNEM_data!K216,0)/nsw_capacity_data!$C$11</f>
        <v>0</v>
      </c>
      <c r="D216">
        <f>raw_OpenNEM_data!J216/nsw_capacity_data!$C$10</f>
        <v>0.52990775583602512</v>
      </c>
      <c r="E216">
        <f>raw_OpenNEM_data!L216/nsw_capacity_data!$C$14</f>
        <v>1.3193623527759184E-3</v>
      </c>
      <c r="F216">
        <v>1</v>
      </c>
      <c r="G216">
        <v>1</v>
      </c>
      <c r="H216">
        <f>SUM(raw_OpenNEM_data!$D216:$E216,raw_OpenNEM_data!$G216:$L216)</f>
        <v>5902.32</v>
      </c>
    </row>
    <row r="217" spans="1:8" x14ac:dyDescent="0.3">
      <c r="A217" s="2">
        <f>raw_OpenNEM_data!A217</f>
        <v>44196.208333333336</v>
      </c>
      <c r="B217">
        <v>1</v>
      </c>
      <c r="C217">
        <f>MAX(raw_OpenNEM_data!K217,0)/nsw_capacity_data!$C$11</f>
        <v>1.5479112943634244E-4</v>
      </c>
      <c r="D217">
        <f>raw_OpenNEM_data!J217/nsw_capacity_data!$C$10</f>
        <v>0.52129608045555964</v>
      </c>
      <c r="E217">
        <f>raw_OpenNEM_data!L217/nsw_capacity_data!$C$14</f>
        <v>1.3081874257442097E-2</v>
      </c>
      <c r="F217">
        <v>1</v>
      </c>
      <c r="G217">
        <v>1</v>
      </c>
      <c r="H217">
        <f>SUM(raw_OpenNEM_data!$D217:$E217,raw_OpenNEM_data!$G217:$L217)</f>
        <v>6013.37</v>
      </c>
    </row>
    <row r="218" spans="1:8" x14ac:dyDescent="0.3">
      <c r="A218" s="2">
        <f>raw_OpenNEM_data!A218</f>
        <v>44196.229166666664</v>
      </c>
      <c r="B218">
        <v>1</v>
      </c>
      <c r="C218">
        <f>MAX(raw_OpenNEM_data!K218,0)/nsw_capacity_data!$C$11</f>
        <v>1.8884517791233776E-2</v>
      </c>
      <c r="D218">
        <f>raw_OpenNEM_data!J218/nsw_capacity_data!$C$10</f>
        <v>0.5146624929235073</v>
      </c>
      <c r="E218">
        <f>raw_OpenNEM_data!L218/nsw_capacity_data!$C$14</f>
        <v>4.2526004578408494E-2</v>
      </c>
      <c r="F218">
        <v>1</v>
      </c>
      <c r="G218">
        <v>1</v>
      </c>
      <c r="H218">
        <f>SUM(raw_OpenNEM_data!$D218:$E218,raw_OpenNEM_data!$G218:$L218)</f>
        <v>6264.8499999999995</v>
      </c>
    </row>
    <row r="219" spans="1:8" x14ac:dyDescent="0.3">
      <c r="A219" s="2">
        <f>raw_OpenNEM_data!A219</f>
        <v>44196.25</v>
      </c>
      <c r="B219">
        <v>1</v>
      </c>
      <c r="C219">
        <f>MAX(raw_OpenNEM_data!K219,0)/nsw_capacity_data!$C$11</f>
        <v>8.2475006965600825E-2</v>
      </c>
      <c r="D219">
        <f>raw_OpenNEM_data!J219/nsw_capacity_data!$C$10</f>
        <v>0.49390256085783746</v>
      </c>
      <c r="E219">
        <f>raw_OpenNEM_data!L219/nsw_capacity_data!$C$14</f>
        <v>8.4997936929244206E-2</v>
      </c>
      <c r="F219">
        <v>1</v>
      </c>
      <c r="G219">
        <v>1</v>
      </c>
      <c r="H219">
        <f>SUM(raw_OpenNEM_data!$D219:$E219,raw_OpenNEM_data!$G219:$L219)</f>
        <v>6451.5499999999993</v>
      </c>
    </row>
    <row r="220" spans="1:8" x14ac:dyDescent="0.3">
      <c r="A220" s="2">
        <f>raw_OpenNEM_data!A220</f>
        <v>44196.270833333336</v>
      </c>
      <c r="B220">
        <v>1</v>
      </c>
      <c r="C220">
        <f>MAX(raw_OpenNEM_data!K220,0)/nsw_capacity_data!$C$11</f>
        <v>0.15971578055433569</v>
      </c>
      <c r="D220">
        <f>raw_OpenNEM_data!J220/nsw_capacity_data!$C$10</f>
        <v>0.48152119617702888</v>
      </c>
      <c r="E220">
        <f>raw_OpenNEM_data!L220/nsw_capacity_data!$C$14</f>
        <v>0.14691784713042441</v>
      </c>
      <c r="F220">
        <v>1</v>
      </c>
      <c r="G220">
        <v>1</v>
      </c>
      <c r="H220">
        <f>SUM(raw_OpenNEM_data!$D220:$E220,raw_OpenNEM_data!$G220:$L220)</f>
        <v>6829.6000000000013</v>
      </c>
    </row>
    <row r="221" spans="1:8" x14ac:dyDescent="0.3">
      <c r="A221" s="2">
        <f>raw_OpenNEM_data!A221</f>
        <v>44196.291666666664</v>
      </c>
      <c r="B221">
        <v>1</v>
      </c>
      <c r="C221">
        <f>MAX(raw_OpenNEM_data!K221,0)/nsw_capacity_data!$C$11</f>
        <v>0.28596801212645173</v>
      </c>
      <c r="D221">
        <f>raw_OpenNEM_data!J221/nsw_capacity_data!$C$10</f>
        <v>0.46436444770055613</v>
      </c>
      <c r="E221">
        <f>raw_OpenNEM_data!L221/nsw_capacity_data!$C$14</f>
        <v>0.21319237405879943</v>
      </c>
      <c r="F221">
        <v>1</v>
      </c>
      <c r="G221">
        <v>1</v>
      </c>
      <c r="H221">
        <f>SUM(raw_OpenNEM_data!$D221:$E221,raw_OpenNEM_data!$G221:$L221)</f>
        <v>7044.39</v>
      </c>
    </row>
    <row r="222" spans="1:8" x14ac:dyDescent="0.3">
      <c r="A222" s="2">
        <f>raw_OpenNEM_data!A222</f>
        <v>44196.3125</v>
      </c>
      <c r="B222">
        <v>1</v>
      </c>
      <c r="C222">
        <f>MAX(raw_OpenNEM_data!K222,0)/nsw_capacity_data!$C$11</f>
        <v>0.37736930755621495</v>
      </c>
      <c r="D222">
        <f>raw_OpenNEM_data!J222/nsw_capacity_data!$C$10</f>
        <v>0.46118751873189251</v>
      </c>
      <c r="E222">
        <f>raw_OpenNEM_data!L222/nsw_capacity_data!$C$14</f>
        <v>0.2679747502203722</v>
      </c>
      <c r="F222">
        <v>1</v>
      </c>
      <c r="G222">
        <v>1</v>
      </c>
      <c r="H222">
        <f>SUM(raw_OpenNEM_data!$D222:$E222,raw_OpenNEM_data!$G222:$L222)</f>
        <v>7379.03</v>
      </c>
    </row>
    <row r="223" spans="1:8" x14ac:dyDescent="0.3">
      <c r="A223" s="2">
        <f>raw_OpenNEM_data!A223</f>
        <v>44196.333333333336</v>
      </c>
      <c r="B223">
        <v>1</v>
      </c>
      <c r="C223">
        <f>MAX(raw_OpenNEM_data!K223,0)/nsw_capacity_data!$C$11</f>
        <v>0.47571900479623175</v>
      </c>
      <c r="D223">
        <f>raw_OpenNEM_data!J223/nsw_capacity_data!$C$10</f>
        <v>0.42525558626660892</v>
      </c>
      <c r="E223">
        <f>raw_OpenNEM_data!L223/nsw_capacity_data!$C$14</f>
        <v>0.32293376232534937</v>
      </c>
      <c r="F223">
        <v>1</v>
      </c>
      <c r="G223">
        <v>1</v>
      </c>
      <c r="H223">
        <f>SUM(raw_OpenNEM_data!$D223:$E223,raw_OpenNEM_data!$G223:$L223)</f>
        <v>7710.76</v>
      </c>
    </row>
    <row r="224" spans="1:8" x14ac:dyDescent="0.3">
      <c r="A224" s="2">
        <f>raw_OpenNEM_data!A224</f>
        <v>44196.354166666664</v>
      </c>
      <c r="B224">
        <v>1</v>
      </c>
      <c r="C224">
        <f>MAX(raw_OpenNEM_data!K224,0)/nsw_capacity_data!$C$11</f>
        <v>0.55948393784046879</v>
      </c>
      <c r="D224">
        <f>raw_OpenNEM_data!J224/nsw_capacity_data!$C$10</f>
        <v>0.37788138133137966</v>
      </c>
      <c r="E224">
        <f>raw_OpenNEM_data!L224/nsw_capacity_data!$C$14</f>
        <v>0.38203831187757331</v>
      </c>
      <c r="F224">
        <v>1</v>
      </c>
      <c r="G224">
        <v>1</v>
      </c>
      <c r="H224">
        <f>SUM(raw_OpenNEM_data!$D224:$E224,raw_OpenNEM_data!$G224:$L224)</f>
        <v>7965.47</v>
      </c>
    </row>
    <row r="225" spans="1:8" x14ac:dyDescent="0.3">
      <c r="A225" s="2">
        <f>raw_OpenNEM_data!A225</f>
        <v>44196.375</v>
      </c>
      <c r="B225">
        <v>1</v>
      </c>
      <c r="C225">
        <f>MAX(raw_OpenNEM_data!K225,0)/nsw_capacity_data!$C$11</f>
        <v>0.55607853299286925</v>
      </c>
      <c r="D225">
        <f>raw_OpenNEM_data!J225/nsw_capacity_data!$C$10</f>
        <v>0.32490592427320253</v>
      </c>
      <c r="E225">
        <f>raw_OpenNEM_data!L225/nsw_capacity_data!$C$14</f>
        <v>0.43221373424994491</v>
      </c>
      <c r="F225">
        <v>1</v>
      </c>
      <c r="G225">
        <v>1</v>
      </c>
      <c r="H225">
        <f>SUM(raw_OpenNEM_data!$D225:$E225,raw_OpenNEM_data!$G225:$L225)</f>
        <v>8022.8799999999992</v>
      </c>
    </row>
    <row r="226" spans="1:8" x14ac:dyDescent="0.3">
      <c r="A226" s="2">
        <f>raw_OpenNEM_data!A226</f>
        <v>44196.395833333336</v>
      </c>
      <c r="B226">
        <v>1</v>
      </c>
      <c r="C226">
        <f>MAX(raw_OpenNEM_data!K226,0)/nsw_capacity_data!$C$11</f>
        <v>0.59342332622058536</v>
      </c>
      <c r="D226">
        <f>raw_OpenNEM_data!J226/nsw_capacity_data!$C$10</f>
        <v>0.29231742648772852</v>
      </c>
      <c r="E226">
        <f>raw_OpenNEM_data!L226/nsw_capacity_data!$C$14</f>
        <v>0.47050408100181873</v>
      </c>
      <c r="F226">
        <v>1</v>
      </c>
      <c r="G226">
        <v>1</v>
      </c>
      <c r="H226">
        <f>SUM(raw_OpenNEM_data!$D226:$E226,raw_OpenNEM_data!$G226:$L226)</f>
        <v>8240.52</v>
      </c>
    </row>
    <row r="227" spans="1:8" x14ac:dyDescent="0.3">
      <c r="A227" s="2">
        <f>raw_OpenNEM_data!A227</f>
        <v>44196.416666666664</v>
      </c>
      <c r="B227">
        <v>1</v>
      </c>
      <c r="C227">
        <f>MAX(raw_OpenNEM_data!K227,0)/nsw_capacity_data!$C$11</f>
        <v>0.59870915664059676</v>
      </c>
      <c r="D227">
        <f>raw_OpenNEM_data!J227/nsw_capacity_data!$C$10</f>
        <v>0.27013220553464984</v>
      </c>
      <c r="E227">
        <f>raw_OpenNEM_data!L227/nsw_capacity_data!$C$14</f>
        <v>0.49354605957816755</v>
      </c>
      <c r="F227">
        <v>1</v>
      </c>
      <c r="G227">
        <v>1</v>
      </c>
      <c r="H227">
        <f>SUM(raw_OpenNEM_data!$D227:$E227,raw_OpenNEM_data!$G227:$L227)</f>
        <v>8283.369999999999</v>
      </c>
    </row>
    <row r="228" spans="1:8" x14ac:dyDescent="0.3">
      <c r="A228" s="2">
        <f>raw_OpenNEM_data!A228</f>
        <v>44196.4375</v>
      </c>
      <c r="B228">
        <v>1</v>
      </c>
      <c r="C228">
        <f>MAX(raw_OpenNEM_data!K228,0)/nsw_capacity_data!$C$11</f>
        <v>0.62034551673292104</v>
      </c>
      <c r="D228">
        <f>raw_OpenNEM_data!J228/nsw_capacity_data!$C$10</f>
        <v>0.27023876918978318</v>
      </c>
      <c r="E228">
        <f>raw_OpenNEM_data!L228/nsw_capacity_data!$C$14</f>
        <v>0.49857117192726486</v>
      </c>
      <c r="F228">
        <v>1</v>
      </c>
      <c r="G228">
        <v>1</v>
      </c>
      <c r="H228">
        <f>SUM(raw_OpenNEM_data!$D228:$E228,raw_OpenNEM_data!$G228:$L228)</f>
        <v>8373.66</v>
      </c>
    </row>
    <row r="229" spans="1:8" x14ac:dyDescent="0.3">
      <c r="A229" s="2">
        <f>raw_OpenNEM_data!A229</f>
        <v>44196.458333333336</v>
      </c>
      <c r="B229">
        <v>1</v>
      </c>
      <c r="C229">
        <f>MAX(raw_OpenNEM_data!K229,0)/nsw_capacity_data!$C$11</f>
        <v>0.61167721348448589</v>
      </c>
      <c r="D229">
        <f>raw_OpenNEM_data!J229/nsw_capacity_data!$C$10</f>
        <v>0.27444803356755137</v>
      </c>
      <c r="E229">
        <f>raw_OpenNEM_data!L229/nsw_capacity_data!$C$14</f>
        <v>0.48834791610083728</v>
      </c>
      <c r="F229">
        <v>1</v>
      </c>
      <c r="G229">
        <v>1</v>
      </c>
      <c r="H229">
        <f>SUM(raw_OpenNEM_data!$D229:$E229,raw_OpenNEM_data!$G229:$L229)</f>
        <v>8328.68</v>
      </c>
    </row>
    <row r="230" spans="1:8" x14ac:dyDescent="0.3">
      <c r="A230" s="2">
        <f>raw_OpenNEM_data!A230</f>
        <v>44196.479166666664</v>
      </c>
      <c r="B230">
        <v>1</v>
      </c>
      <c r="C230">
        <f>MAX(raw_OpenNEM_data!K230,0)/nsw_capacity_data!$C$11</f>
        <v>0.61685984981820641</v>
      </c>
      <c r="D230">
        <f>raw_OpenNEM_data!J230/nsw_capacity_data!$C$10</f>
        <v>0.28920709980352327</v>
      </c>
      <c r="E230">
        <f>raw_OpenNEM_data!L230/nsw_capacity_data!$C$14</f>
        <v>0.47730997204564635</v>
      </c>
      <c r="F230">
        <v>1</v>
      </c>
      <c r="G230">
        <v>1</v>
      </c>
      <c r="H230">
        <f>SUM(raw_OpenNEM_data!$D230:$E230,raw_OpenNEM_data!$G230:$L230)</f>
        <v>8328.32</v>
      </c>
    </row>
    <row r="231" spans="1:8" x14ac:dyDescent="0.3">
      <c r="A231" s="2">
        <f>raw_OpenNEM_data!A231</f>
        <v>44196.5</v>
      </c>
      <c r="B231">
        <v>1</v>
      </c>
      <c r="C231">
        <f>MAX(raw_OpenNEM_data!K231,0)/nsw_capacity_data!$C$11</f>
        <v>0.56685658200547384</v>
      </c>
      <c r="D231">
        <f>raw_OpenNEM_data!J231/nsw_capacity_data!$C$10</f>
        <v>0.25368144127343567</v>
      </c>
      <c r="E231">
        <f>raw_OpenNEM_data!L231/nsw_capacity_data!$C$14</f>
        <v>0.45082539498049695</v>
      </c>
      <c r="F231">
        <v>1</v>
      </c>
      <c r="G231">
        <v>1</v>
      </c>
      <c r="H231">
        <f>SUM(raw_OpenNEM_data!$D231:$E231,raw_OpenNEM_data!$G231:$L231)</f>
        <v>8276.82</v>
      </c>
    </row>
    <row r="232" spans="1:8" x14ac:dyDescent="0.3">
      <c r="A232" s="2">
        <f>raw_OpenNEM_data!A232</f>
        <v>44196.520833333336</v>
      </c>
      <c r="B232">
        <v>1</v>
      </c>
      <c r="C232">
        <f>MAX(raw_OpenNEM_data!K232,0)/nsw_capacity_data!$C$11</f>
        <v>0.51026609168450587</v>
      </c>
      <c r="D232">
        <f>raw_OpenNEM_data!J232/nsw_capacity_data!$C$10</f>
        <v>0.23011755303206899</v>
      </c>
      <c r="E232">
        <f>raw_OpenNEM_data!L232/nsw_capacity_data!$C$14</f>
        <v>0.43177034198384812</v>
      </c>
      <c r="F232">
        <v>1</v>
      </c>
      <c r="G232">
        <v>1</v>
      </c>
      <c r="H232">
        <f>SUM(raw_OpenNEM_data!$D232:$E232,raw_OpenNEM_data!$G232:$L232)</f>
        <v>8201.1</v>
      </c>
    </row>
    <row r="233" spans="1:8" x14ac:dyDescent="0.3">
      <c r="A233" s="2">
        <f>raw_OpenNEM_data!A233</f>
        <v>44196.541666666664</v>
      </c>
      <c r="B233">
        <v>1</v>
      </c>
      <c r="C233">
        <f>MAX(raw_OpenNEM_data!K233,0)/nsw_capacity_data!$C$11</f>
        <v>0.50934881091747575</v>
      </c>
      <c r="D233">
        <f>raw_OpenNEM_data!J233/nsw_capacity_data!$C$10</f>
        <v>0.25284891271770621</v>
      </c>
      <c r="E233">
        <f>raw_OpenNEM_data!L233/nsw_capacity_data!$C$14</f>
        <v>0.40496493636843356</v>
      </c>
      <c r="F233">
        <v>1</v>
      </c>
      <c r="G233">
        <v>1</v>
      </c>
      <c r="H233">
        <f>SUM(raw_OpenNEM_data!$D233:$E233,raw_OpenNEM_data!$G233:$L233)</f>
        <v>8110.5599999999995</v>
      </c>
    </row>
    <row r="234" spans="1:8" x14ac:dyDescent="0.3">
      <c r="A234" s="2">
        <f>raw_OpenNEM_data!A234</f>
        <v>44196.5625</v>
      </c>
      <c r="B234">
        <v>1</v>
      </c>
      <c r="C234">
        <f>MAX(raw_OpenNEM_data!K234,0)/nsw_capacity_data!$C$11</f>
        <v>0.48064365591422503</v>
      </c>
      <c r="D234">
        <f>raw_OpenNEM_data!J234/nsw_capacity_data!$C$10</f>
        <v>0.28067534716440773</v>
      </c>
      <c r="E234">
        <f>raw_OpenNEM_data!L234/nsw_capacity_data!$C$14</f>
        <v>0.39176770802550281</v>
      </c>
      <c r="F234">
        <v>1</v>
      </c>
      <c r="G234">
        <v>1</v>
      </c>
      <c r="H234">
        <f>SUM(raw_OpenNEM_data!$D234:$E234,raw_OpenNEM_data!$G234:$L234)</f>
        <v>8153.57</v>
      </c>
    </row>
    <row r="235" spans="1:8" x14ac:dyDescent="0.3">
      <c r="A235" s="2">
        <f>raw_OpenNEM_data!A235</f>
        <v>44196.583333333336</v>
      </c>
      <c r="B235">
        <v>1</v>
      </c>
      <c r="C235">
        <f>MAX(raw_OpenNEM_data!K235,0)/nsw_capacity_data!$C$11</f>
        <v>0.40337995030631446</v>
      </c>
      <c r="D235">
        <f>raw_OpenNEM_data!J235/nsw_capacity_data!$C$10</f>
        <v>0.31434280195810715</v>
      </c>
      <c r="E235">
        <f>raw_OpenNEM_data!L235/nsw_capacity_data!$C$14</f>
        <v>0.39225796288882941</v>
      </c>
      <c r="F235">
        <v>1</v>
      </c>
      <c r="G235">
        <v>1</v>
      </c>
      <c r="H235">
        <f>SUM(raw_OpenNEM_data!$D235:$E235,raw_OpenNEM_data!$G235:$L235)</f>
        <v>8085.6900000000005</v>
      </c>
    </row>
    <row r="236" spans="1:8" x14ac:dyDescent="0.3">
      <c r="A236" s="2">
        <f>raw_OpenNEM_data!A236</f>
        <v>44196.604166666664</v>
      </c>
      <c r="B236">
        <v>1</v>
      </c>
      <c r="C236">
        <f>MAX(raw_OpenNEM_data!K236,0)/nsw_capacity_data!$C$11</f>
        <v>0.33172885639166971</v>
      </c>
      <c r="D236">
        <f>raw_OpenNEM_data!J236/nsw_capacity_data!$C$10</f>
        <v>0.33663458656631923</v>
      </c>
      <c r="E236">
        <f>raw_OpenNEM_data!L236/nsw_capacity_data!$C$14</f>
        <v>0.35328630606953854</v>
      </c>
      <c r="F236">
        <v>1</v>
      </c>
      <c r="G236">
        <v>1</v>
      </c>
      <c r="H236">
        <f>SUM(raw_OpenNEM_data!$D236:$E236,raw_OpenNEM_data!$G236:$L236)</f>
        <v>7977.1</v>
      </c>
    </row>
    <row r="237" spans="1:8" x14ac:dyDescent="0.3">
      <c r="A237" s="2">
        <f>raw_OpenNEM_data!A237</f>
        <v>44196.625</v>
      </c>
      <c r="B237">
        <v>1</v>
      </c>
      <c r="C237">
        <f>MAX(raw_OpenNEM_data!K237,0)/nsw_capacity_data!$C$11</f>
        <v>0.35764777106506618</v>
      </c>
      <c r="D237">
        <f>raw_OpenNEM_data!J237/nsw_capacity_data!$C$10</f>
        <v>0.39852142928502449</v>
      </c>
      <c r="E237">
        <f>raw_OpenNEM_data!L237/nsw_capacity_data!$C$14</f>
        <v>0.29283716045833807</v>
      </c>
      <c r="F237">
        <v>1</v>
      </c>
      <c r="G237">
        <v>1</v>
      </c>
      <c r="H237">
        <f>SUM(raw_OpenNEM_data!$D237:$E237,raw_OpenNEM_data!$G237:$L237)</f>
        <v>7973.0099999999993</v>
      </c>
    </row>
    <row r="238" spans="1:8" x14ac:dyDescent="0.3">
      <c r="A238" s="2">
        <f>raw_OpenNEM_data!A238</f>
        <v>44196.645833333336</v>
      </c>
      <c r="B238">
        <v>1</v>
      </c>
      <c r="C238">
        <f>MAX(raw_OpenNEM_data!K238,0)/nsw_capacity_data!$C$11</f>
        <v>0.30073049947084363</v>
      </c>
      <c r="D238">
        <f>raw_OpenNEM_data!J238/nsw_capacity_data!$C$10</f>
        <v>0.4646241966099437</v>
      </c>
      <c r="E238">
        <f>raw_OpenNEM_data!L238/nsw_capacity_data!$C$14</f>
        <v>0.2470812414862486</v>
      </c>
      <c r="F238">
        <v>1</v>
      </c>
      <c r="G238">
        <v>1</v>
      </c>
      <c r="H238">
        <f>SUM(raw_OpenNEM_data!$D238:$E238,raw_OpenNEM_data!$G238:$L238)</f>
        <v>7894.0400000000009</v>
      </c>
    </row>
    <row r="239" spans="1:8" x14ac:dyDescent="0.3">
      <c r="A239" s="2">
        <f>raw_OpenNEM_data!A239</f>
        <v>44196.666666666664</v>
      </c>
      <c r="B239">
        <v>1</v>
      </c>
      <c r="C239">
        <f>MAX(raw_OpenNEM_data!K239,0)/nsw_capacity_data!$C$11</f>
        <v>0.30509904912382485</v>
      </c>
      <c r="D239">
        <f>raw_OpenNEM_data!J239/nsw_capacity_data!$C$10</f>
        <v>0.48052882213859932</v>
      </c>
      <c r="E239">
        <f>raw_OpenNEM_data!L239/nsw_capacity_data!$C$14</f>
        <v>0.20266631375796423</v>
      </c>
      <c r="F239">
        <v>1</v>
      </c>
      <c r="G239">
        <v>1</v>
      </c>
      <c r="H239">
        <f>SUM(raw_OpenNEM_data!$D239:$E239,raw_OpenNEM_data!$G239:$L239)</f>
        <v>7968.36</v>
      </c>
    </row>
    <row r="240" spans="1:8" x14ac:dyDescent="0.3">
      <c r="A240" s="2">
        <f>raw_OpenNEM_data!A240</f>
        <v>44196.6875</v>
      </c>
      <c r="B240">
        <v>1</v>
      </c>
      <c r="C240">
        <f>MAX(raw_OpenNEM_data!K240,0)/nsw_capacity_data!$C$11</f>
        <v>0.23551756993979198</v>
      </c>
      <c r="D240">
        <f>raw_OpenNEM_data!J240/nsw_capacity_data!$C$10</f>
        <v>0.46788770854840317</v>
      </c>
      <c r="E240">
        <f>raw_OpenNEM_data!L240/nsw_capacity_data!$C$14</f>
        <v>0.15140944683413696</v>
      </c>
      <c r="F240">
        <v>1</v>
      </c>
      <c r="G240">
        <v>1</v>
      </c>
      <c r="H240">
        <f>SUM(raw_OpenNEM_data!$D240:$E240,raw_OpenNEM_data!$G240:$L240)</f>
        <v>8018.9800000000014</v>
      </c>
    </row>
    <row r="241" spans="1:8" x14ac:dyDescent="0.3">
      <c r="A241" s="2">
        <f>raw_OpenNEM_data!A241</f>
        <v>44196.708333333336</v>
      </c>
      <c r="B241">
        <v>1</v>
      </c>
      <c r="C241">
        <f>MAX(raw_OpenNEM_data!K241,0)/nsw_capacity_data!$C$11</f>
        <v>0.18291151795061131</v>
      </c>
      <c r="D241">
        <f>raw_OpenNEM_data!J241/nsw_capacity_data!$C$10</f>
        <v>0.48971993739385256</v>
      </c>
      <c r="E241">
        <f>raw_OpenNEM_data!L241/nsw_capacity_data!$C$14</f>
        <v>0.10646461127563926</v>
      </c>
      <c r="F241">
        <v>1</v>
      </c>
      <c r="G241">
        <v>1</v>
      </c>
      <c r="H241">
        <f>SUM(raw_OpenNEM_data!$D241:$E241,raw_OpenNEM_data!$G241:$L241)</f>
        <v>7976.85</v>
      </c>
    </row>
    <row r="242" spans="1:8" x14ac:dyDescent="0.3">
      <c r="A242" s="2">
        <f>raw_OpenNEM_data!A242</f>
        <v>44196.729166666664</v>
      </c>
      <c r="B242">
        <v>1</v>
      </c>
      <c r="C242">
        <f>MAX(raw_OpenNEM_data!K242,0)/nsw_capacity_data!$C$11</f>
        <v>0.15312282504130628</v>
      </c>
      <c r="D242">
        <f>raw_OpenNEM_data!J242/nsw_capacity_data!$C$10</f>
        <v>0.54907589330314022</v>
      </c>
      <c r="E242">
        <f>raw_OpenNEM_data!L242/nsw_capacity_data!$C$14</f>
        <v>6.5914045411223129E-2</v>
      </c>
      <c r="F242">
        <v>1</v>
      </c>
      <c r="G242">
        <v>1</v>
      </c>
      <c r="H242">
        <f>SUM(raw_OpenNEM_data!$D242:$E242,raw_OpenNEM_data!$G242:$L242)</f>
        <v>7755.5000000000009</v>
      </c>
    </row>
    <row r="243" spans="1:8" x14ac:dyDescent="0.3">
      <c r="A243" s="2">
        <f>raw_OpenNEM_data!A243</f>
        <v>44196.75</v>
      </c>
      <c r="B243">
        <v>1</v>
      </c>
      <c r="C243">
        <f>MAX(raw_OpenNEM_data!K243,0)/nsw_capacity_data!$C$11</f>
        <v>8.4435694605127828E-2</v>
      </c>
      <c r="D243">
        <f>raw_OpenNEM_data!J243/nsw_capacity_data!$C$10</f>
        <v>0.63375403776349526</v>
      </c>
      <c r="E243">
        <f>raw_OpenNEM_data!L243/nsw_capacity_data!$C$14</f>
        <v>3.272090731187708E-2</v>
      </c>
      <c r="F243">
        <v>1</v>
      </c>
      <c r="G243">
        <v>1</v>
      </c>
      <c r="H243">
        <f>SUM(raw_OpenNEM_data!$D243:$E243,raw_OpenNEM_data!$G243:$L243)</f>
        <v>7642.2400000000007</v>
      </c>
    </row>
    <row r="244" spans="1:8" x14ac:dyDescent="0.3">
      <c r="A244" s="2">
        <f>raw_OpenNEM_data!A244</f>
        <v>44196.770833333336</v>
      </c>
      <c r="B244">
        <v>1</v>
      </c>
      <c r="C244">
        <f>MAX(raw_OpenNEM_data!K244,0)/nsw_capacity_data!$C$11</f>
        <v>4.5239140828969557E-2</v>
      </c>
      <c r="D244">
        <f>raw_OpenNEM_data!J244/nsw_capacity_data!$C$10</f>
        <v>0.65581937460454887</v>
      </c>
      <c r="E244">
        <f>raw_OpenNEM_data!L244/nsw_capacity_data!$C$14</f>
        <v>1.1740883013637066E-2</v>
      </c>
      <c r="F244">
        <v>1</v>
      </c>
      <c r="G244">
        <v>1</v>
      </c>
      <c r="H244">
        <f>SUM(raw_OpenNEM_data!$D244:$E244,raw_OpenNEM_data!$G244:$L244)</f>
        <v>7472.7400000000007</v>
      </c>
    </row>
    <row r="245" spans="1:8" x14ac:dyDescent="0.3">
      <c r="A245" s="2">
        <f>raw_OpenNEM_data!A245</f>
        <v>44196.791666666664</v>
      </c>
      <c r="B245">
        <v>1</v>
      </c>
      <c r="C245">
        <f>MAX(raw_OpenNEM_data!K245,0)/nsw_capacity_data!$C$11</f>
        <v>1.0646189902343997E-2</v>
      </c>
      <c r="D245">
        <f>raw_OpenNEM_data!J245/nsw_capacity_data!$C$10</f>
        <v>0.68104831995737447</v>
      </c>
      <c r="E245">
        <f>raw_OpenNEM_data!L245/nsw_capacity_data!$C$14</f>
        <v>2.2602191125423517E-3</v>
      </c>
      <c r="F245">
        <v>1</v>
      </c>
      <c r="G245">
        <v>1</v>
      </c>
      <c r="H245">
        <f>SUM(raw_OpenNEM_data!$D245:$E245,raw_OpenNEM_data!$G245:$L245)</f>
        <v>7414.52</v>
      </c>
    </row>
    <row r="246" spans="1:8" x14ac:dyDescent="0.3">
      <c r="A246" s="2">
        <f>raw_OpenNEM_data!A246</f>
        <v>44196.8125</v>
      </c>
      <c r="B246">
        <v>1</v>
      </c>
      <c r="C246">
        <f>MAX(raw_OpenNEM_data!K246,0)/nsw_capacity_data!$C$11</f>
        <v>3.554462972241937E-4</v>
      </c>
      <c r="D246">
        <f>raw_OpenNEM_data!J246/nsw_capacity_data!$C$10</f>
        <v>0.67627293616171036</v>
      </c>
      <c r="E246">
        <f>raw_OpenNEM_data!L246/nsw_capacity_data!$C$14</f>
        <v>1.6221668271835062E-4</v>
      </c>
      <c r="F246">
        <v>1</v>
      </c>
      <c r="G246">
        <v>1</v>
      </c>
      <c r="H246">
        <f>SUM(raw_OpenNEM_data!$D246:$E246,raw_OpenNEM_data!$G246:$L246)</f>
        <v>7343.170000000001</v>
      </c>
    </row>
    <row r="247" spans="1:8" x14ac:dyDescent="0.3">
      <c r="A247" s="2">
        <f>raw_OpenNEM_data!A247</f>
        <v>44196.833333333336</v>
      </c>
      <c r="B247">
        <v>1</v>
      </c>
      <c r="C247">
        <f>MAX(raw_OpenNEM_data!K247,0)/nsw_capacity_data!$C$11</f>
        <v>0</v>
      </c>
      <c r="D247">
        <f>raw_OpenNEM_data!J247/nsw_capacity_data!$C$10</f>
        <v>0.66609610709647338</v>
      </c>
      <c r="E247">
        <f>raw_OpenNEM_data!L247/nsw_capacity_data!$C$14</f>
        <v>0</v>
      </c>
      <c r="F247">
        <v>1</v>
      </c>
      <c r="G247">
        <v>1</v>
      </c>
      <c r="H247">
        <f>SUM(raw_OpenNEM_data!$D247:$E247,raw_OpenNEM_data!$G247:$L247)</f>
        <v>7293.57</v>
      </c>
    </row>
    <row r="248" spans="1:8" x14ac:dyDescent="0.3">
      <c r="A248" s="2">
        <f>raw_OpenNEM_data!A248</f>
        <v>44196.854166666664</v>
      </c>
      <c r="B248">
        <v>1</v>
      </c>
      <c r="C248">
        <f>MAX(raw_OpenNEM_data!K248,0)/nsw_capacity_data!$C$11</f>
        <v>0</v>
      </c>
      <c r="D248">
        <f>raw_OpenNEM_data!J248/nsw_capacity_data!$C$10</f>
        <v>0.6546538346265276</v>
      </c>
      <c r="E248">
        <f>raw_OpenNEM_data!L248/nsw_capacity_data!$C$14</f>
        <v>0</v>
      </c>
      <c r="F248">
        <v>1</v>
      </c>
      <c r="G248">
        <v>1</v>
      </c>
      <c r="H248">
        <f>SUM(raw_OpenNEM_data!$D248:$E248,raw_OpenNEM_data!$G248:$L248)</f>
        <v>7159.4099999999989</v>
      </c>
    </row>
    <row r="249" spans="1:8" x14ac:dyDescent="0.3">
      <c r="A249" s="2">
        <f>raw_OpenNEM_data!A249</f>
        <v>44196.875</v>
      </c>
      <c r="B249">
        <v>1</v>
      </c>
      <c r="C249">
        <f>MAX(raw_OpenNEM_data!K249,0)/nsw_capacity_data!$C$11</f>
        <v>0</v>
      </c>
      <c r="D249">
        <f>raw_OpenNEM_data!J249/nsw_capacity_data!$C$10</f>
        <v>0.64084718105831029</v>
      </c>
      <c r="E249">
        <f>raw_OpenNEM_data!L249/nsw_capacity_data!$C$14</f>
        <v>0</v>
      </c>
      <c r="F249">
        <v>1</v>
      </c>
      <c r="G249">
        <v>1</v>
      </c>
      <c r="H249">
        <f>SUM(raw_OpenNEM_data!$D249:$E249,raw_OpenNEM_data!$G249:$L249)</f>
        <v>7148.43</v>
      </c>
    </row>
    <row r="250" spans="1:8" x14ac:dyDescent="0.3">
      <c r="A250" s="2">
        <f>raw_OpenNEM_data!A250</f>
        <v>44196.895833333336</v>
      </c>
      <c r="B250">
        <v>1</v>
      </c>
      <c r="C250">
        <f>MAX(raw_OpenNEM_data!K250,0)/nsw_capacity_data!$C$11</f>
        <v>0</v>
      </c>
      <c r="D250">
        <f>raw_OpenNEM_data!J250/nsw_capacity_data!$C$10</f>
        <v>0.64624196609943718</v>
      </c>
      <c r="E250">
        <f>raw_OpenNEM_data!L250/nsw_capacity_data!$C$14</f>
        <v>0</v>
      </c>
      <c r="F250">
        <v>1</v>
      </c>
      <c r="G250">
        <v>1</v>
      </c>
      <c r="H250">
        <f>SUM(raw_OpenNEM_data!$D250:$E250,raw_OpenNEM_data!$G250:$L250)</f>
        <v>7182.3</v>
      </c>
    </row>
    <row r="251" spans="1:8" x14ac:dyDescent="0.3">
      <c r="A251" s="2">
        <f>raw_OpenNEM_data!A251</f>
        <v>44196.916666666664</v>
      </c>
      <c r="B251">
        <v>1</v>
      </c>
      <c r="C251">
        <f>MAX(raw_OpenNEM_data!K251,0)/nsw_capacity_data!$C$11</f>
        <v>0</v>
      </c>
      <c r="D251">
        <f>raw_OpenNEM_data!J251/nsw_capacity_data!$C$10</f>
        <v>0.60703320123880244</v>
      </c>
      <c r="E251">
        <f>raw_OpenNEM_data!L251/nsw_capacity_data!$C$14</f>
        <v>0</v>
      </c>
      <c r="F251">
        <v>1</v>
      </c>
      <c r="G251">
        <v>1</v>
      </c>
      <c r="H251">
        <f>SUM(raw_OpenNEM_data!$D251:$E251,raw_OpenNEM_data!$G251:$L251)</f>
        <v>7230.9800000000014</v>
      </c>
    </row>
    <row r="252" spans="1:8" x14ac:dyDescent="0.3">
      <c r="A252" s="2">
        <f>raw_OpenNEM_data!A252</f>
        <v>44196.9375</v>
      </c>
      <c r="B252">
        <v>1</v>
      </c>
      <c r="C252">
        <f>MAX(raw_OpenNEM_data!K252,0)/nsw_capacity_data!$C$11</f>
        <v>0</v>
      </c>
      <c r="D252">
        <f>raw_OpenNEM_data!J252/nsw_capacity_data!$C$10</f>
        <v>0.57031536181691023</v>
      </c>
      <c r="E252">
        <f>raw_OpenNEM_data!L252/nsw_capacity_data!$C$14</f>
        <v>0</v>
      </c>
      <c r="F252">
        <v>1</v>
      </c>
      <c r="G252">
        <v>1</v>
      </c>
      <c r="H252">
        <f>SUM(raw_OpenNEM_data!$D252:$E252,raw_OpenNEM_data!$G252:$L252)</f>
        <v>7248.4800000000005</v>
      </c>
    </row>
    <row r="253" spans="1:8" x14ac:dyDescent="0.3">
      <c r="A253" s="2">
        <f>raw_OpenNEM_data!A253</f>
        <v>44196.958333333336</v>
      </c>
      <c r="B253">
        <v>1</v>
      </c>
      <c r="C253">
        <f>MAX(raw_OpenNEM_data!K253,0)/nsw_capacity_data!$C$11</f>
        <v>0</v>
      </c>
      <c r="D253">
        <f>raw_OpenNEM_data!J253/nsw_capacity_data!$C$10</f>
        <v>0.55160011988411206</v>
      </c>
      <c r="E253">
        <f>raw_OpenNEM_data!L253/nsw_capacity_data!$C$14</f>
        <v>0</v>
      </c>
      <c r="F253">
        <v>1</v>
      </c>
      <c r="G253">
        <v>1</v>
      </c>
      <c r="H253">
        <f>SUM(raw_OpenNEM_data!$D253:$E253,raw_OpenNEM_data!$G253:$L253)</f>
        <v>7190.65</v>
      </c>
    </row>
    <row r="254" spans="1:8" x14ac:dyDescent="0.3">
      <c r="A254" s="2">
        <f>raw_OpenNEM_data!A254</f>
        <v>44196.979166666664</v>
      </c>
      <c r="B254">
        <v>1</v>
      </c>
      <c r="C254">
        <f>MAX(raw_OpenNEM_data!K254,0)/nsw_capacity_data!$C$11</f>
        <v>0</v>
      </c>
      <c r="D254">
        <f>raw_OpenNEM_data!J254/nsw_capacity_data!$C$10</f>
        <v>0.53588864098038558</v>
      </c>
      <c r="E254">
        <f>raw_OpenNEM_data!L254/nsw_capacity_data!$C$14</f>
        <v>0</v>
      </c>
      <c r="F254">
        <v>1</v>
      </c>
      <c r="G254">
        <v>1</v>
      </c>
      <c r="H254">
        <f>SUM(raw_OpenNEM_data!$D254:$E254,raw_OpenNEM_data!$G254:$L254)</f>
        <v>7167.04</v>
      </c>
    </row>
    <row r="255" spans="1:8" x14ac:dyDescent="0.3">
      <c r="A255" s="2">
        <f>raw_OpenNEM_data!A255</f>
        <v>44197</v>
      </c>
      <c r="B255">
        <v>1</v>
      </c>
      <c r="C255">
        <f>MAX(raw_OpenNEM_data!K255,0)/nsw_capacity_data!$C$11</f>
        <v>0</v>
      </c>
      <c r="D255">
        <f>raw_OpenNEM_data!J255/nsw_capacity_data!$C$10</f>
        <v>0.54108361916813741</v>
      </c>
      <c r="E255">
        <f>raw_OpenNEM_data!L255/nsw_capacity_data!$C$14</f>
        <v>0</v>
      </c>
      <c r="F255">
        <v>1</v>
      </c>
      <c r="G255">
        <v>1</v>
      </c>
      <c r="H255">
        <f>SUM(raw_OpenNEM_data!$D255:$E255,raw_OpenNEM_data!$G255:$L255)</f>
        <v>7024.97</v>
      </c>
    </row>
    <row r="256" spans="1:8" x14ac:dyDescent="0.3">
      <c r="A256" s="2">
        <f>raw_OpenNEM_data!A256</f>
        <v>44197.020833333336</v>
      </c>
      <c r="B256">
        <v>1</v>
      </c>
      <c r="C256">
        <f>MAX(raw_OpenNEM_data!K256,0)/nsw_capacity_data!$C$11</f>
        <v>0</v>
      </c>
      <c r="D256">
        <f>raw_OpenNEM_data!J256/nsw_capacity_data!$C$10</f>
        <v>0.56896999567085149</v>
      </c>
      <c r="E256">
        <f>raw_OpenNEM_data!L256/nsw_capacity_data!$C$14</f>
        <v>0</v>
      </c>
      <c r="F256">
        <v>1</v>
      </c>
      <c r="G256">
        <v>1</v>
      </c>
      <c r="H256">
        <f>SUM(raw_OpenNEM_data!$D256:$E256,raw_OpenNEM_data!$G256:$L256)</f>
        <v>6817.8600000000006</v>
      </c>
    </row>
    <row r="257" spans="1:8" x14ac:dyDescent="0.3">
      <c r="A257" s="2">
        <f>raw_OpenNEM_data!A257</f>
        <v>44197.041666666664</v>
      </c>
      <c r="B257">
        <v>1</v>
      </c>
      <c r="C257">
        <f>MAX(raw_OpenNEM_data!K257,0)/nsw_capacity_data!$C$11</f>
        <v>0</v>
      </c>
      <c r="D257">
        <f>raw_OpenNEM_data!J257/nsw_capacity_data!$C$10</f>
        <v>0.60608078857104797</v>
      </c>
      <c r="E257">
        <f>raw_OpenNEM_data!L257/nsw_capacity_data!$C$14</f>
        <v>0</v>
      </c>
      <c r="F257">
        <v>1</v>
      </c>
      <c r="G257">
        <v>1</v>
      </c>
      <c r="H257">
        <f>SUM(raw_OpenNEM_data!$D257:$E257,raw_OpenNEM_data!$G257:$L257)</f>
        <v>6582.89</v>
      </c>
    </row>
    <row r="258" spans="1:8" x14ac:dyDescent="0.3">
      <c r="A258" s="2">
        <f>raw_OpenNEM_data!A258</f>
        <v>44197.0625</v>
      </c>
      <c r="B258">
        <v>1</v>
      </c>
      <c r="C258">
        <f>MAX(raw_OpenNEM_data!K258,0)/nsw_capacity_data!$C$11</f>
        <v>0</v>
      </c>
      <c r="D258">
        <f>raw_OpenNEM_data!J258/nsw_capacity_data!$C$10</f>
        <v>0.6002064670818209</v>
      </c>
      <c r="E258">
        <f>raw_OpenNEM_data!L258/nsw_capacity_data!$C$14</f>
        <v>0</v>
      </c>
      <c r="F258">
        <v>1</v>
      </c>
      <c r="G258">
        <v>1</v>
      </c>
      <c r="H258">
        <f>SUM(raw_OpenNEM_data!$D258:$E258,raw_OpenNEM_data!$G258:$L258)</f>
        <v>6279.6800000000012</v>
      </c>
    </row>
    <row r="259" spans="1:8" x14ac:dyDescent="0.3">
      <c r="A259" s="2">
        <f>raw_OpenNEM_data!A259</f>
        <v>44197.083333333336</v>
      </c>
      <c r="B259">
        <v>1</v>
      </c>
      <c r="C259">
        <f>MAX(raw_OpenNEM_data!K259,0)/nsw_capacity_data!$C$11</f>
        <v>0</v>
      </c>
      <c r="D259">
        <f>raw_OpenNEM_data!J259/nsw_capacity_data!$C$10</f>
        <v>0.56290252755669512</v>
      </c>
      <c r="E259">
        <f>raw_OpenNEM_data!L259/nsw_capacity_data!$C$14</f>
        <v>0</v>
      </c>
      <c r="F259">
        <v>1</v>
      </c>
      <c r="G259">
        <v>1</v>
      </c>
      <c r="H259">
        <f>SUM(raw_OpenNEM_data!$D259:$E259,raw_OpenNEM_data!$G259:$L259)</f>
        <v>6031</v>
      </c>
    </row>
    <row r="260" spans="1:8" x14ac:dyDescent="0.3">
      <c r="A260" s="2">
        <f>raw_OpenNEM_data!A260</f>
        <v>44197.104166666664</v>
      </c>
      <c r="B260">
        <v>1</v>
      </c>
      <c r="C260">
        <f>MAX(raw_OpenNEM_data!K260,0)/nsw_capacity_data!$C$11</f>
        <v>0</v>
      </c>
      <c r="D260">
        <f>raw_OpenNEM_data!J260/nsw_capacity_data!$C$10</f>
        <v>0.56693196576642579</v>
      </c>
      <c r="E260">
        <f>raw_OpenNEM_data!L260/nsw_capacity_data!$C$14</f>
        <v>0</v>
      </c>
      <c r="F260">
        <v>1</v>
      </c>
      <c r="G260">
        <v>1</v>
      </c>
      <c r="H260">
        <f>SUM(raw_OpenNEM_data!$D260:$E260,raw_OpenNEM_data!$G260:$L260)</f>
        <v>5844.16</v>
      </c>
    </row>
    <row r="261" spans="1:8" x14ac:dyDescent="0.3">
      <c r="A261" s="2">
        <f>raw_OpenNEM_data!A261</f>
        <v>44197.125</v>
      </c>
      <c r="B261">
        <v>1</v>
      </c>
      <c r="C261">
        <f>MAX(raw_OpenNEM_data!K261,0)/nsw_capacity_data!$C$11</f>
        <v>0</v>
      </c>
      <c r="D261">
        <f>raw_OpenNEM_data!J261/nsw_capacity_data!$C$10</f>
        <v>0.58581371341037003</v>
      </c>
      <c r="E261">
        <f>raw_OpenNEM_data!L261/nsw_capacity_data!$C$14</f>
        <v>0</v>
      </c>
      <c r="F261">
        <v>1</v>
      </c>
      <c r="G261">
        <v>1</v>
      </c>
      <c r="H261">
        <f>SUM(raw_OpenNEM_data!$D261:$E261,raw_OpenNEM_data!$G261:$L261)</f>
        <v>5782.6699999999983</v>
      </c>
    </row>
    <row r="262" spans="1:8" x14ac:dyDescent="0.3">
      <c r="A262" s="2">
        <f>raw_OpenNEM_data!A262</f>
        <v>44197.145833333336</v>
      </c>
      <c r="B262">
        <v>1</v>
      </c>
      <c r="C262">
        <f>MAX(raw_OpenNEM_data!K262,0)/nsw_capacity_data!$C$11</f>
        <v>0</v>
      </c>
      <c r="D262">
        <f>raw_OpenNEM_data!J262/nsw_capacity_data!$C$10</f>
        <v>0.58241699690299376</v>
      </c>
      <c r="E262">
        <f>raw_OpenNEM_data!L262/nsw_capacity_data!$C$14</f>
        <v>0</v>
      </c>
      <c r="F262">
        <v>1</v>
      </c>
      <c r="G262">
        <v>1</v>
      </c>
      <c r="H262">
        <f>SUM(raw_OpenNEM_data!$D262:$E262,raw_OpenNEM_data!$G262:$L262)</f>
        <v>5674.4000000000015</v>
      </c>
    </row>
    <row r="263" spans="1:8" x14ac:dyDescent="0.3">
      <c r="A263" s="2">
        <f>raw_OpenNEM_data!A263</f>
        <v>44197.166666666664</v>
      </c>
      <c r="B263">
        <v>1</v>
      </c>
      <c r="C263">
        <f>MAX(raw_OpenNEM_data!K263,0)/nsw_capacity_data!$C$11</f>
        <v>0</v>
      </c>
      <c r="D263">
        <f>raw_OpenNEM_data!J263/nsw_capacity_data!$C$10</f>
        <v>0.57794798361583799</v>
      </c>
      <c r="E263">
        <f>raw_OpenNEM_data!L263/nsw_capacity_data!$C$14</f>
        <v>1.8024075857594514E-5</v>
      </c>
      <c r="F263">
        <v>1</v>
      </c>
      <c r="G263">
        <v>1</v>
      </c>
      <c r="H263">
        <f>SUM(raw_OpenNEM_data!$D263:$E263,raw_OpenNEM_data!$G263:$L263)</f>
        <v>5689.2400000000016</v>
      </c>
    </row>
    <row r="264" spans="1:8" x14ac:dyDescent="0.3">
      <c r="A264" s="2">
        <f>raw_OpenNEM_data!A264</f>
        <v>44197.1875</v>
      </c>
      <c r="B264">
        <v>1</v>
      </c>
      <c r="C264">
        <f>MAX(raw_OpenNEM_data!K264,0)/nsw_capacity_data!$C$11</f>
        <v>0</v>
      </c>
      <c r="D264">
        <f>raw_OpenNEM_data!J264/nsw_capacity_data!$C$10</f>
        <v>0.56238302973791998</v>
      </c>
      <c r="E264">
        <f>raw_OpenNEM_data!L264/nsw_capacity_data!$C$14</f>
        <v>7.4619674050441286E-4</v>
      </c>
      <c r="F264">
        <v>1</v>
      </c>
      <c r="G264">
        <v>1</v>
      </c>
      <c r="H264">
        <f>SUM(raw_OpenNEM_data!$D264:$E264,raw_OpenNEM_data!$G264:$L264)</f>
        <v>5727.38</v>
      </c>
    </row>
    <row r="265" spans="1:8" x14ac:dyDescent="0.3">
      <c r="A265" s="2">
        <f>raw_OpenNEM_data!A265</f>
        <v>44197.208333333336</v>
      </c>
      <c r="B265">
        <v>1</v>
      </c>
      <c r="C265">
        <f>MAX(raw_OpenNEM_data!K265,0)/nsw_capacity_data!$C$11</f>
        <v>0</v>
      </c>
      <c r="D265">
        <f>raw_OpenNEM_data!J265/nsw_capacity_data!$C$10</f>
        <v>0.53159945386126739</v>
      </c>
      <c r="E265">
        <f>raw_OpenNEM_data!L265/nsw_capacity_data!$C$14</f>
        <v>8.0171089414580385E-3</v>
      </c>
      <c r="F265">
        <v>1</v>
      </c>
      <c r="G265">
        <v>1</v>
      </c>
      <c r="H265">
        <f>SUM(raw_OpenNEM_data!$D265:$E265,raw_OpenNEM_data!$G265:$L265)</f>
        <v>5755.3899999999994</v>
      </c>
    </row>
    <row r="266" spans="1:8" x14ac:dyDescent="0.3">
      <c r="A266" s="2">
        <f>raw_OpenNEM_data!A266</f>
        <v>44197.229166666664</v>
      </c>
      <c r="B266">
        <v>1</v>
      </c>
      <c r="C266">
        <f>MAX(raw_OpenNEM_data!K266,0)/nsw_capacity_data!$C$11</f>
        <v>7.4987702704716998E-3</v>
      </c>
      <c r="D266">
        <f>raw_OpenNEM_data!J266/nsw_capacity_data!$C$10</f>
        <v>0.57049518798494792</v>
      </c>
      <c r="E266">
        <f>raw_OpenNEM_data!L266/nsw_capacity_data!$C$14</f>
        <v>3.0114625942868914E-2</v>
      </c>
      <c r="F266">
        <v>1</v>
      </c>
      <c r="G266">
        <v>1</v>
      </c>
      <c r="H266">
        <f>SUM(raw_OpenNEM_data!$D266:$E266,raw_OpenNEM_data!$G266:$L266)</f>
        <v>5854.61</v>
      </c>
    </row>
    <row r="267" spans="1:8" x14ac:dyDescent="0.3">
      <c r="A267" s="2">
        <f>raw_OpenNEM_data!A267</f>
        <v>44197.25</v>
      </c>
      <c r="B267">
        <v>1</v>
      </c>
      <c r="C267">
        <f>MAX(raw_OpenNEM_data!K267,0)/nsw_capacity_data!$C$11</f>
        <v>5.4503676575974346E-2</v>
      </c>
      <c r="D267">
        <f>raw_OpenNEM_data!J267/nsw_capacity_data!$C$10</f>
        <v>0.57781477904692125</v>
      </c>
      <c r="E267">
        <f>raw_OpenNEM_data!L267/nsw_capacity_data!$C$14</f>
        <v>6.2947282525063084E-2</v>
      </c>
      <c r="F267">
        <v>1</v>
      </c>
      <c r="G267">
        <v>1</v>
      </c>
      <c r="H267">
        <f>SUM(raw_OpenNEM_data!$D267:$E267,raw_OpenNEM_data!$G267:$L267)</f>
        <v>5961.8399999999992</v>
      </c>
    </row>
    <row r="268" spans="1:8" x14ac:dyDescent="0.3">
      <c r="A268" s="2">
        <f>raw_OpenNEM_data!A268</f>
        <v>44197.270833333336</v>
      </c>
      <c r="B268">
        <v>1</v>
      </c>
      <c r="C268">
        <f>MAX(raw_OpenNEM_data!K268,0)/nsw_capacity_data!$C$11</f>
        <v>0.10373298874152519</v>
      </c>
      <c r="D268">
        <f>raw_OpenNEM_data!J268/nsw_capacity_data!$C$10</f>
        <v>0.57517732858237036</v>
      </c>
      <c r="E268">
        <f>raw_OpenNEM_data!L268/nsw_capacity_data!$C$14</f>
        <v>0.11339667085047012</v>
      </c>
      <c r="F268">
        <v>1</v>
      </c>
      <c r="G268">
        <v>1</v>
      </c>
      <c r="H268">
        <f>SUM(raw_OpenNEM_data!$D268:$E268,raw_OpenNEM_data!$G268:$L268)</f>
        <v>6127.23</v>
      </c>
    </row>
    <row r="269" spans="1:8" x14ac:dyDescent="0.3">
      <c r="A269" s="2">
        <f>raw_OpenNEM_data!A269</f>
        <v>44197.291666666664</v>
      </c>
      <c r="B269">
        <v>1</v>
      </c>
      <c r="C269">
        <f>MAX(raw_OpenNEM_data!K269,0)/nsw_capacity_data!$C$11</f>
        <v>0.13131447480516384</v>
      </c>
      <c r="D269">
        <f>raw_OpenNEM_data!J269/nsw_capacity_data!$C$10</f>
        <v>0.56759132838256354</v>
      </c>
      <c r="E269">
        <f>raw_OpenNEM_data!L269/nsw_capacity_data!$C$14</f>
        <v>0.1653781056237727</v>
      </c>
      <c r="F269">
        <v>1</v>
      </c>
      <c r="G269">
        <v>1</v>
      </c>
      <c r="H269">
        <f>SUM(raw_OpenNEM_data!$D269:$E269,raw_OpenNEM_data!$G269:$L269)</f>
        <v>6327.52</v>
      </c>
    </row>
    <row r="270" spans="1:8" x14ac:dyDescent="0.3">
      <c r="A270" s="2">
        <f>raw_OpenNEM_data!A270</f>
        <v>44197.3125</v>
      </c>
      <c r="B270">
        <v>1</v>
      </c>
      <c r="C270">
        <f>MAX(raw_OpenNEM_data!K270,0)/nsw_capacity_data!$C$11</f>
        <v>0.14759047541515555</v>
      </c>
      <c r="D270">
        <f>raw_OpenNEM_data!J270/nsw_capacity_data!$C$10</f>
        <v>0.54268873422358388</v>
      </c>
      <c r="E270">
        <f>raw_OpenNEM_data!L270/nsw_capacity_data!$C$14</f>
        <v>0.20366484756047498</v>
      </c>
      <c r="F270">
        <v>1</v>
      </c>
      <c r="G270">
        <v>1</v>
      </c>
      <c r="H270">
        <f>SUM(raw_OpenNEM_data!$D270:$E270,raw_OpenNEM_data!$G270:$L270)</f>
        <v>6530.9399999999987</v>
      </c>
    </row>
    <row r="271" spans="1:8" x14ac:dyDescent="0.3">
      <c r="A271" s="2">
        <f>raw_OpenNEM_data!A271</f>
        <v>44197.333333333336</v>
      </c>
      <c r="B271">
        <v>1</v>
      </c>
      <c r="C271">
        <f>MAX(raw_OpenNEM_data!K271,0)/nsw_capacity_data!$C$11</f>
        <v>0.22495737510935704</v>
      </c>
      <c r="D271">
        <f>raw_OpenNEM_data!J271/nsw_capacity_data!$C$10</f>
        <v>0.51445602584168637</v>
      </c>
      <c r="E271">
        <f>raw_OpenNEM_data!L271/nsw_capacity_data!$C$14</f>
        <v>0.24640353623400307</v>
      </c>
      <c r="F271">
        <v>1</v>
      </c>
      <c r="G271">
        <v>1</v>
      </c>
      <c r="H271">
        <f>SUM(raw_OpenNEM_data!$D271:$E271,raw_OpenNEM_data!$G271:$L271)</f>
        <v>6794.3900000000012</v>
      </c>
    </row>
    <row r="272" spans="1:8" x14ac:dyDescent="0.3">
      <c r="A272" s="2">
        <f>raw_OpenNEM_data!A272</f>
        <v>44197.354166666664</v>
      </c>
      <c r="B272">
        <v>1</v>
      </c>
      <c r="C272">
        <f>MAX(raw_OpenNEM_data!K272,0)/nsw_capacity_data!$C$11</f>
        <v>0.24223091855349407</v>
      </c>
      <c r="D272">
        <f>raw_OpenNEM_data!J272/nsw_capacity_data!$C$10</f>
        <v>0.52435312531219813</v>
      </c>
      <c r="E272">
        <f>raw_OpenNEM_data!L272/nsw_capacity_data!$C$14</f>
        <v>0.28659722539643884</v>
      </c>
      <c r="F272">
        <v>1</v>
      </c>
      <c r="G272">
        <v>1</v>
      </c>
      <c r="H272">
        <f>SUM(raw_OpenNEM_data!$D272:$E272,raw_OpenNEM_data!$G272:$L272)</f>
        <v>7019.11</v>
      </c>
    </row>
    <row r="273" spans="1:8" x14ac:dyDescent="0.3">
      <c r="A273" s="2">
        <f>raw_OpenNEM_data!A273</f>
        <v>44197.375</v>
      </c>
      <c r="B273">
        <v>1</v>
      </c>
      <c r="C273">
        <f>MAX(raw_OpenNEM_data!K273,0)/nsw_capacity_data!$C$11</f>
        <v>0.2582718659669343</v>
      </c>
      <c r="D273">
        <f>raw_OpenNEM_data!J273/nsw_capacity_data!$C$10</f>
        <v>0.5236404808684938</v>
      </c>
      <c r="E273">
        <f>raw_OpenNEM_data!L273/nsw_capacity_data!$C$14</f>
        <v>0.32078889729829563</v>
      </c>
      <c r="F273">
        <v>1</v>
      </c>
      <c r="G273">
        <v>1</v>
      </c>
      <c r="H273">
        <f>SUM(raw_OpenNEM_data!$D273:$E273,raw_OpenNEM_data!$G273:$L273)</f>
        <v>7191.6900000000005</v>
      </c>
    </row>
    <row r="274" spans="1:8" x14ac:dyDescent="0.3">
      <c r="A274" s="2">
        <f>raw_OpenNEM_data!A274</f>
        <v>44197.395833333336</v>
      </c>
      <c r="B274">
        <v>1</v>
      </c>
      <c r="C274">
        <f>MAX(raw_OpenNEM_data!K274,0)/nsw_capacity_data!$C$11</f>
        <v>0.30386072008833409</v>
      </c>
      <c r="D274">
        <f>raw_OpenNEM_data!J274/nsw_capacity_data!$C$10</f>
        <v>0.49229744580239099</v>
      </c>
      <c r="E274">
        <f>raw_OpenNEM_data!L274/nsw_capacity_data!$C$14</f>
        <v>0.36482171461839902</v>
      </c>
      <c r="F274">
        <v>1</v>
      </c>
      <c r="G274">
        <v>1</v>
      </c>
      <c r="H274">
        <f>SUM(raw_OpenNEM_data!$D274:$E274,raw_OpenNEM_data!$G274:$L274)</f>
        <v>7381.96</v>
      </c>
    </row>
    <row r="275" spans="1:8" x14ac:dyDescent="0.3">
      <c r="A275" s="2">
        <f>raw_OpenNEM_data!A275</f>
        <v>44197.416666666664</v>
      </c>
      <c r="B275">
        <v>1</v>
      </c>
      <c r="C275">
        <f>MAX(raw_OpenNEM_data!K275,0)/nsw_capacity_data!$C$11</f>
        <v>0.33117275492665765</v>
      </c>
      <c r="D275">
        <f>raw_OpenNEM_data!J275/nsw_capacity_data!$C$10</f>
        <v>0.43637150754270876</v>
      </c>
      <c r="E275">
        <f>raw_OpenNEM_data!L275/nsw_capacity_data!$C$14</f>
        <v>0.38992925228802822</v>
      </c>
      <c r="F275">
        <v>1</v>
      </c>
      <c r="G275">
        <v>1</v>
      </c>
      <c r="H275">
        <f>SUM(raw_OpenNEM_data!$D275:$E275,raw_OpenNEM_data!$G275:$L275)</f>
        <v>7429.07</v>
      </c>
    </row>
    <row r="276" spans="1:8" x14ac:dyDescent="0.3">
      <c r="A276" s="2">
        <f>raw_OpenNEM_data!A276</f>
        <v>44197.4375</v>
      </c>
      <c r="B276">
        <v>1</v>
      </c>
      <c r="C276">
        <f>MAX(raw_OpenNEM_data!K276,0)/nsw_capacity_data!$C$11</f>
        <v>0.36538159453208935</v>
      </c>
      <c r="D276">
        <f>raw_OpenNEM_data!J276/nsw_capacity_data!$C$10</f>
        <v>0.3738319624363115</v>
      </c>
      <c r="E276">
        <f>raw_OpenNEM_data!L276/nsw_capacity_data!$C$14</f>
        <v>0.39470923720546225</v>
      </c>
      <c r="F276">
        <v>1</v>
      </c>
      <c r="G276">
        <v>1</v>
      </c>
      <c r="H276">
        <f>SUM(raw_OpenNEM_data!$D276:$E276,raw_OpenNEM_data!$G276:$L276)</f>
        <v>7527.1100000000006</v>
      </c>
    </row>
    <row r="277" spans="1:8" x14ac:dyDescent="0.3">
      <c r="A277" s="2">
        <f>raw_OpenNEM_data!A277</f>
        <v>44197.458333333336</v>
      </c>
      <c r="B277">
        <v>1</v>
      </c>
      <c r="C277">
        <f>MAX(raw_OpenNEM_data!K277,0)/nsw_capacity_data!$C$11</f>
        <v>0.40710640342237453</v>
      </c>
      <c r="D277">
        <f>raw_OpenNEM_data!J277/nsw_capacity_data!$C$10</f>
        <v>0.33091345033134639</v>
      </c>
      <c r="E277">
        <f>raw_OpenNEM_data!L277/nsw_capacity_data!$C$14</f>
        <v>0.40175304605061019</v>
      </c>
      <c r="F277">
        <v>1</v>
      </c>
      <c r="G277">
        <v>1</v>
      </c>
      <c r="H277">
        <f>SUM(raw_OpenNEM_data!$D277:$E277,raw_OpenNEM_data!$G277:$L277)</f>
        <v>7586.61</v>
      </c>
    </row>
    <row r="278" spans="1:8" x14ac:dyDescent="0.3">
      <c r="A278" s="2">
        <f>raw_OpenNEM_data!A278</f>
        <v>44197.479166666664</v>
      </c>
      <c r="B278">
        <v>1</v>
      </c>
      <c r="C278">
        <f>MAX(raw_OpenNEM_data!K278,0)/nsw_capacity_data!$C$11</f>
        <v>0.41262728703893742</v>
      </c>
      <c r="D278">
        <f>raw_OpenNEM_data!J278/nsw_capacity_data!$C$10</f>
        <v>0.26767458123813642</v>
      </c>
      <c r="E278">
        <f>raw_OpenNEM_data!L278/nsw_capacity_data!$C$14</f>
        <v>0.38557824037600485</v>
      </c>
      <c r="F278">
        <v>1</v>
      </c>
      <c r="G278">
        <v>1</v>
      </c>
      <c r="H278">
        <f>SUM(raw_OpenNEM_data!$D278:$E278,raw_OpenNEM_data!$G278:$L278)</f>
        <v>7602.8099999999995</v>
      </c>
    </row>
    <row r="279" spans="1:8" x14ac:dyDescent="0.3">
      <c r="A279" s="2">
        <f>raw_OpenNEM_data!A279</f>
        <v>44197.5</v>
      </c>
      <c r="B279">
        <v>1</v>
      </c>
      <c r="C279">
        <f>MAX(raw_OpenNEM_data!K279,0)/nsw_capacity_data!$C$11</f>
        <v>0.36860927623107681</v>
      </c>
      <c r="D279">
        <f>raw_OpenNEM_data!J279/nsw_capacity_data!$C$10</f>
        <v>0.26373838622664758</v>
      </c>
      <c r="E279">
        <f>raw_OpenNEM_data!L279/nsw_capacity_data!$C$14</f>
        <v>0.36646190552144015</v>
      </c>
      <c r="F279">
        <v>1</v>
      </c>
      <c r="G279">
        <v>1</v>
      </c>
      <c r="H279">
        <f>SUM(raw_OpenNEM_data!$D279:$E279,raw_OpenNEM_data!$G279:$L279)</f>
        <v>7583.05</v>
      </c>
    </row>
    <row r="280" spans="1:8" x14ac:dyDescent="0.3">
      <c r="A280" s="2">
        <f>raw_OpenNEM_data!A280</f>
        <v>44197.520833333336</v>
      </c>
      <c r="B280">
        <v>1</v>
      </c>
      <c r="C280">
        <f>MAX(raw_OpenNEM_data!K280,0)/nsw_capacity_data!$C$11</f>
        <v>0.33411951939074208</v>
      </c>
      <c r="D280">
        <f>raw_OpenNEM_data!J280/nsw_capacity_data!$C$10</f>
        <v>0.26064804022777982</v>
      </c>
      <c r="E280">
        <f>raw_OpenNEM_data!L280/nsw_capacity_data!$C$14</f>
        <v>0.34479336152543999</v>
      </c>
      <c r="F280">
        <v>1</v>
      </c>
      <c r="G280">
        <v>1</v>
      </c>
      <c r="H280">
        <f>SUM(raw_OpenNEM_data!$D280:$E280,raw_OpenNEM_data!$G280:$L280)</f>
        <v>7501.51</v>
      </c>
    </row>
    <row r="281" spans="1:8" x14ac:dyDescent="0.3">
      <c r="A281" s="2">
        <f>raw_OpenNEM_data!A281</f>
        <v>44197.541666666664</v>
      </c>
      <c r="B281">
        <v>1</v>
      </c>
      <c r="C281">
        <f>MAX(raw_OpenNEM_data!K281,0)/nsw_capacity_data!$C$11</f>
        <v>0.37752409868565129</v>
      </c>
      <c r="D281">
        <f>raw_OpenNEM_data!J281/nsw_capacity_data!$C$10</f>
        <v>0.27273635485697156</v>
      </c>
      <c r="E281">
        <f>raw_OpenNEM_data!L281/nsw_capacity_data!$C$14</f>
        <v>0.32577796149567778</v>
      </c>
      <c r="F281">
        <v>1</v>
      </c>
      <c r="G281">
        <v>1</v>
      </c>
      <c r="H281">
        <f>SUM(raw_OpenNEM_data!$D281:$E281,raw_OpenNEM_data!$G281:$L281)</f>
        <v>7467.59</v>
      </c>
    </row>
    <row r="282" spans="1:8" x14ac:dyDescent="0.3">
      <c r="A282" s="2">
        <f>raw_OpenNEM_data!A282</f>
        <v>44197.5625</v>
      </c>
      <c r="B282">
        <v>1</v>
      </c>
      <c r="C282">
        <f>MAX(raw_OpenNEM_data!K282,0)/nsw_capacity_data!$C$11</f>
        <v>0.37441107708254268</v>
      </c>
      <c r="D282">
        <f>raw_OpenNEM_data!J282/nsw_capacity_data!$C$10</f>
        <v>0.29129175130706986</v>
      </c>
      <c r="E282">
        <f>raw_OpenNEM_data!L282/nsw_capacity_data!$C$14</f>
        <v>0.31500316894800778</v>
      </c>
      <c r="F282">
        <v>1</v>
      </c>
      <c r="G282">
        <v>1</v>
      </c>
      <c r="H282">
        <f>SUM(raw_OpenNEM_data!$D282:$E282,raw_OpenNEM_data!$G282:$L282)</f>
        <v>7383.48</v>
      </c>
    </row>
    <row r="283" spans="1:8" x14ac:dyDescent="0.3">
      <c r="A283" s="2">
        <f>raw_OpenNEM_data!A283</f>
        <v>44197.583333333336</v>
      </c>
      <c r="B283">
        <v>1</v>
      </c>
      <c r="C283">
        <f>MAX(raw_OpenNEM_data!K283,0)/nsw_capacity_data!$C$11</f>
        <v>0.42474112616852971</v>
      </c>
      <c r="D283">
        <f>raw_OpenNEM_data!J283/nsw_capacity_data!$C$10</f>
        <v>0.31157880715308534</v>
      </c>
      <c r="E283">
        <f>raw_OpenNEM_data!L283/nsw_capacity_data!$C$14</f>
        <v>0.28737586547348692</v>
      </c>
      <c r="F283">
        <v>1</v>
      </c>
      <c r="G283">
        <v>1</v>
      </c>
      <c r="H283">
        <f>SUM(raw_OpenNEM_data!$D283:$E283,raw_OpenNEM_data!$G283:$L283)</f>
        <v>7300.5599999999995</v>
      </c>
    </row>
    <row r="284" spans="1:8" x14ac:dyDescent="0.3">
      <c r="A284" s="2">
        <f>raw_OpenNEM_data!A284</f>
        <v>44197.604166666664</v>
      </c>
      <c r="B284">
        <v>1</v>
      </c>
      <c r="C284">
        <f>MAX(raw_OpenNEM_data!K284,0)/nsw_capacity_data!$C$11</f>
        <v>0.47981810322389795</v>
      </c>
      <c r="D284">
        <f>raw_OpenNEM_data!J284/nsw_capacity_data!$C$10</f>
        <v>0.33655466382496918</v>
      </c>
      <c r="E284">
        <f>raw_OpenNEM_data!L284/nsw_capacity_data!$C$14</f>
        <v>0.26661213008553808</v>
      </c>
      <c r="F284">
        <v>1</v>
      </c>
      <c r="G284">
        <v>1</v>
      </c>
      <c r="H284">
        <f>SUM(raw_OpenNEM_data!$D284:$E284,raw_OpenNEM_data!$G284:$L284)</f>
        <v>7294.4</v>
      </c>
    </row>
    <row r="285" spans="1:8" x14ac:dyDescent="0.3">
      <c r="A285" s="2">
        <f>raw_OpenNEM_data!A285</f>
        <v>44197.625</v>
      </c>
      <c r="B285">
        <v>1</v>
      </c>
      <c r="C285">
        <f>MAX(raw_OpenNEM_data!K285,0)/nsw_capacity_data!$C$11</f>
        <v>0.40794342212228957</v>
      </c>
      <c r="D285">
        <f>raw_OpenNEM_data!J285/nsw_capacity_data!$C$10</f>
        <v>0.37377868060874492</v>
      </c>
      <c r="E285">
        <f>raw_OpenNEM_data!L285/nsw_capacity_data!$C$14</f>
        <v>0.24590246692516193</v>
      </c>
      <c r="F285">
        <v>1</v>
      </c>
      <c r="G285">
        <v>1</v>
      </c>
      <c r="H285">
        <f>SUM(raw_OpenNEM_data!$D285:$E285,raw_OpenNEM_data!$G285:$L285)</f>
        <v>7268.19</v>
      </c>
    </row>
    <row r="286" spans="1:8" x14ac:dyDescent="0.3">
      <c r="A286" s="2">
        <f>raw_OpenNEM_data!A286</f>
        <v>44197.645833333336</v>
      </c>
      <c r="B286">
        <v>1</v>
      </c>
      <c r="C286">
        <f>MAX(raw_OpenNEM_data!K286,0)/nsw_capacity_data!$C$11</f>
        <v>0.37044957076993107</v>
      </c>
      <c r="D286">
        <f>raw_OpenNEM_data!J286/nsw_capacity_data!$C$10</f>
        <v>0.3776549335642212</v>
      </c>
      <c r="E286">
        <f>raw_OpenNEM_data!L286/nsw_capacity_data!$C$14</f>
        <v>0.20870437917025841</v>
      </c>
      <c r="F286">
        <v>1</v>
      </c>
      <c r="G286">
        <v>1</v>
      </c>
      <c r="H286">
        <f>SUM(raw_OpenNEM_data!$D286:$E286,raw_OpenNEM_data!$G286:$L286)</f>
        <v>7235.27</v>
      </c>
    </row>
    <row r="287" spans="1:8" x14ac:dyDescent="0.3">
      <c r="A287" s="2">
        <f>raw_OpenNEM_data!A287</f>
        <v>44197.666666666664</v>
      </c>
      <c r="B287">
        <v>1</v>
      </c>
      <c r="C287">
        <f>MAX(raw_OpenNEM_data!K287,0)/nsw_capacity_data!$C$11</f>
        <v>0.29368463657909311</v>
      </c>
      <c r="D287">
        <f>raw_OpenNEM_data!J287/nsw_capacity_data!$C$10</f>
        <v>0.3852009723933531</v>
      </c>
      <c r="E287">
        <f>raw_OpenNEM_data!L287/nsw_capacity_data!$C$14</f>
        <v>0.17139093732986624</v>
      </c>
      <c r="F287">
        <v>1</v>
      </c>
      <c r="G287">
        <v>1</v>
      </c>
      <c r="H287">
        <f>SUM(raw_OpenNEM_data!$D287:$E287,raw_OpenNEM_data!$G287:$L287)</f>
        <v>7335.0899999999992</v>
      </c>
    </row>
    <row r="288" spans="1:8" x14ac:dyDescent="0.3">
      <c r="A288" s="2">
        <f>raw_OpenNEM_data!A288</f>
        <v>44197.6875</v>
      </c>
      <c r="B288">
        <v>1</v>
      </c>
      <c r="C288">
        <f>MAX(raw_OpenNEM_data!K288,0)/nsw_capacity_data!$C$11</f>
        <v>0.25835786103884339</v>
      </c>
      <c r="D288">
        <f>raw_OpenNEM_data!J288/nsw_capacity_data!$C$10</f>
        <v>0.39636351526857372</v>
      </c>
      <c r="E288">
        <f>raw_OpenNEM_data!L288/nsw_capacity_data!$C$14</f>
        <v>0.13310419539316395</v>
      </c>
      <c r="F288">
        <v>1</v>
      </c>
      <c r="G288">
        <v>1</v>
      </c>
      <c r="H288">
        <f>SUM(raw_OpenNEM_data!$D288:$E288,raw_OpenNEM_data!$G288:$L288)</f>
        <v>7394.1399999999994</v>
      </c>
    </row>
    <row r="289" spans="1:8" x14ac:dyDescent="0.3">
      <c r="A289" s="2">
        <f>raw_OpenNEM_data!A289</f>
        <v>44197.708333333336</v>
      </c>
      <c r="B289">
        <v>1</v>
      </c>
      <c r="C289">
        <f>MAX(raw_OpenNEM_data!K289,0)/nsw_capacity_data!$C$11</f>
        <v>0.20689841000845044</v>
      </c>
      <c r="D289">
        <f>raw_OpenNEM_data!J289/nsw_capacity_data!$C$10</f>
        <v>0.42462286456425452</v>
      </c>
      <c r="E289">
        <f>raw_OpenNEM_data!L289/nsw_capacity_data!$C$14</f>
        <v>9.6544159923619255E-2</v>
      </c>
      <c r="F289">
        <v>1</v>
      </c>
      <c r="G289">
        <v>1</v>
      </c>
      <c r="H289">
        <f>SUM(raw_OpenNEM_data!$D289:$E289,raw_OpenNEM_data!$G289:$L289)</f>
        <v>7402.85</v>
      </c>
    </row>
    <row r="290" spans="1:8" x14ac:dyDescent="0.3">
      <c r="A290" s="2">
        <f>raw_OpenNEM_data!A290</f>
        <v>44197.729166666664</v>
      </c>
      <c r="B290">
        <v>1</v>
      </c>
      <c r="C290">
        <f>MAX(raw_OpenNEM_data!K290,0)/nsw_capacity_data!$C$11</f>
        <v>0.16003109581800232</v>
      </c>
      <c r="D290">
        <f>raw_OpenNEM_data!J290/nsw_capacity_data!$C$10</f>
        <v>0.47016550667687895</v>
      </c>
      <c r="E290">
        <f>raw_OpenNEM_data!L290/nsw_capacity_data!$C$14</f>
        <v>6.4526191570188365E-2</v>
      </c>
      <c r="F290">
        <v>1</v>
      </c>
      <c r="G290">
        <v>1</v>
      </c>
      <c r="H290">
        <f>SUM(raw_OpenNEM_data!$D290:$E290,raw_OpenNEM_data!$G290:$L290)</f>
        <v>7398.3600000000006</v>
      </c>
    </row>
    <row r="291" spans="1:8" x14ac:dyDescent="0.3">
      <c r="A291" s="2">
        <f>raw_OpenNEM_data!A291</f>
        <v>44197.75</v>
      </c>
      <c r="B291">
        <v>1</v>
      </c>
      <c r="C291">
        <f>MAX(raw_OpenNEM_data!K291,0)/nsw_capacity_data!$C$11</f>
        <v>0.10311382422377982</v>
      </c>
      <c r="D291">
        <f>raw_OpenNEM_data!J291/nsw_capacity_data!$C$10</f>
        <v>0.51247127776482737</v>
      </c>
      <c r="E291">
        <f>raw_OpenNEM_data!L291/nsw_capacity_data!$C$14</f>
        <v>3.7825325594747848E-2</v>
      </c>
      <c r="F291">
        <v>1</v>
      </c>
      <c r="G291">
        <v>1</v>
      </c>
      <c r="H291">
        <f>SUM(raw_OpenNEM_data!$D291:$E291,raw_OpenNEM_data!$G291:$L291)</f>
        <v>7347.46</v>
      </c>
    </row>
    <row r="292" spans="1:8" x14ac:dyDescent="0.3">
      <c r="A292" s="2">
        <f>raw_OpenNEM_data!A292</f>
        <v>44197.770833333336</v>
      </c>
      <c r="B292">
        <v>1</v>
      </c>
      <c r="C292">
        <f>MAX(raw_OpenNEM_data!K292,0)/nsw_capacity_data!$C$11</f>
        <v>5.1946756437877731E-2</v>
      </c>
      <c r="D292">
        <f>raw_OpenNEM_data!J292/nsw_capacity_data!$C$10</f>
        <v>0.58089180458889733</v>
      </c>
      <c r="E292">
        <f>raw_OpenNEM_data!L292/nsw_capacity_data!$C$14</f>
        <v>1.3932610637920558E-2</v>
      </c>
      <c r="F292">
        <v>1</v>
      </c>
      <c r="G292">
        <v>1</v>
      </c>
      <c r="H292">
        <f>SUM(raw_OpenNEM_data!$D292:$E292,raw_OpenNEM_data!$G292:$L292)</f>
        <v>7242.18</v>
      </c>
    </row>
    <row r="293" spans="1:8" x14ac:dyDescent="0.3">
      <c r="A293" s="2">
        <f>raw_OpenNEM_data!A293</f>
        <v>44197.791666666664</v>
      </c>
      <c r="B293">
        <v>1</v>
      </c>
      <c r="C293">
        <f>MAX(raw_OpenNEM_data!K293,0)/nsw_capacity_data!$C$11</f>
        <v>1.0841112065337909E-2</v>
      </c>
      <c r="D293">
        <f>raw_OpenNEM_data!J293/nsw_capacity_data!$C$10</f>
        <v>0.56605947584002125</v>
      </c>
      <c r="E293">
        <f>raw_OpenNEM_data!L293/nsw_capacity_data!$C$14</f>
        <v>2.4044117194031082E-3</v>
      </c>
      <c r="F293">
        <v>1</v>
      </c>
      <c r="G293">
        <v>1</v>
      </c>
      <c r="H293">
        <f>SUM(raw_OpenNEM_data!$D293:$E293,raw_OpenNEM_data!$G293:$L293)</f>
        <v>7193.69</v>
      </c>
    </row>
    <row r="294" spans="1:8" x14ac:dyDescent="0.3">
      <c r="A294" s="2">
        <f>raw_OpenNEM_data!A294</f>
        <v>44197.8125</v>
      </c>
      <c r="B294">
        <v>1</v>
      </c>
      <c r="C294">
        <f>MAX(raw_OpenNEM_data!K294,0)/nsw_capacity_data!$C$11</f>
        <v>0</v>
      </c>
      <c r="D294">
        <f>raw_OpenNEM_data!J294/nsw_capacity_data!$C$10</f>
        <v>0.48844783376069795</v>
      </c>
      <c r="E294">
        <f>raw_OpenNEM_data!L294/nsw_capacity_data!$C$14</f>
        <v>1.4419260686075611E-4</v>
      </c>
      <c r="F294">
        <v>1</v>
      </c>
      <c r="G294">
        <v>1</v>
      </c>
      <c r="H294">
        <f>SUM(raw_OpenNEM_data!$D294:$E294,raw_OpenNEM_data!$G294:$L294)</f>
        <v>7266.7699999999986</v>
      </c>
    </row>
    <row r="295" spans="1:8" x14ac:dyDescent="0.3">
      <c r="A295" s="2">
        <f>raw_OpenNEM_data!A295</f>
        <v>44197.833333333336</v>
      </c>
      <c r="B295">
        <v>1</v>
      </c>
      <c r="C295">
        <f>MAX(raw_OpenNEM_data!K295,0)/nsw_capacity_data!$C$11</f>
        <v>0</v>
      </c>
      <c r="D295">
        <f>raw_OpenNEM_data!J295/nsw_capacity_data!$C$10</f>
        <v>0.49319657664257882</v>
      </c>
      <c r="E295">
        <f>raw_OpenNEM_data!L295/nsw_capacity_data!$C$14</f>
        <v>0</v>
      </c>
      <c r="F295">
        <v>1</v>
      </c>
      <c r="G295">
        <v>1</v>
      </c>
      <c r="H295">
        <f>SUM(raw_OpenNEM_data!$D295:$E295,raw_OpenNEM_data!$G295:$L295)</f>
        <v>7188.18</v>
      </c>
    </row>
    <row r="296" spans="1:8" x14ac:dyDescent="0.3">
      <c r="A296" s="2">
        <f>raw_OpenNEM_data!A296</f>
        <v>44197.854166666664</v>
      </c>
      <c r="B296">
        <v>1</v>
      </c>
      <c r="C296">
        <f>MAX(raw_OpenNEM_data!K296,0)/nsw_capacity_data!$C$11</f>
        <v>0</v>
      </c>
      <c r="D296">
        <f>raw_OpenNEM_data!J296/nsw_capacity_data!$C$10</f>
        <v>0.5095474374771054</v>
      </c>
      <c r="E296">
        <f>raw_OpenNEM_data!L296/nsw_capacity_data!$C$14</f>
        <v>0</v>
      </c>
      <c r="F296">
        <v>1</v>
      </c>
      <c r="G296">
        <v>1</v>
      </c>
      <c r="H296">
        <f>SUM(raw_OpenNEM_data!$D296:$E296,raw_OpenNEM_data!$G296:$L296)</f>
        <v>7108.7800000000007</v>
      </c>
    </row>
    <row r="297" spans="1:8" x14ac:dyDescent="0.3">
      <c r="A297" s="2">
        <f>raw_OpenNEM_data!A297</f>
        <v>44197.875</v>
      </c>
      <c r="B297">
        <v>1</v>
      </c>
      <c r="C297">
        <f>MAX(raw_OpenNEM_data!K297,0)/nsw_capacity_data!$C$11</f>
        <v>0</v>
      </c>
      <c r="D297">
        <f>raw_OpenNEM_data!J297/nsw_capacity_data!$C$10</f>
        <v>0.5630490525825036</v>
      </c>
      <c r="E297">
        <f>raw_OpenNEM_data!L297/nsw_capacity_data!$C$14</f>
        <v>0</v>
      </c>
      <c r="F297">
        <v>1</v>
      </c>
      <c r="G297">
        <v>1</v>
      </c>
      <c r="H297">
        <f>SUM(raw_OpenNEM_data!$D297:$E297,raw_OpenNEM_data!$G297:$L297)</f>
        <v>7008.4500000000007</v>
      </c>
    </row>
    <row r="298" spans="1:8" x14ac:dyDescent="0.3">
      <c r="A298" s="2">
        <f>raw_OpenNEM_data!A298</f>
        <v>44197.895833333336</v>
      </c>
      <c r="B298">
        <v>1</v>
      </c>
      <c r="C298">
        <f>MAX(raw_OpenNEM_data!K298,0)/nsw_capacity_data!$C$11</f>
        <v>0</v>
      </c>
      <c r="D298">
        <f>raw_OpenNEM_data!J298/nsw_capacity_data!$C$10</f>
        <v>0.55947917013553561</v>
      </c>
      <c r="E298">
        <f>raw_OpenNEM_data!L298/nsw_capacity_data!$C$14</f>
        <v>0</v>
      </c>
      <c r="F298">
        <v>1</v>
      </c>
      <c r="G298">
        <v>1</v>
      </c>
      <c r="H298">
        <f>SUM(raw_OpenNEM_data!$D298:$E298,raw_OpenNEM_data!$G298:$L298)</f>
        <v>7052.3000000000011</v>
      </c>
    </row>
    <row r="299" spans="1:8" x14ac:dyDescent="0.3">
      <c r="A299" s="2">
        <f>raw_OpenNEM_data!A299</f>
        <v>44197.916666666664</v>
      </c>
      <c r="B299">
        <v>1</v>
      </c>
      <c r="C299">
        <f>MAX(raw_OpenNEM_data!K299,0)/nsw_capacity_data!$C$11</f>
        <v>0</v>
      </c>
      <c r="D299">
        <f>raw_OpenNEM_data!J299/nsw_capacity_data!$C$10</f>
        <v>0.6076392820273735</v>
      </c>
      <c r="E299">
        <f>raw_OpenNEM_data!L299/nsw_capacity_data!$C$14</f>
        <v>0</v>
      </c>
      <c r="F299">
        <v>1</v>
      </c>
      <c r="G299">
        <v>1</v>
      </c>
      <c r="H299">
        <f>SUM(raw_OpenNEM_data!$D299:$E299,raw_OpenNEM_data!$G299:$L299)</f>
        <v>7027.43</v>
      </c>
    </row>
    <row r="300" spans="1:8" x14ac:dyDescent="0.3">
      <c r="A300" s="2">
        <f>raw_OpenNEM_data!A300</f>
        <v>44197.9375</v>
      </c>
      <c r="B300">
        <v>1</v>
      </c>
      <c r="C300">
        <f>MAX(raw_OpenNEM_data!K300,0)/nsw_capacity_data!$C$11</f>
        <v>0</v>
      </c>
      <c r="D300">
        <f>raw_OpenNEM_data!J300/nsw_capacity_data!$C$10</f>
        <v>0.65374138332944809</v>
      </c>
      <c r="E300">
        <f>raw_OpenNEM_data!L300/nsw_capacity_data!$C$14</f>
        <v>0</v>
      </c>
      <c r="F300">
        <v>1</v>
      </c>
      <c r="G300">
        <v>1</v>
      </c>
      <c r="H300">
        <f>SUM(raw_OpenNEM_data!$D300:$E300,raw_OpenNEM_data!$G300:$L300)</f>
        <v>7003.14</v>
      </c>
    </row>
    <row r="301" spans="1:8" x14ac:dyDescent="0.3">
      <c r="A301" s="2">
        <f>raw_OpenNEM_data!A301</f>
        <v>44197.958333333336</v>
      </c>
      <c r="B301">
        <v>1</v>
      </c>
      <c r="C301">
        <f>MAX(raw_OpenNEM_data!K301,0)/nsw_capacity_data!$C$11</f>
        <v>0</v>
      </c>
      <c r="D301">
        <f>raw_OpenNEM_data!J301/nsw_capacity_data!$C$10</f>
        <v>0.65399447201038996</v>
      </c>
      <c r="E301">
        <f>raw_OpenNEM_data!L301/nsw_capacity_data!$C$14</f>
        <v>0</v>
      </c>
      <c r="F301">
        <v>1</v>
      </c>
      <c r="G301">
        <v>1</v>
      </c>
      <c r="H301">
        <f>SUM(raw_OpenNEM_data!$D301:$E301,raw_OpenNEM_data!$G301:$L301)</f>
        <v>6938.7900000000018</v>
      </c>
    </row>
    <row r="302" spans="1:8" x14ac:dyDescent="0.3">
      <c r="A302" s="2">
        <f>raw_OpenNEM_data!A302</f>
        <v>44197.979166666664</v>
      </c>
      <c r="B302">
        <v>1</v>
      </c>
      <c r="C302">
        <f>MAX(raw_OpenNEM_data!K302,0)/nsw_capacity_data!$C$11</f>
        <v>0</v>
      </c>
      <c r="D302">
        <f>raw_OpenNEM_data!J302/nsw_capacity_data!$C$10</f>
        <v>0.65423424023443999</v>
      </c>
      <c r="E302">
        <f>raw_OpenNEM_data!L302/nsw_capacity_data!$C$14</f>
        <v>0</v>
      </c>
      <c r="F302">
        <v>1</v>
      </c>
      <c r="G302">
        <v>1</v>
      </c>
      <c r="H302">
        <f>SUM(raw_OpenNEM_data!$D302:$E302,raw_OpenNEM_data!$G302:$L302)</f>
        <v>6821.1600000000008</v>
      </c>
    </row>
    <row r="303" spans="1:8" x14ac:dyDescent="0.3">
      <c r="A303" s="2">
        <f>raw_OpenNEM_data!A303</f>
        <v>44198</v>
      </c>
      <c r="B303">
        <v>1</v>
      </c>
      <c r="C303">
        <f>MAX(raw_OpenNEM_data!K303,0)/nsw_capacity_data!$C$11</f>
        <v>0</v>
      </c>
      <c r="D303">
        <f>raw_OpenNEM_data!J303/nsw_capacity_data!$C$10</f>
        <v>0.65102401012354727</v>
      </c>
      <c r="E303">
        <f>raw_OpenNEM_data!L303/nsw_capacity_data!$C$14</f>
        <v>0</v>
      </c>
      <c r="F303">
        <v>1</v>
      </c>
      <c r="G303">
        <v>1</v>
      </c>
      <c r="H303">
        <f>SUM(raw_OpenNEM_data!$D303:$E303,raw_OpenNEM_data!$G303:$L303)</f>
        <v>6675.88</v>
      </c>
    </row>
    <row r="304" spans="1:8" x14ac:dyDescent="0.3">
      <c r="A304" s="2">
        <f>raw_OpenNEM_data!A304</f>
        <v>44198.020833333336</v>
      </c>
      <c r="B304">
        <v>1</v>
      </c>
      <c r="C304">
        <f>MAX(raw_OpenNEM_data!K304,0)/nsw_capacity_data!$C$11</f>
        <v>0</v>
      </c>
      <c r="D304">
        <f>raw_OpenNEM_data!J304/nsw_capacity_data!$C$10</f>
        <v>0.63323453994472012</v>
      </c>
      <c r="E304">
        <f>raw_OpenNEM_data!L304/nsw_capacity_data!$C$14</f>
        <v>0</v>
      </c>
      <c r="F304">
        <v>1</v>
      </c>
      <c r="G304">
        <v>1</v>
      </c>
      <c r="H304">
        <f>SUM(raw_OpenNEM_data!$D304:$E304,raw_OpenNEM_data!$G304:$L304)</f>
        <v>6477.3</v>
      </c>
    </row>
    <row r="305" spans="1:8" x14ac:dyDescent="0.3">
      <c r="A305" s="2">
        <f>raw_OpenNEM_data!A305</f>
        <v>44198.041666666664</v>
      </c>
      <c r="B305">
        <v>1</v>
      </c>
      <c r="C305">
        <f>MAX(raw_OpenNEM_data!K305,0)/nsw_capacity_data!$C$11</f>
        <v>0</v>
      </c>
      <c r="D305">
        <f>raw_OpenNEM_data!J305/nsw_capacity_data!$C$10</f>
        <v>0.60319024942555521</v>
      </c>
      <c r="E305">
        <f>raw_OpenNEM_data!L305/nsw_capacity_data!$C$14</f>
        <v>0</v>
      </c>
      <c r="F305">
        <v>1</v>
      </c>
      <c r="G305">
        <v>1</v>
      </c>
      <c r="H305">
        <f>SUM(raw_OpenNEM_data!$D305:$E305,raw_OpenNEM_data!$G305:$L305)</f>
        <v>6253.6100000000006</v>
      </c>
    </row>
    <row r="306" spans="1:8" x14ac:dyDescent="0.3">
      <c r="A306" s="2">
        <f>raw_OpenNEM_data!A306</f>
        <v>44198.0625</v>
      </c>
      <c r="B306">
        <v>1</v>
      </c>
      <c r="C306">
        <f>MAX(raw_OpenNEM_data!K306,0)/nsw_capacity_data!$C$11</f>
        <v>0</v>
      </c>
      <c r="D306">
        <f>raw_OpenNEM_data!J306/nsw_capacity_data!$C$10</f>
        <v>0.58502780645376129</v>
      </c>
      <c r="E306">
        <f>raw_OpenNEM_data!L306/nsw_capacity_data!$C$14</f>
        <v>0</v>
      </c>
      <c r="F306">
        <v>1</v>
      </c>
      <c r="G306">
        <v>1</v>
      </c>
      <c r="H306">
        <f>SUM(raw_OpenNEM_data!$D306:$E306,raw_OpenNEM_data!$G306:$L306)</f>
        <v>5997.1000000000013</v>
      </c>
    </row>
    <row r="307" spans="1:8" x14ac:dyDescent="0.3">
      <c r="A307" s="2">
        <f>raw_OpenNEM_data!A307</f>
        <v>44198.083333333336</v>
      </c>
      <c r="B307">
        <v>1</v>
      </c>
      <c r="C307">
        <f>MAX(raw_OpenNEM_data!K307,0)/nsw_capacity_data!$C$11</f>
        <v>0</v>
      </c>
      <c r="D307">
        <f>raw_OpenNEM_data!J307/nsw_capacity_data!$C$10</f>
        <v>0.58424855972559864</v>
      </c>
      <c r="E307">
        <f>raw_OpenNEM_data!L307/nsw_capacity_data!$C$14</f>
        <v>0</v>
      </c>
      <c r="F307">
        <v>1</v>
      </c>
      <c r="G307">
        <v>1</v>
      </c>
      <c r="H307">
        <f>SUM(raw_OpenNEM_data!$D307:$E307,raw_OpenNEM_data!$G307:$L307)</f>
        <v>5826.82</v>
      </c>
    </row>
    <row r="308" spans="1:8" x14ac:dyDescent="0.3">
      <c r="A308" s="2">
        <f>raw_OpenNEM_data!A308</f>
        <v>44198.104166666664</v>
      </c>
      <c r="B308">
        <v>1</v>
      </c>
      <c r="C308">
        <f>MAX(raw_OpenNEM_data!K308,0)/nsw_capacity_data!$C$11</f>
        <v>0</v>
      </c>
      <c r="D308">
        <f>raw_OpenNEM_data!J308/nsw_capacity_data!$C$10</f>
        <v>0.58393552898864431</v>
      </c>
      <c r="E308">
        <f>raw_OpenNEM_data!L308/nsw_capacity_data!$C$14</f>
        <v>0</v>
      </c>
      <c r="F308">
        <v>1</v>
      </c>
      <c r="G308">
        <v>1</v>
      </c>
      <c r="H308">
        <f>SUM(raw_OpenNEM_data!$D308:$E308,raw_OpenNEM_data!$G308:$L308)</f>
        <v>5714.4100000000008</v>
      </c>
    </row>
    <row r="309" spans="1:8" x14ac:dyDescent="0.3">
      <c r="A309" s="2">
        <f>raw_OpenNEM_data!A309</f>
        <v>44198.125</v>
      </c>
      <c r="B309">
        <v>1</v>
      </c>
      <c r="C309">
        <f>MAX(raw_OpenNEM_data!K309,0)/nsw_capacity_data!$C$11</f>
        <v>0</v>
      </c>
      <c r="D309">
        <f>raw_OpenNEM_data!J309/nsw_capacity_data!$C$10</f>
        <v>0.5799327316926971</v>
      </c>
      <c r="E309">
        <f>raw_OpenNEM_data!L309/nsw_capacity_data!$C$14</f>
        <v>0</v>
      </c>
      <c r="F309">
        <v>1</v>
      </c>
      <c r="G309">
        <v>1</v>
      </c>
      <c r="H309">
        <f>SUM(raw_OpenNEM_data!$D309:$E309,raw_OpenNEM_data!$G309:$L309)</f>
        <v>5605.26</v>
      </c>
    </row>
    <row r="310" spans="1:8" x14ac:dyDescent="0.3">
      <c r="A310" s="2">
        <f>raw_OpenNEM_data!A310</f>
        <v>44198.145833333336</v>
      </c>
      <c r="B310">
        <v>1</v>
      </c>
      <c r="C310">
        <f>MAX(raw_OpenNEM_data!K310,0)/nsw_capacity_data!$C$11</f>
        <v>0</v>
      </c>
      <c r="D310">
        <f>raw_OpenNEM_data!J310/nsw_capacity_data!$C$10</f>
        <v>0.59500482866562321</v>
      </c>
      <c r="E310">
        <f>raw_OpenNEM_data!L310/nsw_capacity_data!$C$14</f>
        <v>0</v>
      </c>
      <c r="F310">
        <v>1</v>
      </c>
      <c r="G310">
        <v>1</v>
      </c>
      <c r="H310">
        <f>SUM(raw_OpenNEM_data!$D310:$E310,raw_OpenNEM_data!$G310:$L310)</f>
        <v>5591.7900000000009</v>
      </c>
    </row>
    <row r="311" spans="1:8" x14ac:dyDescent="0.3">
      <c r="A311" s="2">
        <f>raw_OpenNEM_data!A311</f>
        <v>44198.166666666664</v>
      </c>
      <c r="B311">
        <v>1</v>
      </c>
      <c r="C311">
        <f>MAX(raw_OpenNEM_data!K311,0)/nsw_capacity_data!$C$11</f>
        <v>0</v>
      </c>
      <c r="D311">
        <f>raw_OpenNEM_data!J311/nsw_capacity_data!$C$10</f>
        <v>0.56218322288454492</v>
      </c>
      <c r="E311">
        <f>raw_OpenNEM_data!L311/nsw_capacity_data!$C$14</f>
        <v>7.2096303430378057E-6</v>
      </c>
      <c r="F311">
        <v>1</v>
      </c>
      <c r="G311">
        <v>1</v>
      </c>
      <c r="H311">
        <f>SUM(raw_OpenNEM_data!$D311:$E311,raw_OpenNEM_data!$G311:$L311)</f>
        <v>5629.4400000000014</v>
      </c>
    </row>
    <row r="312" spans="1:8" x14ac:dyDescent="0.3">
      <c r="A312" s="2">
        <f>raw_OpenNEM_data!A312</f>
        <v>44198.1875</v>
      </c>
      <c r="B312">
        <v>1</v>
      </c>
      <c r="C312">
        <f>MAX(raw_OpenNEM_data!K312,0)/nsw_capacity_data!$C$11</f>
        <v>0</v>
      </c>
      <c r="D312">
        <f>raw_OpenNEM_data!J312/nsw_capacity_data!$C$10</f>
        <v>0.53594858303639814</v>
      </c>
      <c r="E312">
        <f>raw_OpenNEM_data!L312/nsw_capacity_data!$C$14</f>
        <v>6.5607636121644034E-4</v>
      </c>
      <c r="F312">
        <v>1</v>
      </c>
      <c r="G312">
        <v>1</v>
      </c>
      <c r="H312">
        <f>SUM(raw_OpenNEM_data!$D312:$E312,raw_OpenNEM_data!$G312:$L312)</f>
        <v>5664.04</v>
      </c>
    </row>
    <row r="313" spans="1:8" x14ac:dyDescent="0.3">
      <c r="A313" s="2">
        <f>raw_OpenNEM_data!A313</f>
        <v>44198.208333333336</v>
      </c>
      <c r="B313">
        <v>1</v>
      </c>
      <c r="C313">
        <f>MAX(raw_OpenNEM_data!K313,0)/nsw_capacity_data!$C$11</f>
        <v>1.9492216299391271E-4</v>
      </c>
      <c r="D313">
        <f>raw_OpenNEM_data!J313/nsw_capacity_data!$C$10</f>
        <v>0.50534483332778313</v>
      </c>
      <c r="E313">
        <f>raw_OpenNEM_data!L313/nsw_capacity_data!$C$14</f>
        <v>7.9810607897428509E-3</v>
      </c>
      <c r="F313">
        <v>1</v>
      </c>
      <c r="G313">
        <v>1</v>
      </c>
      <c r="H313">
        <f>SUM(raw_OpenNEM_data!$D313:$E313,raw_OpenNEM_data!$G313:$L313)</f>
        <v>5747.25</v>
      </c>
    </row>
    <row r="314" spans="1:8" x14ac:dyDescent="0.3">
      <c r="A314" s="2">
        <f>raw_OpenNEM_data!A314</f>
        <v>44198.229166666664</v>
      </c>
      <c r="B314">
        <v>1</v>
      </c>
      <c r="C314">
        <f>MAX(raw_OpenNEM_data!K314,0)/nsw_capacity_data!$C$11</f>
        <v>1.5502044962809996E-2</v>
      </c>
      <c r="D314">
        <f>raw_OpenNEM_data!J314/nsw_capacity_data!$C$10</f>
        <v>0.4841253454993506</v>
      </c>
      <c r="E314">
        <f>raw_OpenNEM_data!L314/nsw_capacity_data!$C$14</f>
        <v>2.9656814416086013E-2</v>
      </c>
      <c r="F314">
        <v>1</v>
      </c>
      <c r="G314">
        <v>1</v>
      </c>
      <c r="H314">
        <f>SUM(raw_OpenNEM_data!$D314:$E314,raw_OpenNEM_data!$G314:$L314)</f>
        <v>5874.3300000000008</v>
      </c>
    </row>
    <row r="315" spans="1:8" x14ac:dyDescent="0.3">
      <c r="A315" s="2">
        <f>raw_OpenNEM_data!A315</f>
        <v>44198.25</v>
      </c>
      <c r="B315">
        <v>1</v>
      </c>
      <c r="C315">
        <f>MAX(raw_OpenNEM_data!K315,0)/nsw_capacity_data!$C$11</f>
        <v>5.8941022286482833E-2</v>
      </c>
      <c r="D315">
        <f>raw_OpenNEM_data!J315/nsw_capacity_data!$C$10</f>
        <v>0.47187052515901295</v>
      </c>
      <c r="E315">
        <f>raw_OpenNEM_data!L315/nsw_capacity_data!$C$14</f>
        <v>5.8913494348133429E-2</v>
      </c>
      <c r="F315">
        <v>1</v>
      </c>
      <c r="G315">
        <v>1</v>
      </c>
      <c r="H315">
        <f>SUM(raw_OpenNEM_data!$D315:$E315,raw_OpenNEM_data!$G315:$L315)</f>
        <v>6051.3499999999995</v>
      </c>
    </row>
    <row r="316" spans="1:8" x14ac:dyDescent="0.3">
      <c r="A316" s="2">
        <f>raw_OpenNEM_data!A316</f>
        <v>44198.270833333336</v>
      </c>
      <c r="B316">
        <v>1</v>
      </c>
      <c r="C316">
        <f>MAX(raw_OpenNEM_data!K316,0)/nsw_capacity_data!$C$11</f>
        <v>0.14679932075359201</v>
      </c>
      <c r="D316">
        <f>raw_OpenNEM_data!J316/nsw_capacity_data!$C$10</f>
        <v>0.41385327516733822</v>
      </c>
      <c r="E316">
        <f>raw_OpenNEM_data!L316/nsw_capacity_data!$C$14</f>
        <v>9.4460576754481329E-2</v>
      </c>
      <c r="F316">
        <v>1</v>
      </c>
      <c r="G316">
        <v>1</v>
      </c>
      <c r="H316">
        <f>SUM(raw_OpenNEM_data!$D316:$E316,raw_OpenNEM_data!$G316:$L316)</f>
        <v>6323.47</v>
      </c>
    </row>
    <row r="317" spans="1:8" x14ac:dyDescent="0.3">
      <c r="A317" s="2">
        <f>raw_OpenNEM_data!A317</f>
        <v>44198.291666666664</v>
      </c>
      <c r="B317">
        <v>1</v>
      </c>
      <c r="C317">
        <f>MAX(raw_OpenNEM_data!K317,0)/nsw_capacity_data!$C$11</f>
        <v>0.19834476685589406</v>
      </c>
      <c r="D317">
        <f>raw_OpenNEM_data!J317/nsw_capacity_data!$C$10</f>
        <v>0.39168137467115122</v>
      </c>
      <c r="E317">
        <f>raw_OpenNEM_data!L317/nsw_capacity_data!$C$14</f>
        <v>0.14348245827196687</v>
      </c>
      <c r="F317">
        <v>1</v>
      </c>
      <c r="G317">
        <v>1</v>
      </c>
      <c r="H317">
        <f>SUM(raw_OpenNEM_data!$D317:$E317,raw_OpenNEM_data!$G317:$L317)</f>
        <v>6596.16</v>
      </c>
    </row>
    <row r="318" spans="1:8" x14ac:dyDescent="0.3">
      <c r="A318" s="2">
        <f>raw_OpenNEM_data!A318</f>
        <v>44198.3125</v>
      </c>
      <c r="B318">
        <v>1</v>
      </c>
      <c r="C318">
        <f>MAX(raw_OpenNEM_data!K318,0)/nsw_capacity_data!$C$11</f>
        <v>0.23058145281221082</v>
      </c>
      <c r="D318">
        <f>raw_OpenNEM_data!J318/nsw_capacity_data!$C$10</f>
        <v>0.35419760897798791</v>
      </c>
      <c r="E318">
        <f>raw_OpenNEM_data!L318/nsw_capacity_data!$C$14</f>
        <v>0.19974641346903393</v>
      </c>
      <c r="F318">
        <v>1</v>
      </c>
      <c r="G318">
        <v>1</v>
      </c>
      <c r="H318">
        <f>SUM(raw_OpenNEM_data!$D318:$E318,raw_OpenNEM_data!$G318:$L318)</f>
        <v>6926.119999999999</v>
      </c>
    </row>
    <row r="319" spans="1:8" x14ac:dyDescent="0.3">
      <c r="A319" s="2">
        <f>raw_OpenNEM_data!A319</f>
        <v>44198.333333333336</v>
      </c>
      <c r="B319">
        <v>1</v>
      </c>
      <c r="C319">
        <f>MAX(raw_OpenNEM_data!K319,0)/nsw_capacity_data!$C$11</f>
        <v>0.26816129923647841</v>
      </c>
      <c r="D319">
        <f>raw_OpenNEM_data!J319/nsw_capacity_data!$C$10</f>
        <v>0.33303806320556795</v>
      </c>
      <c r="E319">
        <f>raw_OpenNEM_data!L319/nsw_capacity_data!$C$14</f>
        <v>0.24146133463385067</v>
      </c>
      <c r="F319">
        <v>1</v>
      </c>
      <c r="G319">
        <v>1</v>
      </c>
      <c r="H319">
        <f>SUM(raw_OpenNEM_data!$D319:$E319,raw_OpenNEM_data!$G319:$L319)</f>
        <v>7208.77</v>
      </c>
    </row>
    <row r="320" spans="1:8" x14ac:dyDescent="0.3">
      <c r="A320" s="2">
        <f>raw_OpenNEM_data!A320</f>
        <v>44198.354166666664</v>
      </c>
      <c r="B320">
        <v>1</v>
      </c>
      <c r="C320">
        <f>MAX(raw_OpenNEM_data!K320,0)/nsw_capacity_data!$C$11</f>
        <v>0.32152410785845903</v>
      </c>
      <c r="D320">
        <f>raw_OpenNEM_data!J320/nsw_capacity_data!$C$10</f>
        <v>0.25968230710313361</v>
      </c>
      <c r="E320">
        <f>raw_OpenNEM_data!L320/nsw_capacity_data!$C$14</f>
        <v>0.28538240268363696</v>
      </c>
      <c r="F320">
        <v>1</v>
      </c>
      <c r="G320">
        <v>1</v>
      </c>
      <c r="H320">
        <f>SUM(raw_OpenNEM_data!$D320:$E320,raw_OpenNEM_data!$G320:$L320)</f>
        <v>7434.86</v>
      </c>
    </row>
    <row r="321" spans="1:8" x14ac:dyDescent="0.3">
      <c r="A321" s="2">
        <f>raw_OpenNEM_data!A321</f>
        <v>44198.375</v>
      </c>
      <c r="B321">
        <v>1</v>
      </c>
      <c r="C321">
        <f>MAX(raw_OpenNEM_data!K321,0)/nsw_capacity_data!$C$11</f>
        <v>0.32858716976459135</v>
      </c>
      <c r="D321">
        <f>raw_OpenNEM_data!J321/nsw_capacity_data!$C$10</f>
        <v>0.19371274434713112</v>
      </c>
      <c r="E321">
        <f>raw_OpenNEM_data!L321/nsw_capacity_data!$C$14</f>
        <v>0.32838784767985751</v>
      </c>
      <c r="F321">
        <v>1</v>
      </c>
      <c r="G321">
        <v>1</v>
      </c>
      <c r="H321">
        <f>SUM(raw_OpenNEM_data!$D321:$E321,raw_OpenNEM_data!$G321:$L321)</f>
        <v>7530.58</v>
      </c>
    </row>
    <row r="322" spans="1:8" x14ac:dyDescent="0.3">
      <c r="A322" s="2">
        <f>raw_OpenNEM_data!A322</f>
        <v>44198.395833333336</v>
      </c>
      <c r="B322">
        <v>1</v>
      </c>
      <c r="C322">
        <f>MAX(raw_OpenNEM_data!K322,0)/nsw_capacity_data!$C$11</f>
        <v>0.34216292511663798</v>
      </c>
      <c r="D322">
        <f>raw_OpenNEM_data!J322/nsw_capacity_data!$C$10</f>
        <v>0.15511006027506741</v>
      </c>
      <c r="E322">
        <f>raw_OpenNEM_data!L322/nsw_capacity_data!$C$14</f>
        <v>0.35548524332416509</v>
      </c>
      <c r="F322">
        <v>1</v>
      </c>
      <c r="G322">
        <v>1</v>
      </c>
      <c r="H322">
        <f>SUM(raw_OpenNEM_data!$D322:$E322,raw_OpenNEM_data!$G322:$L322)</f>
        <v>7603.7500000000009</v>
      </c>
    </row>
    <row r="323" spans="1:8" x14ac:dyDescent="0.3">
      <c r="A323" s="2">
        <f>raw_OpenNEM_data!A323</f>
        <v>44198.416666666664</v>
      </c>
      <c r="B323">
        <v>1</v>
      </c>
      <c r="C323">
        <f>MAX(raw_OpenNEM_data!K323,0)/nsw_capacity_data!$C$11</f>
        <v>0.32002206060244709</v>
      </c>
      <c r="D323">
        <f>raw_OpenNEM_data!J323/nsw_capacity_data!$C$10</f>
        <v>0.12970794898265009</v>
      </c>
      <c r="E323">
        <f>raw_OpenNEM_data!L323/nsw_capacity_data!$C$14</f>
        <v>0.38865314771731052</v>
      </c>
      <c r="F323">
        <v>1</v>
      </c>
      <c r="G323">
        <v>1</v>
      </c>
      <c r="H323">
        <f>SUM(raw_OpenNEM_data!$D323:$E323,raw_OpenNEM_data!$G323:$L323)</f>
        <v>7675.0700000000015</v>
      </c>
    </row>
    <row r="324" spans="1:8" x14ac:dyDescent="0.3">
      <c r="A324" s="2">
        <f>raw_OpenNEM_data!A324</f>
        <v>44198.4375</v>
      </c>
      <c r="B324">
        <v>1</v>
      </c>
      <c r="C324">
        <f>MAX(raw_OpenNEM_data!K324,0)/nsw_capacity_data!$C$11</f>
        <v>0.35530297210434525</v>
      </c>
      <c r="D324">
        <f>raw_OpenNEM_data!J324/nsw_capacity_data!$C$10</f>
        <v>0.11928469146491724</v>
      </c>
      <c r="E324">
        <f>raw_OpenNEM_data!L324/nsw_capacity_data!$C$14</f>
        <v>0.43167661678938862</v>
      </c>
      <c r="F324">
        <v>1</v>
      </c>
      <c r="G324">
        <v>1</v>
      </c>
      <c r="H324">
        <f>SUM(raw_OpenNEM_data!$D324:$E324,raw_OpenNEM_data!$G324:$L324)</f>
        <v>7767.11</v>
      </c>
    </row>
    <row r="325" spans="1:8" x14ac:dyDescent="0.3">
      <c r="A325" s="2">
        <f>raw_OpenNEM_data!A325</f>
        <v>44198.458333333336</v>
      </c>
      <c r="B325">
        <v>1</v>
      </c>
      <c r="C325">
        <f>MAX(raw_OpenNEM_data!K325,0)/nsw_capacity_data!$C$11</f>
        <v>0.35688528142747233</v>
      </c>
      <c r="D325">
        <f>raw_OpenNEM_data!J325/nsw_capacity_data!$C$10</f>
        <v>0.13163275500349661</v>
      </c>
      <c r="E325">
        <f>raw_OpenNEM_data!L325/nsw_capacity_data!$C$14</f>
        <v>0.43544364864362589</v>
      </c>
      <c r="F325">
        <v>1</v>
      </c>
      <c r="G325">
        <v>1</v>
      </c>
      <c r="H325">
        <f>SUM(raw_OpenNEM_data!$D325:$E325,raw_OpenNEM_data!$G325:$L325)</f>
        <v>7698.27</v>
      </c>
    </row>
    <row r="326" spans="1:8" x14ac:dyDescent="0.3">
      <c r="A326" s="2">
        <f>raw_OpenNEM_data!A326</f>
        <v>44198.479166666664</v>
      </c>
      <c r="B326">
        <v>1</v>
      </c>
      <c r="C326">
        <f>MAX(raw_OpenNEM_data!K326,0)/nsw_capacity_data!$C$11</f>
        <v>0.36923990675841001</v>
      </c>
      <c r="D326">
        <f>raw_OpenNEM_data!J326/nsw_capacity_data!$C$10</f>
        <v>0.15092077658263678</v>
      </c>
      <c r="E326">
        <f>raw_OpenNEM_data!L326/nsw_capacity_data!$C$14</f>
        <v>0.43167301197421709</v>
      </c>
      <c r="F326">
        <v>1</v>
      </c>
      <c r="G326">
        <v>1</v>
      </c>
      <c r="H326">
        <f>SUM(raw_OpenNEM_data!$D326:$E326,raw_OpenNEM_data!$G326:$L326)</f>
        <v>7708.8499999999985</v>
      </c>
    </row>
    <row r="327" spans="1:8" x14ac:dyDescent="0.3">
      <c r="A327" s="2">
        <f>raw_OpenNEM_data!A327</f>
        <v>44198.5</v>
      </c>
      <c r="B327">
        <v>1</v>
      </c>
      <c r="C327">
        <f>MAX(raw_OpenNEM_data!K327,0)/nsw_capacity_data!$C$11</f>
        <v>0.33527758635911775</v>
      </c>
      <c r="D327">
        <f>raw_OpenNEM_data!J327/nsw_capacity_data!$C$10</f>
        <v>0.1761763628492457</v>
      </c>
      <c r="E327">
        <f>raw_OpenNEM_data!L327/nsw_capacity_data!$C$14</f>
        <v>0.43161893974664428</v>
      </c>
      <c r="F327">
        <v>1</v>
      </c>
      <c r="G327">
        <v>1</v>
      </c>
      <c r="H327">
        <f>SUM(raw_OpenNEM_data!$D327:$E327,raw_OpenNEM_data!$G327:$L327)</f>
        <v>7715.130000000001</v>
      </c>
    </row>
    <row r="328" spans="1:8" x14ac:dyDescent="0.3">
      <c r="A328" s="2">
        <f>raw_OpenNEM_data!A328</f>
        <v>44198.520833333336</v>
      </c>
      <c r="B328">
        <v>1</v>
      </c>
      <c r="C328">
        <f>MAX(raw_OpenNEM_data!K328,0)/nsw_capacity_data!$C$11</f>
        <v>0.33041026528906386</v>
      </c>
      <c r="D328">
        <f>raw_OpenNEM_data!J328/nsw_capacity_data!$C$10</f>
        <v>0.18701255453062041</v>
      </c>
      <c r="E328">
        <f>raw_OpenNEM_data!L328/nsw_capacity_data!$C$14</f>
        <v>0.41611823450911301</v>
      </c>
      <c r="F328">
        <v>1</v>
      </c>
      <c r="G328">
        <v>1</v>
      </c>
      <c r="H328">
        <f>SUM(raw_OpenNEM_data!$D328:$E328,raw_OpenNEM_data!$G328:$L328)</f>
        <v>7630.59</v>
      </c>
    </row>
    <row r="329" spans="1:8" x14ac:dyDescent="0.3">
      <c r="A329" s="2">
        <f>raw_OpenNEM_data!A329</f>
        <v>44198.541666666664</v>
      </c>
      <c r="B329">
        <v>1</v>
      </c>
      <c r="C329">
        <f>MAX(raw_OpenNEM_data!K329,0)/nsw_capacity_data!$C$11</f>
        <v>0.33157979826702733</v>
      </c>
      <c r="D329">
        <f>raw_OpenNEM_data!J329/nsw_capacity_data!$C$10</f>
        <v>0.20741283426021512</v>
      </c>
      <c r="E329">
        <f>raw_OpenNEM_data!L329/nsw_capacity_data!$C$14</f>
        <v>0.38631001785582325</v>
      </c>
      <c r="F329">
        <v>1</v>
      </c>
      <c r="G329">
        <v>1</v>
      </c>
      <c r="H329">
        <f>SUM(raw_OpenNEM_data!$D329:$E329,raw_OpenNEM_data!$G329:$L329)</f>
        <v>7581.8600000000006</v>
      </c>
    </row>
    <row r="330" spans="1:8" x14ac:dyDescent="0.3">
      <c r="A330" s="2">
        <f>raw_OpenNEM_data!A330</f>
        <v>44198.5625</v>
      </c>
      <c r="B330">
        <v>1</v>
      </c>
      <c r="C330">
        <f>MAX(raw_OpenNEM_data!K330,0)/nsw_capacity_data!$C$11</f>
        <v>0.36095571483116873</v>
      </c>
      <c r="D330">
        <f>raw_OpenNEM_data!J330/nsw_capacity_data!$C$10</f>
        <v>0.30147524060075259</v>
      </c>
      <c r="E330">
        <f>raw_OpenNEM_data!L330/nsw_capacity_data!$C$14</f>
        <v>0.35217962781188222</v>
      </c>
      <c r="F330">
        <v>1</v>
      </c>
      <c r="G330">
        <v>1</v>
      </c>
      <c r="H330">
        <f>SUM(raw_OpenNEM_data!$D330:$E330,raw_OpenNEM_data!$G330:$L330)</f>
        <v>7560.74</v>
      </c>
    </row>
    <row r="331" spans="1:8" x14ac:dyDescent="0.3">
      <c r="A331" s="2">
        <f>raw_OpenNEM_data!A331</f>
        <v>44198.583333333336</v>
      </c>
      <c r="B331">
        <v>1</v>
      </c>
      <c r="C331">
        <f>MAX(raw_OpenNEM_data!K331,0)/nsw_capacity_data!$C$11</f>
        <v>0.4081440772900774</v>
      </c>
      <c r="D331">
        <f>raw_OpenNEM_data!J331/nsw_capacity_data!$C$10</f>
        <v>0.35656199007625961</v>
      </c>
      <c r="E331">
        <f>raw_OpenNEM_data!L331/nsw_capacity_data!$C$14</f>
        <v>0.33065888123791437</v>
      </c>
      <c r="F331">
        <v>1</v>
      </c>
      <c r="G331">
        <v>1</v>
      </c>
      <c r="H331">
        <f>SUM(raw_OpenNEM_data!$D331:$E331,raw_OpenNEM_data!$G331:$L331)</f>
        <v>7652.2999999999993</v>
      </c>
    </row>
    <row r="332" spans="1:8" x14ac:dyDescent="0.3">
      <c r="A332" s="2">
        <f>raw_OpenNEM_data!A332</f>
        <v>44198.604166666664</v>
      </c>
      <c r="B332">
        <v>1</v>
      </c>
      <c r="C332">
        <f>MAX(raw_OpenNEM_data!K332,0)/nsw_capacity_data!$C$11</f>
        <v>0.3840826561699171</v>
      </c>
      <c r="D332">
        <f>raw_OpenNEM_data!J332/nsw_capacity_data!$C$10</f>
        <v>0.36287588664291187</v>
      </c>
      <c r="E332">
        <f>raw_OpenNEM_data!L332/nsw_capacity_data!$C$14</f>
        <v>0.29365545350227285</v>
      </c>
      <c r="F332">
        <v>1</v>
      </c>
      <c r="G332">
        <v>1</v>
      </c>
      <c r="H332">
        <f>SUM(raw_OpenNEM_data!$D332:$E332,raw_OpenNEM_data!$G332:$L332)</f>
        <v>7618.58</v>
      </c>
    </row>
    <row r="333" spans="1:8" x14ac:dyDescent="0.3">
      <c r="A333" s="2">
        <f>raw_OpenNEM_data!A333</f>
        <v>44198.625</v>
      </c>
      <c r="B333">
        <v>1</v>
      </c>
      <c r="C333">
        <f>MAX(raw_OpenNEM_data!K333,0)/nsw_capacity_data!$C$11</f>
        <v>0.34012197540999584</v>
      </c>
      <c r="D333">
        <f>raw_OpenNEM_data!J333/nsw_capacity_data!$C$10</f>
        <v>0.43422691398314961</v>
      </c>
      <c r="E333">
        <f>raw_OpenNEM_data!L333/nsw_capacity_data!$C$14</f>
        <v>0.25182157343679601</v>
      </c>
      <c r="F333">
        <v>1</v>
      </c>
      <c r="G333">
        <v>1</v>
      </c>
      <c r="H333">
        <f>SUM(raw_OpenNEM_data!$D333:$E333,raw_OpenNEM_data!$G333:$L333)</f>
        <v>7584.16</v>
      </c>
    </row>
    <row r="334" spans="1:8" x14ac:dyDescent="0.3">
      <c r="A334" s="2">
        <f>raw_OpenNEM_data!A334</f>
        <v>44198.645833333336</v>
      </c>
      <c r="B334">
        <v>1</v>
      </c>
      <c r="C334">
        <f>MAX(raw_OpenNEM_data!K334,0)/nsw_capacity_data!$C$11</f>
        <v>0.29269855975453568</v>
      </c>
      <c r="D334">
        <f>raw_OpenNEM_data!J334/nsw_capacity_data!$C$10</f>
        <v>0.43605847680575444</v>
      </c>
      <c r="E334">
        <f>raw_OpenNEM_data!L334/nsw_capacity_data!$C$14</f>
        <v>0.2053482962455743</v>
      </c>
      <c r="F334">
        <v>1</v>
      </c>
      <c r="G334">
        <v>1</v>
      </c>
      <c r="H334">
        <f>SUM(raw_OpenNEM_data!$D334:$E334,raw_OpenNEM_data!$G334:$L334)</f>
        <v>7508.45</v>
      </c>
    </row>
    <row r="335" spans="1:8" x14ac:dyDescent="0.3">
      <c r="A335" s="2">
        <f>raw_OpenNEM_data!A335</f>
        <v>44198.666666666664</v>
      </c>
      <c r="B335">
        <v>1</v>
      </c>
      <c r="C335">
        <f>MAX(raw_OpenNEM_data!K335,0)/nsw_capacity_data!$C$11</f>
        <v>0.27909413937851935</v>
      </c>
      <c r="D335">
        <f>raw_OpenNEM_data!J335/nsw_capacity_data!$C$10</f>
        <v>0.40643378067867725</v>
      </c>
      <c r="E335">
        <f>raw_OpenNEM_data!L335/nsw_capacity_data!$C$14</f>
        <v>0.16274298573339238</v>
      </c>
      <c r="F335">
        <v>1</v>
      </c>
      <c r="G335">
        <v>1</v>
      </c>
      <c r="H335">
        <f>SUM(raw_OpenNEM_data!$D335:$E335,raw_OpenNEM_data!$G335:$L335)</f>
        <v>7627.1499999999987</v>
      </c>
    </row>
    <row r="336" spans="1:8" x14ac:dyDescent="0.3">
      <c r="A336" s="2">
        <f>raw_OpenNEM_data!A336</f>
        <v>44198.6875</v>
      </c>
      <c r="B336">
        <v>1</v>
      </c>
      <c r="C336">
        <f>MAX(raw_OpenNEM_data!K336,0)/nsw_capacity_data!$C$11</f>
        <v>0.24635294900033594</v>
      </c>
      <c r="D336">
        <f>raw_OpenNEM_data!J336/nsw_capacity_data!$C$10</f>
        <v>0.44608878084518294</v>
      </c>
      <c r="E336">
        <f>raw_OpenNEM_data!L336/nsw_capacity_data!$C$14</f>
        <v>0.13302849427456206</v>
      </c>
      <c r="F336">
        <v>1</v>
      </c>
      <c r="G336">
        <v>1</v>
      </c>
      <c r="H336">
        <f>SUM(raw_OpenNEM_data!$D336:$E336,raw_OpenNEM_data!$G336:$L336)</f>
        <v>7647.5899999999992</v>
      </c>
    </row>
    <row r="337" spans="1:8" x14ac:dyDescent="0.3">
      <c r="A337" s="2">
        <f>raw_OpenNEM_data!A337</f>
        <v>44198.708333333336</v>
      </c>
      <c r="B337">
        <v>1</v>
      </c>
      <c r="C337">
        <f>MAX(raw_OpenNEM_data!K337,0)/nsw_capacity_data!$C$11</f>
        <v>0.18611626763042297</v>
      </c>
      <c r="D337">
        <f>raw_OpenNEM_data!J337/nsw_capacity_data!$C$10</f>
        <v>0.44034766392487257</v>
      </c>
      <c r="E337">
        <f>raw_OpenNEM_data!L337/nsw_capacity_data!$C$14</f>
        <v>9.8112254523229983E-2</v>
      </c>
      <c r="F337">
        <v>1</v>
      </c>
      <c r="G337">
        <v>1</v>
      </c>
      <c r="H337">
        <f>SUM(raw_OpenNEM_data!$D337:$E337,raw_OpenNEM_data!$G337:$L337)</f>
        <v>7694.06</v>
      </c>
    </row>
    <row r="338" spans="1:8" x14ac:dyDescent="0.3">
      <c r="A338" s="2">
        <f>raw_OpenNEM_data!A338</f>
        <v>44198.729166666664</v>
      </c>
      <c r="B338">
        <v>1</v>
      </c>
      <c r="C338">
        <f>MAX(raw_OpenNEM_data!K338,0)/nsw_capacity_data!$C$11</f>
        <v>0.1462489522933739</v>
      </c>
      <c r="D338">
        <f>raw_OpenNEM_data!J338/nsw_capacity_data!$C$10</f>
        <v>0.46913983149622029</v>
      </c>
      <c r="E338">
        <f>raw_OpenNEM_data!L338/nsw_capacity_data!$C$14</f>
        <v>7.6425686451372252E-2</v>
      </c>
      <c r="F338">
        <v>1</v>
      </c>
      <c r="G338">
        <v>1</v>
      </c>
      <c r="H338">
        <f>SUM(raw_OpenNEM_data!$D338:$E338,raw_OpenNEM_data!$G338:$L338)</f>
        <v>7619.1900000000014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raw_OpenNEM_data</vt:lpstr>
      <vt:lpstr>nsw_capacity_data</vt:lpstr>
      <vt:lpstr>ramp_rates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Prakash</dc:creator>
  <cp:lastModifiedBy>Abhijith Prakash</cp:lastModifiedBy>
  <dcterms:created xsi:type="dcterms:W3CDTF">2021-01-02T07:51:47Z</dcterms:created>
  <dcterms:modified xsi:type="dcterms:W3CDTF">2021-01-07T02:19:42Z</dcterms:modified>
</cp:coreProperties>
</file>