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cd7defedd4bf6f/Documents/"/>
    </mc:Choice>
  </mc:AlternateContent>
  <xr:revisionPtr revIDLastSave="2" documentId="8_{818AF6A0-B4FA-4808-B6A8-461E4ABF57E8}" xr6:coauthVersionLast="45" xr6:coauthVersionMax="45" xr10:uidLastSave="{ACFFBC2A-2213-4995-BB87-53965B9802A9}"/>
  <bookViews>
    <workbookView xWindow="-108" yWindow="-108" windowWidth="23256" windowHeight="12576" activeTab="3" xr2:uid="{00000000-000D-0000-FFFF-FFFF00000000}"/>
  </bookViews>
  <sheets>
    <sheet name="Gameweek 30" sheetId="1" r:id="rId1"/>
    <sheet name="Gameweek 31" sheetId="2" r:id="rId2"/>
    <sheet name="Gameweek 32" sheetId="3" r:id="rId3"/>
    <sheet name="Gameweek 33" sheetId="6" r:id="rId4"/>
    <sheet name="Gameweek 34" sheetId="7" r:id="rId5"/>
    <sheet name="Results" sheetId="4" r:id="rId6"/>
    <sheet name="BettingTips" sheetId="9" r:id="rId7"/>
    <sheet name="Scoreline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4" l="1"/>
  <c r="H5" i="9" l="1"/>
  <c r="H4" i="9"/>
  <c r="H9" i="9" s="1"/>
  <c r="D48" i="4"/>
  <c r="C48" i="4"/>
  <c r="D25" i="4"/>
  <c r="D26" i="4"/>
  <c r="D27" i="4"/>
  <c r="D28" i="4"/>
  <c r="K4" i="7"/>
  <c r="K6" i="7"/>
  <c r="K5" i="7"/>
  <c r="K3" i="7"/>
  <c r="H22" i="7" l="1"/>
  <c r="H21" i="7"/>
  <c r="H24" i="7"/>
  <c r="H23" i="7"/>
  <c r="Q5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32" i="6"/>
  <c r="H31" i="6"/>
  <c r="H30" i="6"/>
  <c r="H29" i="6"/>
  <c r="Q7" i="6"/>
  <c r="Q6" i="6"/>
  <c r="H28" i="6" l="1"/>
  <c r="H27" i="6"/>
  <c r="H26" i="6"/>
  <c r="H25" i="6"/>
  <c r="H24" i="6" l="1"/>
  <c r="H23" i="6"/>
  <c r="H22" i="6"/>
  <c r="H21" i="6"/>
  <c r="H20" i="6"/>
  <c r="H19" i="6"/>
  <c r="H18" i="6"/>
  <c r="H17" i="6"/>
  <c r="K3" i="6" s="1"/>
  <c r="H16" i="6"/>
  <c r="H15" i="6"/>
  <c r="H14" i="6"/>
  <c r="H13" i="6"/>
  <c r="H8" i="6"/>
  <c r="H7" i="6"/>
  <c r="H6" i="6"/>
  <c r="H5" i="6"/>
  <c r="H12" i="6"/>
  <c r="H11" i="6"/>
  <c r="H10" i="6"/>
  <c r="H9" i="6"/>
  <c r="Q5" i="6"/>
  <c r="Q7" i="1"/>
  <c r="Q6" i="1"/>
  <c r="Q5" i="1"/>
  <c r="K6" i="6"/>
  <c r="K4" i="6" l="1"/>
  <c r="K5" i="6"/>
  <c r="F64" i="6"/>
  <c r="E64" i="6"/>
  <c r="D64" i="6"/>
  <c r="C64" i="6"/>
  <c r="D34" i="6" l="1"/>
  <c r="C34" i="6"/>
  <c r="K6" i="3"/>
  <c r="K5" i="3"/>
  <c r="K4" i="3"/>
  <c r="K3" i="3"/>
  <c r="H36" i="3"/>
  <c r="H35" i="3"/>
  <c r="H34" i="3"/>
  <c r="H33" i="3"/>
  <c r="H32" i="3" l="1"/>
  <c r="H31" i="3"/>
  <c r="H30" i="3"/>
  <c r="H29" i="3"/>
  <c r="H28" i="3"/>
  <c r="H27" i="3"/>
  <c r="H26" i="3"/>
  <c r="H25" i="3"/>
  <c r="H24" i="3"/>
  <c r="H23" i="3"/>
  <c r="H22" i="3"/>
  <c r="H21" i="3"/>
  <c r="Q8" i="2" l="1"/>
  <c r="Q6" i="2"/>
  <c r="Q8" i="1"/>
  <c r="C9" i="4"/>
  <c r="D9" i="4"/>
  <c r="D14" i="4" s="1"/>
  <c r="C10" i="4"/>
  <c r="C11" i="4"/>
  <c r="C12" i="4"/>
  <c r="C13" i="4"/>
  <c r="C18" i="4" s="1"/>
  <c r="C28" i="4" s="1"/>
  <c r="H6" i="3"/>
  <c r="H20" i="3"/>
  <c r="H19" i="3"/>
  <c r="H18" i="3"/>
  <c r="H17" i="3"/>
  <c r="H16" i="3"/>
  <c r="H15" i="3"/>
  <c r="H14" i="3"/>
  <c r="H13" i="3"/>
  <c r="H12" i="3"/>
  <c r="H11" i="3"/>
  <c r="H10" i="3"/>
  <c r="H9" i="3"/>
  <c r="H5" i="3"/>
  <c r="D24" i="4" l="1"/>
  <c r="D19" i="4"/>
  <c r="C16" i="4"/>
  <c r="C26" i="4" s="1"/>
  <c r="C15" i="4"/>
  <c r="C25" i="4" s="1"/>
  <c r="C17" i="4"/>
  <c r="C27" i="4" s="1"/>
  <c r="C33" i="4"/>
  <c r="C38" i="4" s="1"/>
  <c r="D29" i="4"/>
  <c r="D34" i="4" s="1"/>
  <c r="H8" i="3"/>
  <c r="H7" i="3"/>
  <c r="C38" i="3"/>
  <c r="C68" i="3"/>
  <c r="D68" i="3"/>
  <c r="E68" i="3"/>
  <c r="F68" i="3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4" i="1"/>
  <c r="H13" i="1"/>
  <c r="H15" i="1"/>
  <c r="H12" i="1"/>
  <c r="H11" i="1"/>
  <c r="H10" i="1"/>
  <c r="H9" i="1"/>
  <c r="H8" i="1"/>
  <c r="H7" i="1"/>
  <c r="H6" i="1"/>
  <c r="H5" i="1"/>
  <c r="F76" i="1"/>
  <c r="E76" i="1"/>
  <c r="F72" i="1"/>
  <c r="E72" i="1"/>
  <c r="F68" i="1"/>
  <c r="E68" i="1"/>
  <c r="C76" i="1"/>
  <c r="C72" i="1"/>
  <c r="C68" i="1"/>
  <c r="D76" i="1"/>
  <c r="H32" i="2"/>
  <c r="H31" i="2"/>
  <c r="H30" i="2"/>
  <c r="H29" i="2"/>
  <c r="H28" i="2"/>
  <c r="H27" i="2"/>
  <c r="H26" i="2"/>
  <c r="H25" i="2"/>
  <c r="H22" i="2"/>
  <c r="H24" i="2"/>
  <c r="H23" i="2"/>
  <c r="H21" i="2"/>
  <c r="H19" i="2"/>
  <c r="H20" i="2"/>
  <c r="H18" i="2"/>
  <c r="H17" i="2"/>
  <c r="H14" i="2"/>
  <c r="H15" i="2"/>
  <c r="H13" i="2"/>
  <c r="H16" i="2"/>
  <c r="H12" i="2"/>
  <c r="H11" i="2"/>
  <c r="H10" i="2"/>
  <c r="H9" i="2"/>
  <c r="H8" i="2"/>
  <c r="K6" i="2" s="1"/>
  <c r="D13" i="4" s="1"/>
  <c r="H7" i="2"/>
  <c r="K5" i="2" s="1"/>
  <c r="D12" i="4" s="1"/>
  <c r="H6" i="2"/>
  <c r="K4" i="2" s="1"/>
  <c r="D11" i="4" s="1"/>
  <c r="H5" i="2"/>
  <c r="D68" i="1"/>
  <c r="D72" i="1"/>
  <c r="C31" i="4" l="1"/>
  <c r="C36" i="4" s="1"/>
  <c r="C32" i="4"/>
  <c r="C37" i="4" s="1"/>
  <c r="C24" i="4"/>
  <c r="C19" i="4"/>
  <c r="C29" i="4"/>
  <c r="C34" i="4" s="1"/>
  <c r="C30" i="4"/>
  <c r="C35" i="4" s="1"/>
  <c r="D38" i="3"/>
  <c r="K3" i="2"/>
  <c r="D10" i="4" s="1"/>
  <c r="K4" i="1"/>
  <c r="D6" i="4" s="1"/>
  <c r="D31" i="4" s="1"/>
  <c r="K3" i="1"/>
  <c r="D5" i="4" s="1"/>
  <c r="K6" i="1"/>
  <c r="D8" i="4" s="1"/>
  <c r="D33" i="4" s="1"/>
  <c r="K5" i="1"/>
  <c r="D7" i="4" s="1"/>
  <c r="D32" i="4" s="1"/>
  <c r="D30" i="4" l="1"/>
</calcChain>
</file>

<file path=xl/sharedStrings.xml><?xml version="1.0" encoding="utf-8"?>
<sst xmlns="http://schemas.openxmlformats.org/spreadsheetml/2006/main" count="662" uniqueCount="187">
  <si>
    <t>Model 1</t>
  </si>
  <si>
    <t>Model 2</t>
  </si>
  <si>
    <t>Betway</t>
  </si>
  <si>
    <t>Tipico</t>
  </si>
  <si>
    <t>Team</t>
  </si>
  <si>
    <t>Draw</t>
  </si>
  <si>
    <t>Fixture</t>
  </si>
  <si>
    <t>Odds</t>
  </si>
  <si>
    <t>Money count</t>
  </si>
  <si>
    <t>Recommended punts (£1 stake)</t>
  </si>
  <si>
    <t>Prediction</t>
  </si>
  <si>
    <t>Result</t>
  </si>
  <si>
    <t>Correct</t>
  </si>
  <si>
    <t>Home win</t>
  </si>
  <si>
    <t>Away win</t>
  </si>
  <si>
    <t>Game</t>
  </si>
  <si>
    <t>Eve vs CRY</t>
  </si>
  <si>
    <t>SOU vs BUR</t>
  </si>
  <si>
    <t>LEI vs MCI</t>
  </si>
  <si>
    <t>LEIMCI</t>
  </si>
  <si>
    <t>1-2</t>
  </si>
  <si>
    <t>CHEWBA</t>
  </si>
  <si>
    <t>ARSLIV</t>
  </si>
  <si>
    <t>SOUBUR</t>
  </si>
  <si>
    <t>AVLFUL</t>
  </si>
  <si>
    <t>MUNBRI</t>
  </si>
  <si>
    <t>EVECRY</t>
  </si>
  <si>
    <t>2-1</t>
  </si>
  <si>
    <t>NEWTOT</t>
  </si>
  <si>
    <t>1-1</t>
  </si>
  <si>
    <t>Model</t>
  </si>
  <si>
    <t>Return + £ stake</t>
  </si>
  <si>
    <t>Away win (FTR)</t>
  </si>
  <si>
    <t>Home win (FTR)</t>
  </si>
  <si>
    <t>Draw (FTR)</t>
  </si>
  <si>
    <t>N</t>
  </si>
  <si>
    <t>2-5</t>
  </si>
  <si>
    <t>0-2</t>
  </si>
  <si>
    <t>0-3</t>
  </si>
  <si>
    <t>3-2</t>
  </si>
  <si>
    <t>3-1</t>
  </si>
  <si>
    <t>2-2</t>
  </si>
  <si>
    <t>Y</t>
  </si>
  <si>
    <t>LEESHU</t>
  </si>
  <si>
    <t>33% accuracy</t>
  </si>
  <si>
    <t>Count Exact outcome occuring</t>
  </si>
  <si>
    <t>Outcome occuring</t>
  </si>
  <si>
    <t>CHE vs WBA</t>
  </si>
  <si>
    <t>Leeds vs Sheffield United</t>
  </si>
  <si>
    <t>Leicester vs Man City</t>
  </si>
  <si>
    <t>Arsenal vs Liverpool</t>
  </si>
  <si>
    <t>Chelsea vs West Brom</t>
  </si>
  <si>
    <t>Southampton vs Burnley</t>
  </si>
  <si>
    <t>Newcastle vs Tottenham</t>
  </si>
  <si>
    <t>Aston Villa vs Fulham</t>
  </si>
  <si>
    <t>Man United vs Brighton</t>
  </si>
  <si>
    <t>Everton vs Crystal Palace</t>
  </si>
  <si>
    <t>Leeds</t>
  </si>
  <si>
    <t>Man City vs Leeds</t>
  </si>
  <si>
    <t>MCILEE</t>
  </si>
  <si>
    <t>LIVAST</t>
  </si>
  <si>
    <t>Liverpool vs Aston Villa</t>
  </si>
  <si>
    <t>Crystal Palace vs Chelsea</t>
  </si>
  <si>
    <t>Burnley vs Newcastle</t>
  </si>
  <si>
    <t>West Ham vs Leicester</t>
  </si>
  <si>
    <t>Tottenham vs Man United</t>
  </si>
  <si>
    <t>Crystal Palace</t>
  </si>
  <si>
    <t>CRYCHE</t>
  </si>
  <si>
    <t>Sheffield United vs Arsenal</t>
  </si>
  <si>
    <t>BURNEW</t>
  </si>
  <si>
    <t>Newcastle</t>
  </si>
  <si>
    <t>WHULEI</t>
  </si>
  <si>
    <t>TOTMUN</t>
  </si>
  <si>
    <t>SHUARS</t>
  </si>
  <si>
    <t>1-4</t>
  </si>
  <si>
    <t>1-3</t>
  </si>
  <si>
    <t xml:space="preserve">Draw </t>
  </si>
  <si>
    <t>Newcastle vs West Ham United</t>
  </si>
  <si>
    <t>Wolves vs Sheffield</t>
  </si>
  <si>
    <t>Arsenal vs Fulham</t>
  </si>
  <si>
    <t>Man United vs Burnley</t>
  </si>
  <si>
    <t>Leeds vs Liverpool</t>
  </si>
  <si>
    <t>Chelsea vs Brighton</t>
  </si>
  <si>
    <t>Tottenham vs Southampton</t>
  </si>
  <si>
    <t>Aston Villa vs Man City</t>
  </si>
  <si>
    <t>NEWWHU</t>
  </si>
  <si>
    <t>Home win  (FTR)</t>
  </si>
  <si>
    <t>WOLSHU</t>
  </si>
  <si>
    <t>Team Predicted</t>
  </si>
  <si>
    <t>Sheffield</t>
  </si>
  <si>
    <t>ARSFUL</t>
  </si>
  <si>
    <t>MUNBUR</t>
  </si>
  <si>
    <t>Burnley</t>
  </si>
  <si>
    <t>CHEBRI</t>
  </si>
  <si>
    <t>TOTSOU</t>
  </si>
  <si>
    <t>AVLMCI</t>
  </si>
  <si>
    <t xml:space="preserve">Away win </t>
  </si>
  <si>
    <t>1-0</t>
  </si>
  <si>
    <t>GW30</t>
  </si>
  <si>
    <t>GW31</t>
  </si>
  <si>
    <t>GW32</t>
  </si>
  <si>
    <t>14% accuracy</t>
  </si>
  <si>
    <t>Total</t>
  </si>
  <si>
    <t>Return</t>
  </si>
  <si>
    <t>SHU vs ARS</t>
  </si>
  <si>
    <t>WOL vs SHU</t>
  </si>
  <si>
    <t>NEW vs WHU</t>
  </si>
  <si>
    <t>MCI vs LEE</t>
  </si>
  <si>
    <t>CRY vs CHE</t>
  </si>
  <si>
    <t>BUR vs NEW</t>
  </si>
  <si>
    <t>Arsenal</t>
  </si>
  <si>
    <t>ARS vs FUL</t>
  </si>
  <si>
    <t>MUN vs BUR</t>
  </si>
  <si>
    <t>Probability AVG</t>
  </si>
  <si>
    <t>LEELIV</t>
  </si>
  <si>
    <t xml:space="preserve">Home win </t>
  </si>
  <si>
    <t>0-0</t>
  </si>
  <si>
    <t>GW33</t>
  </si>
  <si>
    <t>Liverpool vs Newcastle</t>
  </si>
  <si>
    <t>West Ham vs Chelsea</t>
  </si>
  <si>
    <t>Sheffield vs Brighton</t>
  </si>
  <si>
    <t>Wolves vs Burnley</t>
  </si>
  <si>
    <t>Leeds vs Man United</t>
  </si>
  <si>
    <t>Aston Villa vs West Brom</t>
  </si>
  <si>
    <t>Leicester vs Crystal Palace</t>
  </si>
  <si>
    <t>Gameweek 30</t>
  </si>
  <si>
    <t>Gameweek 31</t>
  </si>
  <si>
    <t>Gameweek 32</t>
  </si>
  <si>
    <t>Gameweek 33</t>
  </si>
  <si>
    <t>LIVNEW</t>
  </si>
  <si>
    <t>WHUCHE</t>
  </si>
  <si>
    <t>SHUBRI</t>
  </si>
  <si>
    <t>WOLBUR</t>
  </si>
  <si>
    <t>LEEMUN</t>
  </si>
  <si>
    <t>LEICRY</t>
  </si>
  <si>
    <t>AVLWBA</t>
  </si>
  <si>
    <t>LIV vs NEW</t>
  </si>
  <si>
    <t>SHU vs BRI</t>
  </si>
  <si>
    <t>LEI vs CRY</t>
  </si>
  <si>
    <t>25% accuracy</t>
  </si>
  <si>
    <t>0-1</t>
  </si>
  <si>
    <t>0-4</t>
  </si>
  <si>
    <t>AVL vs WBA</t>
  </si>
  <si>
    <t>CRYMCI</t>
  </si>
  <si>
    <t>BRILEE</t>
  </si>
  <si>
    <t>Brighton vs Leeds</t>
  </si>
  <si>
    <t>CHEFUL</t>
  </si>
  <si>
    <t>Chelsea vs Fulham</t>
  </si>
  <si>
    <t>EVEAVL</t>
  </si>
  <si>
    <t>Everton vs Aston Villa</t>
  </si>
  <si>
    <t>NEWARS</t>
  </si>
  <si>
    <t>Newcastle vs Arsenal</t>
  </si>
  <si>
    <t>0% accuracy</t>
  </si>
  <si>
    <t>2-0</t>
  </si>
  <si>
    <t>Crystal Palace vs Man City</t>
  </si>
  <si>
    <t>GW34</t>
  </si>
  <si>
    <t>Average probability is</t>
  </si>
  <si>
    <t>Percentage decrease required is</t>
  </si>
  <si>
    <t>Model Accuracy Results</t>
  </si>
  <si>
    <t>Mode 1</t>
  </si>
  <si>
    <t>/ by 3 to for the 3 outcomes</t>
  </si>
  <si>
    <t>Total over the same proabilities</t>
  </si>
  <si>
    <t>Model Order</t>
  </si>
  <si>
    <t>Predicted Score GW 30</t>
  </si>
  <si>
    <t>Predicted Score GW 31</t>
  </si>
  <si>
    <t>Predicted Score GW 32</t>
  </si>
  <si>
    <t>Predicted Score GW 33</t>
  </si>
  <si>
    <t>Predicted Score GW 34</t>
  </si>
  <si>
    <t>Gameweek 34</t>
  </si>
  <si>
    <t>Predicts 6 out of 36 games.</t>
  </si>
  <si>
    <t>Predicting the Scoreline</t>
  </si>
  <si>
    <t>This makes the model 16.667% accurate.</t>
  </si>
  <si>
    <t>Betting Recommendations</t>
  </si>
  <si>
    <t>Gameweek</t>
  </si>
  <si>
    <t>Total profit/loss</t>
  </si>
  <si>
    <t>"+"</t>
  </si>
  <si>
    <t>Money won/lost</t>
  </si>
  <si>
    <t>money up /down</t>
  </si>
  <si>
    <r>
      <t xml:space="preserve">Betting with a £1 stake on all recommended bets would achieve </t>
    </r>
    <r>
      <rPr>
        <b/>
        <sz val="11"/>
        <color rgb="FF000000"/>
        <rFont val="Calibri"/>
        <family val="2"/>
      </rPr>
      <t>£23.90 profit</t>
    </r>
  </si>
  <si>
    <t>Overall accuracy = 16.667%</t>
  </si>
  <si>
    <t>Total Per Game</t>
  </si>
  <si>
    <t>West Brom</t>
  </si>
  <si>
    <t>Leicester</t>
  </si>
  <si>
    <t>Predicting the Result</t>
  </si>
  <si>
    <t>BRI vs LEE</t>
  </si>
  <si>
    <t>EVE vs AVL</t>
  </si>
  <si>
    <t>Aston Villa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</si>
</sst>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1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4"/>
      <color rgb="FF000000"/>
      <name val="Arial"/>
      <family val="2"/>
    </font>
    <font>
      <sz val="8"/>
      <color rgb="FF202124"/>
      <name val="Arial"/>
      <family val="2"/>
    </font>
    <font>
      <sz val="8"/>
      <color rgb="FF70757A"/>
      <name val="Arial"/>
      <family val="2"/>
    </font>
    <font>
      <sz val="11"/>
      <color rgb="FF202124"/>
      <name val="Arial"/>
      <family val="2"/>
    </font>
    <font>
      <b/>
      <sz val="11"/>
      <color rgb="FF202124"/>
      <name val="Arial"/>
      <family val="2"/>
    </font>
    <font>
      <b/>
      <sz val="11"/>
      <color rgb="FFFFFFFF"/>
      <name val="Arial"/>
      <family val="2"/>
    </font>
    <font>
      <u/>
      <sz val="11"/>
      <color theme="10"/>
      <name val="Calibri"/>
      <family val="2"/>
    </font>
    <font>
      <b/>
      <sz val="16"/>
      <color rgb="FF000000"/>
      <name val="Calibri"/>
      <family val="2"/>
    </font>
    <font>
      <u/>
      <sz val="11"/>
      <color rgb="FF000000"/>
      <name val="Calibri"/>
      <family val="2"/>
    </font>
    <font>
      <sz val="12"/>
      <color rgb="FF000000"/>
      <name val="Calibri"/>
      <family val="2"/>
    </font>
    <font>
      <b/>
      <u/>
      <sz val="12"/>
      <color rgb="FF000000"/>
      <name val="Calibri"/>
      <family val="2"/>
    </font>
    <font>
      <b/>
      <sz val="1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DADCE0"/>
      </left>
      <right style="medium">
        <color rgb="FFDADCE0"/>
      </right>
      <top style="medium">
        <color rgb="FFDADCE0"/>
      </top>
      <bottom style="medium">
        <color rgb="FFDADCE0"/>
      </bottom>
      <diagonal/>
    </border>
    <border>
      <left/>
      <right/>
      <top/>
      <bottom style="medium">
        <color rgb="FFDADCE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DADCE0"/>
      </left>
      <right/>
      <top style="medium">
        <color rgb="FFDADCE0"/>
      </top>
      <bottom style="medium">
        <color rgb="FFDADCE0"/>
      </bottom>
      <diagonal/>
    </border>
    <border>
      <left style="medium">
        <color rgb="FFF1F3F4"/>
      </left>
      <right/>
      <top style="medium">
        <color rgb="FFF1F3F4"/>
      </top>
      <bottom style="medium">
        <color rgb="FFF1F3F4"/>
      </bottom>
      <diagonal/>
    </border>
    <border>
      <left/>
      <right style="medium">
        <color rgb="FFDADCE0"/>
      </right>
      <top style="medium">
        <color rgb="FFDADCE0"/>
      </top>
      <bottom style="medium">
        <color rgb="FFDADCE0"/>
      </bottom>
      <diagonal/>
    </border>
    <border>
      <left style="medium">
        <color rgb="FFDADCE0"/>
      </left>
      <right style="medium">
        <color rgb="FFDADCE0"/>
      </right>
      <top style="medium">
        <color rgb="FFDADCE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53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0" xfId="0" applyBorder="1" applyAlignment="1">
      <alignment horizontal="center"/>
    </xf>
    <xf numFmtId="0" fontId="1" fillId="0" borderId="1" xfId="0" applyFont="1" applyBorder="1"/>
    <xf numFmtId="0" fontId="0" fillId="0" borderId="1" xfId="0" applyFont="1" applyFill="1" applyBorder="1"/>
    <xf numFmtId="49" fontId="0" fillId="0" borderId="1" xfId="0" applyNumberFormat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1" fillId="0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2" xfId="0" applyFont="1" applyBorder="1"/>
    <xf numFmtId="0" fontId="0" fillId="0" borderId="1" xfId="0" applyBorder="1" applyAlignment="1">
      <alignment horizontal="right"/>
    </xf>
    <xf numFmtId="0" fontId="2" fillId="0" borderId="0" xfId="0" applyFont="1"/>
    <xf numFmtId="0" fontId="8" fillId="0" borderId="0" xfId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0" borderId="0" xfId="0" applyFont="1" applyBorder="1"/>
    <xf numFmtId="0" fontId="0" fillId="0" borderId="0" xfId="0" applyBorder="1" applyAlignment="1">
      <alignment horizontal="center"/>
    </xf>
    <xf numFmtId="49" fontId="0" fillId="0" borderId="0" xfId="0" applyNumberFormat="1" applyBorder="1"/>
    <xf numFmtId="8" fontId="0" fillId="0" borderId="0" xfId="0" applyNumberFormat="1" applyBorder="1"/>
    <xf numFmtId="8" fontId="0" fillId="0" borderId="10" xfId="0" applyNumberFormat="1" applyBorder="1"/>
    <xf numFmtId="2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NumberFormat="1" applyBorder="1"/>
    <xf numFmtId="0" fontId="0" fillId="0" borderId="0" xfId="0" applyBorder="1" applyAlignment="1"/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NumberFormat="1" applyBorder="1"/>
    <xf numFmtId="0" fontId="1" fillId="0" borderId="0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8" fontId="0" fillId="0" borderId="1" xfId="0" applyNumberFormat="1" applyBorder="1"/>
    <xf numFmtId="0" fontId="0" fillId="0" borderId="0" xfId="0" applyFill="1" applyBorder="1"/>
    <xf numFmtId="0" fontId="0" fillId="0" borderId="1" xfId="0" applyFill="1" applyBorder="1"/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left"/>
    </xf>
    <xf numFmtId="2" fontId="0" fillId="0" borderId="0" xfId="0" applyNumberFormat="1" applyBorder="1" applyAlignment="1">
      <alignment horizontal="center"/>
    </xf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9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11" xfId="0" applyNumberFormat="1" applyBorder="1"/>
    <xf numFmtId="0" fontId="0" fillId="0" borderId="11" xfId="0" applyBorder="1" applyAlignment="1">
      <alignment horizontal="center"/>
    </xf>
    <xf numFmtId="9" fontId="0" fillId="0" borderId="0" xfId="0" applyNumberFormat="1" applyBorder="1"/>
    <xf numFmtId="0" fontId="0" fillId="0" borderId="15" xfId="0" applyBorder="1"/>
    <xf numFmtId="49" fontId="0" fillId="0" borderId="15" xfId="0" applyNumberFormat="1" applyBorder="1"/>
    <xf numFmtId="0" fontId="0" fillId="0" borderId="11" xfId="0" applyBorder="1" applyAlignment="1">
      <alignment horizontal="right"/>
    </xf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2" xfId="0" applyBorder="1"/>
    <xf numFmtId="0" fontId="0" fillId="0" borderId="27" xfId="0" applyBorder="1"/>
    <xf numFmtId="8" fontId="12" fillId="0" borderId="0" xfId="0" applyNumberFormat="1" applyFont="1" applyBorder="1"/>
    <xf numFmtId="8" fontId="0" fillId="0" borderId="15" xfId="0" applyNumberFormat="1" applyBorder="1"/>
    <xf numFmtId="0" fontId="1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49" fontId="0" fillId="0" borderId="1" xfId="0" applyNumberFormat="1" applyFill="1" applyBorder="1" applyAlignment="1"/>
    <xf numFmtId="49" fontId="0" fillId="0" borderId="0" xfId="0" applyNumberFormat="1" applyFill="1" applyBorder="1" applyAlignment="1"/>
    <xf numFmtId="0" fontId="0" fillId="0" borderId="1" xfId="0" applyBorder="1" applyAlignment="1">
      <alignment horizontal="left"/>
    </xf>
    <xf numFmtId="2" fontId="0" fillId="0" borderId="22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2" fontId="0" fillId="0" borderId="24" xfId="0" applyNumberFormat="1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2" fontId="0" fillId="0" borderId="27" xfId="0" applyNumberForma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32" xfId="0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2" fontId="0" fillId="0" borderId="32" xfId="0" applyNumberFormat="1" applyFill="1" applyBorder="1" applyAlignment="1">
      <alignment horizontal="center" vertical="center"/>
    </xf>
    <xf numFmtId="0" fontId="0" fillId="0" borderId="33" xfId="0" applyBorder="1"/>
    <xf numFmtId="2" fontId="0" fillId="0" borderId="33" xfId="0" applyNumberForma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2" fontId="0" fillId="0" borderId="33" xfId="0" applyNumberFormat="1" applyBorder="1" applyAlignment="1">
      <alignment horizontal="center" vertical="center"/>
    </xf>
    <xf numFmtId="0" fontId="1" fillId="0" borderId="1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1" xfId="0" applyBorder="1" applyAlignment="1">
      <alignment horizontal="center"/>
    </xf>
    <xf numFmtId="8" fontId="0" fillId="0" borderId="10" xfId="0" applyNumberFormat="1" applyBorder="1" applyAlignment="1">
      <alignment horizontal="center"/>
    </xf>
    <xf numFmtId="8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1" fillId="0" borderId="1" xfId="0" applyFont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0" fontId="13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9</xdr:row>
      <xdr:rowOff>11431</xdr:rowOff>
    </xdr:from>
    <xdr:to>
      <xdr:col>16</xdr:col>
      <xdr:colOff>554355</xdr:colOff>
      <xdr:row>17</xdr:row>
      <xdr:rowOff>28575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17C5F1C3-1A31-4981-929A-8E6A60C8936C}"/>
            </a:ext>
          </a:extLst>
        </xdr:cNvPr>
        <xdr:cNvGrpSpPr/>
      </xdr:nvGrpSpPr>
      <xdr:grpSpPr>
        <a:xfrm>
          <a:off x="9856470" y="1729741"/>
          <a:ext cx="3400425" cy="1497329"/>
          <a:chOff x="8282940" y="2390775"/>
          <a:chExt cx="3949292" cy="1847851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8132" t="14009" r="13861" b="25328"/>
          <a:stretch/>
        </xdr:blipFill>
        <xdr:spPr bwMode="auto">
          <a:xfrm>
            <a:off x="8282940" y="2390775"/>
            <a:ext cx="3939566" cy="184785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7020" t="80252" r="75325" b="9862"/>
          <a:stretch/>
        </xdr:blipFill>
        <xdr:spPr bwMode="auto">
          <a:xfrm>
            <a:off x="8382143" y="3952123"/>
            <a:ext cx="892137" cy="229384"/>
          </a:xfrm>
          <a:prstGeom prst="rect">
            <a:avLst/>
          </a:prstGeom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7020" t="80252" r="75325" b="9862"/>
          <a:stretch/>
        </xdr:blipFill>
        <xdr:spPr bwMode="auto">
          <a:xfrm>
            <a:off x="11332096" y="3955273"/>
            <a:ext cx="900136" cy="222410"/>
          </a:xfrm>
          <a:prstGeom prst="rect">
            <a:avLst/>
          </a:prstGeom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219076</xdr:colOff>
      <xdr:row>8</xdr:row>
      <xdr:rowOff>24766</xdr:rowOff>
    </xdr:from>
    <xdr:to>
      <xdr:col>16</xdr:col>
      <xdr:colOff>558165</xdr:colOff>
      <xdr:row>15</xdr:row>
      <xdr:rowOff>193400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385" t="13112" r="13890" b="7799"/>
        <a:stretch/>
      </xdr:blipFill>
      <xdr:spPr>
        <a:xfrm>
          <a:off x="9886951" y="1520191"/>
          <a:ext cx="3486149" cy="1435459"/>
        </a:xfrm>
        <a:prstGeom prst="rect">
          <a:avLst/>
        </a:prstGeom>
      </xdr:spPr>
    </xdr:pic>
    <xdr:clientData/>
  </xdr:twoCellAnchor>
  <xdr:twoCellAnchor editAs="oneCell">
    <xdr:from>
      <xdr:col>12</xdr:col>
      <xdr:colOff>220978</xdr:colOff>
      <xdr:row>15</xdr:row>
      <xdr:rowOff>215266</xdr:rowOff>
    </xdr:from>
    <xdr:to>
      <xdr:col>16</xdr:col>
      <xdr:colOff>558165</xdr:colOff>
      <xdr:row>23</xdr:row>
      <xdr:rowOff>73010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1" t="10869" r="11595" b="6765"/>
        <a:stretch/>
      </xdr:blipFill>
      <xdr:spPr>
        <a:xfrm>
          <a:off x="9888853" y="2977516"/>
          <a:ext cx="3484247" cy="13436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224790</xdr:colOff>
      <xdr:row>8</xdr:row>
      <xdr:rowOff>45721</xdr:rowOff>
    </xdr:from>
    <xdr:to>
      <xdr:col>16</xdr:col>
      <xdr:colOff>592088</xdr:colOff>
      <xdr:row>16</xdr:row>
      <xdr:rowOff>133351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83" t="5257" r="9090" b="31301"/>
        <a:stretch/>
      </xdr:blipFill>
      <xdr:spPr>
        <a:xfrm>
          <a:off x="9740265" y="1541146"/>
          <a:ext cx="3815348" cy="15354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411479</xdr:colOff>
      <xdr:row>8</xdr:row>
      <xdr:rowOff>20955</xdr:rowOff>
    </xdr:from>
    <xdr:to>
      <xdr:col>16</xdr:col>
      <xdr:colOff>215265</xdr:colOff>
      <xdr:row>15</xdr:row>
      <xdr:rowOff>137110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15E59-A838-4AB8-9F23-801DBA3360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626" t="12919" r="9613" b="12419"/>
        <a:stretch/>
      </xdr:blipFill>
      <xdr:spPr>
        <a:xfrm>
          <a:off x="10203179" y="1516380"/>
          <a:ext cx="3301366" cy="1392505"/>
        </a:xfrm>
        <a:prstGeom prst="rect">
          <a:avLst/>
        </a:prstGeom>
      </xdr:spPr>
    </xdr:pic>
    <xdr:clientData/>
  </xdr:twoCellAnchor>
  <xdr:twoCellAnchor editAs="oneCell">
    <xdr:from>
      <xdr:col>12</xdr:col>
      <xdr:colOff>449580</xdr:colOff>
      <xdr:row>23</xdr:row>
      <xdr:rowOff>133350</xdr:rowOff>
    </xdr:from>
    <xdr:to>
      <xdr:col>16</xdr:col>
      <xdr:colOff>256324</xdr:colOff>
      <xdr:row>31</xdr:row>
      <xdr:rowOff>22860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F61FC34-BB94-427B-A095-6CC468A9B1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705" t="9312" r="10249" b="10904"/>
        <a:stretch/>
      </xdr:blipFill>
      <xdr:spPr>
        <a:xfrm>
          <a:off x="10241280" y="4476750"/>
          <a:ext cx="3296704" cy="1383030"/>
        </a:xfrm>
        <a:prstGeom prst="rect">
          <a:avLst/>
        </a:prstGeom>
      </xdr:spPr>
    </xdr:pic>
    <xdr:clientData/>
  </xdr:twoCellAnchor>
  <xdr:twoCellAnchor editAs="oneCell">
    <xdr:from>
      <xdr:col>12</xdr:col>
      <xdr:colOff>417195</xdr:colOff>
      <xdr:row>16</xdr:row>
      <xdr:rowOff>77428</xdr:rowOff>
    </xdr:from>
    <xdr:to>
      <xdr:col>16</xdr:col>
      <xdr:colOff>227903</xdr:colOff>
      <xdr:row>23</xdr:row>
      <xdr:rowOff>40004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AA2D5DD-1C01-49F2-8B37-E87A1691A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08895" y="3058753"/>
          <a:ext cx="3306383" cy="128655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148590</xdr:colOff>
      <xdr:row>6</xdr:row>
      <xdr:rowOff>26478</xdr:rowOff>
    </xdr:from>
    <xdr:to>
      <xdr:col>16</xdr:col>
      <xdr:colOff>587914</xdr:colOff>
      <xdr:row>13</xdr:row>
      <xdr:rowOff>93062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4752609-850D-491F-89B4-7B9F28FDC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45065" y="1159953"/>
          <a:ext cx="3519709" cy="13295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76"/>
  <sheetViews>
    <sheetView zoomScaleNormal="100" workbookViewId="0">
      <selection activeCell="B2" sqref="B2:H2"/>
    </sheetView>
  </sheetViews>
  <sheetFormatPr defaultRowHeight="14.4" x14ac:dyDescent="0.3"/>
  <cols>
    <col min="1" max="1" width="8.88671875" customWidth="1"/>
    <col min="2" max="2" width="14.6640625" bestFit="1" customWidth="1"/>
    <col min="3" max="3" width="9.88671875" customWidth="1"/>
    <col min="4" max="4" width="10.33203125" customWidth="1"/>
    <col min="5" max="5" width="8.88671875" customWidth="1"/>
    <col min="6" max="6" width="9.109375" customWidth="1"/>
    <col min="7" max="7" width="8" customWidth="1"/>
    <col min="8" max="8" width="17.109375" customWidth="1"/>
    <col min="9" max="9" width="6.21875" customWidth="1"/>
    <col min="10" max="10" width="7.88671875" bestFit="1" customWidth="1"/>
    <col min="11" max="11" width="28.5546875" customWidth="1"/>
    <col min="12" max="12" width="9.21875" style="13" customWidth="1"/>
    <col min="13" max="13" width="11.109375" bestFit="1" customWidth="1"/>
    <col min="14" max="14" width="14.5546875" bestFit="1" customWidth="1"/>
    <col min="15" max="15" width="6" bestFit="1" customWidth="1"/>
    <col min="16" max="16" width="14.6640625" bestFit="1" customWidth="1"/>
    <col min="17" max="17" width="12.21875" bestFit="1" customWidth="1"/>
    <col min="18" max="18" width="8.33203125" customWidth="1"/>
    <col min="19" max="19" width="14.6640625" bestFit="1" customWidth="1"/>
    <col min="20" max="20" width="11.77734375" bestFit="1" customWidth="1"/>
    <col min="22" max="22" width="12.109375" bestFit="1" customWidth="1"/>
  </cols>
  <sheetData>
    <row r="2" spans="1:18" ht="21" x14ac:dyDescent="0.3">
      <c r="A2" s="1"/>
      <c r="B2" s="120" t="s">
        <v>183</v>
      </c>
      <c r="C2" s="120"/>
      <c r="D2" s="120"/>
      <c r="E2" s="120"/>
      <c r="F2" s="120"/>
      <c r="G2" s="120"/>
      <c r="H2" s="120"/>
      <c r="I2" s="10"/>
      <c r="J2" s="14" t="s">
        <v>30</v>
      </c>
      <c r="K2" s="4" t="s">
        <v>45</v>
      </c>
      <c r="L2" s="1"/>
      <c r="M2" s="117" t="s">
        <v>9</v>
      </c>
      <c r="N2" s="117"/>
      <c r="O2" s="117"/>
      <c r="P2" s="117"/>
      <c r="Q2" s="117"/>
      <c r="R2" s="1"/>
    </row>
    <row r="3" spans="1:18" x14ac:dyDescent="0.3">
      <c r="B3" s="4" t="s">
        <v>4</v>
      </c>
      <c r="C3" s="4" t="s">
        <v>0</v>
      </c>
      <c r="D3" s="4" t="s">
        <v>1</v>
      </c>
      <c r="E3" s="4" t="s">
        <v>2</v>
      </c>
      <c r="F3" s="17" t="s">
        <v>3</v>
      </c>
      <c r="G3" s="4" t="s">
        <v>30</v>
      </c>
      <c r="H3" s="4" t="s">
        <v>46</v>
      </c>
      <c r="I3" s="11"/>
      <c r="J3" s="15" t="s">
        <v>0</v>
      </c>
      <c r="K3" s="46">
        <f>H5+H9+H13+H17+H21+H25+H29+H33+H37</f>
        <v>363.79</v>
      </c>
      <c r="L3"/>
      <c r="M3" s="5" t="s">
        <v>15</v>
      </c>
      <c r="N3" s="2" t="s">
        <v>88</v>
      </c>
      <c r="O3" s="2" t="s">
        <v>7</v>
      </c>
      <c r="P3" s="2" t="s">
        <v>103</v>
      </c>
      <c r="Q3" s="2" t="s">
        <v>8</v>
      </c>
    </row>
    <row r="4" spans="1:18" x14ac:dyDescent="0.3">
      <c r="B4" s="117" t="s">
        <v>125</v>
      </c>
      <c r="C4" s="117"/>
      <c r="D4" s="117"/>
      <c r="E4" s="117"/>
      <c r="F4" s="117"/>
      <c r="G4" s="117"/>
      <c r="H4" s="117"/>
      <c r="I4" s="12"/>
      <c r="J4" s="15" t="s">
        <v>1</v>
      </c>
      <c r="K4" s="49">
        <f>H6+H10+H14+H18+H22+H26+H30+H34+H38</f>
        <v>410</v>
      </c>
      <c r="L4"/>
      <c r="M4" s="2" t="s">
        <v>47</v>
      </c>
      <c r="N4" s="2" t="s">
        <v>181</v>
      </c>
      <c r="O4" s="2">
        <v>10</v>
      </c>
      <c r="P4" s="18">
        <v>10</v>
      </c>
      <c r="Q4" s="2">
        <v>10</v>
      </c>
    </row>
    <row r="5" spans="1:18" x14ac:dyDescent="0.3">
      <c r="B5" s="118" t="s">
        <v>51</v>
      </c>
      <c r="C5" s="119"/>
      <c r="D5" s="119"/>
      <c r="E5" s="119"/>
      <c r="F5" s="119"/>
      <c r="G5" s="4" t="s">
        <v>0</v>
      </c>
      <c r="H5" s="15">
        <f>C7</f>
        <v>17.21</v>
      </c>
      <c r="I5" s="7"/>
      <c r="J5" s="2" t="s">
        <v>2</v>
      </c>
      <c r="K5" s="46">
        <f>H7+H11+H15+H19+H23+H27+H31+H35+H39</f>
        <v>386.13</v>
      </c>
      <c r="L5"/>
      <c r="M5" s="2" t="s">
        <v>18</v>
      </c>
      <c r="N5" s="2" t="s">
        <v>182</v>
      </c>
      <c r="O5" s="2">
        <v>6.2</v>
      </c>
      <c r="P5" s="2">
        <v>-1</v>
      </c>
      <c r="Q5" s="2">
        <f>Q4--P5</f>
        <v>9</v>
      </c>
    </row>
    <row r="6" spans="1:18" x14ac:dyDescent="0.3">
      <c r="B6" s="2" t="s">
        <v>13</v>
      </c>
      <c r="C6" s="2">
        <v>70.41</v>
      </c>
      <c r="D6" s="2">
        <v>80</v>
      </c>
      <c r="E6" s="2">
        <v>81.97</v>
      </c>
      <c r="F6" s="2">
        <v>83.33</v>
      </c>
      <c r="G6" s="4" t="s">
        <v>1</v>
      </c>
      <c r="H6" s="15">
        <f>D7</f>
        <v>14</v>
      </c>
      <c r="I6" s="13"/>
      <c r="J6" s="2" t="s">
        <v>3</v>
      </c>
      <c r="K6" s="46">
        <f>H8+H12+H16+H20+H24+H28+H32+H36+H40</f>
        <v>387.97999999999996</v>
      </c>
      <c r="L6"/>
      <c r="M6" s="2" t="s">
        <v>17</v>
      </c>
      <c r="N6" s="2" t="s">
        <v>92</v>
      </c>
      <c r="O6" s="2">
        <v>3.8</v>
      </c>
      <c r="P6" s="2">
        <v>-1</v>
      </c>
      <c r="Q6" s="2">
        <f>Q5--P6</f>
        <v>8</v>
      </c>
    </row>
    <row r="7" spans="1:18" x14ac:dyDescent="0.3">
      <c r="B7" s="2" t="s">
        <v>32</v>
      </c>
      <c r="C7" s="2">
        <v>17.21</v>
      </c>
      <c r="D7" s="2">
        <v>14</v>
      </c>
      <c r="E7" s="2">
        <v>7.69</v>
      </c>
      <c r="F7" s="2">
        <v>6.67</v>
      </c>
      <c r="G7" s="4" t="s">
        <v>2</v>
      </c>
      <c r="H7" s="15">
        <f>E7</f>
        <v>7.69</v>
      </c>
      <c r="I7" s="13"/>
      <c r="J7" s="45"/>
      <c r="K7" s="45"/>
      <c r="L7"/>
      <c r="M7" s="2" t="s">
        <v>16</v>
      </c>
      <c r="N7" s="2" t="s">
        <v>66</v>
      </c>
      <c r="O7" s="2">
        <v>4.75</v>
      </c>
      <c r="P7" s="2">
        <v>-1</v>
      </c>
      <c r="Q7" s="2">
        <f>Q6--P7</f>
        <v>7</v>
      </c>
    </row>
    <row r="8" spans="1:18" x14ac:dyDescent="0.3">
      <c r="B8" s="2" t="s">
        <v>5</v>
      </c>
      <c r="C8" s="2">
        <v>12.38</v>
      </c>
      <c r="D8" s="2">
        <v>6</v>
      </c>
      <c r="E8" s="2">
        <v>15.38</v>
      </c>
      <c r="F8" s="2">
        <v>15.38</v>
      </c>
      <c r="G8" s="4" t="s">
        <v>3</v>
      </c>
      <c r="H8" s="15">
        <f>F7</f>
        <v>6.67</v>
      </c>
      <c r="I8" s="13"/>
      <c r="J8" s="45"/>
      <c r="L8"/>
      <c r="Q8" s="51">
        <f>Q7</f>
        <v>7</v>
      </c>
    </row>
    <row r="9" spans="1:18" x14ac:dyDescent="0.3">
      <c r="B9" s="118" t="s">
        <v>48</v>
      </c>
      <c r="C9" s="119"/>
      <c r="D9" s="119"/>
      <c r="E9" s="119"/>
      <c r="F9" s="119"/>
      <c r="G9" s="4" t="s">
        <v>0</v>
      </c>
      <c r="H9" s="15">
        <f>C10</f>
        <v>70.599999999999994</v>
      </c>
      <c r="J9" s="45"/>
      <c r="K9" s="45"/>
      <c r="R9" s="13"/>
    </row>
    <row r="10" spans="1:18" x14ac:dyDescent="0.3">
      <c r="B10" s="2" t="s">
        <v>33</v>
      </c>
      <c r="C10" s="2">
        <v>70.599999999999994</v>
      </c>
      <c r="D10" s="2">
        <v>55</v>
      </c>
      <c r="E10" s="2">
        <v>65.36</v>
      </c>
      <c r="F10" s="2">
        <v>66.67</v>
      </c>
      <c r="G10" s="4" t="s">
        <v>1</v>
      </c>
      <c r="H10" s="15">
        <f>D10</f>
        <v>55</v>
      </c>
      <c r="J10" s="45"/>
      <c r="K10" s="45"/>
      <c r="M10" s="7"/>
      <c r="N10" s="7"/>
      <c r="P10" s="13"/>
      <c r="Q10" s="13"/>
      <c r="R10" s="13"/>
    </row>
    <row r="11" spans="1:18" x14ac:dyDescent="0.3">
      <c r="B11" s="2" t="s">
        <v>14</v>
      </c>
      <c r="C11" s="2">
        <v>15.72</v>
      </c>
      <c r="D11" s="2">
        <v>24</v>
      </c>
      <c r="E11" s="2">
        <v>16.670000000000002</v>
      </c>
      <c r="F11" s="2">
        <v>16.13</v>
      </c>
      <c r="G11" s="4" t="s">
        <v>2</v>
      </c>
      <c r="H11" s="15">
        <f>E10</f>
        <v>65.36</v>
      </c>
      <c r="J11" s="45"/>
      <c r="K11" s="45"/>
      <c r="M11" s="13"/>
      <c r="N11" s="13"/>
      <c r="P11" s="13"/>
      <c r="Q11" s="13"/>
      <c r="R11" s="13"/>
    </row>
    <row r="12" spans="1:18" x14ac:dyDescent="0.3">
      <c r="B12" s="2" t="s">
        <v>5</v>
      </c>
      <c r="C12" s="2">
        <v>13.68</v>
      </c>
      <c r="D12" s="2">
        <v>21</v>
      </c>
      <c r="E12" s="2">
        <v>23.09</v>
      </c>
      <c r="F12" s="2">
        <v>22.22</v>
      </c>
      <c r="G12" s="4" t="s">
        <v>3</v>
      </c>
      <c r="H12" s="15">
        <f>F10</f>
        <v>66.67</v>
      </c>
      <c r="J12" s="13"/>
      <c r="K12" s="13"/>
      <c r="M12" s="13"/>
      <c r="N12" s="13"/>
      <c r="O12" s="13"/>
      <c r="P12" s="13"/>
      <c r="Q12" s="13"/>
      <c r="R12" s="13"/>
    </row>
    <row r="13" spans="1:18" x14ac:dyDescent="0.3">
      <c r="B13" s="117" t="s">
        <v>49</v>
      </c>
      <c r="C13" s="117"/>
      <c r="D13" s="117"/>
      <c r="E13" s="117"/>
      <c r="F13" s="117"/>
      <c r="G13" s="4" t="s">
        <v>0</v>
      </c>
      <c r="H13" s="15">
        <f>C15</f>
        <v>55.4</v>
      </c>
    </row>
    <row r="14" spans="1:18" x14ac:dyDescent="0.3">
      <c r="B14" s="2" t="s">
        <v>13</v>
      </c>
      <c r="C14" s="2">
        <v>28.42</v>
      </c>
      <c r="D14" s="2">
        <v>17</v>
      </c>
      <c r="E14" s="2">
        <v>16.670000000000002</v>
      </c>
      <c r="F14" s="2">
        <v>16.13</v>
      </c>
      <c r="G14" s="4" t="s">
        <v>1</v>
      </c>
      <c r="H14" s="15">
        <f>D15</f>
        <v>62</v>
      </c>
    </row>
    <row r="15" spans="1:18" x14ac:dyDescent="0.3">
      <c r="B15" s="2" t="s">
        <v>32</v>
      </c>
      <c r="C15" s="2">
        <v>55.4</v>
      </c>
      <c r="D15" s="2">
        <v>62</v>
      </c>
      <c r="E15" s="2">
        <v>63.69</v>
      </c>
      <c r="F15" s="2">
        <v>65.36</v>
      </c>
      <c r="G15" s="4" t="s">
        <v>2</v>
      </c>
      <c r="H15" s="15">
        <f>E15</f>
        <v>63.69</v>
      </c>
      <c r="L15" s="12"/>
    </row>
    <row r="16" spans="1:18" ht="17.399999999999999" x14ac:dyDescent="0.3">
      <c r="B16" s="2" t="s">
        <v>5</v>
      </c>
      <c r="C16" s="2">
        <v>16.18</v>
      </c>
      <c r="D16" s="2">
        <v>21</v>
      </c>
      <c r="E16" s="2">
        <v>25</v>
      </c>
      <c r="F16" s="2">
        <v>23.81</v>
      </c>
      <c r="G16" s="4" t="s">
        <v>3</v>
      </c>
      <c r="H16" s="15">
        <f>F15</f>
        <v>65.36</v>
      </c>
      <c r="O16" s="19"/>
      <c r="P16" s="7"/>
      <c r="Q16" s="13"/>
    </row>
    <row r="17" spans="2:21" x14ac:dyDescent="0.3">
      <c r="B17" s="117" t="s">
        <v>50</v>
      </c>
      <c r="C17" s="117"/>
      <c r="D17" s="117"/>
      <c r="E17" s="117"/>
      <c r="F17" s="117"/>
      <c r="G17" s="4" t="s">
        <v>0</v>
      </c>
      <c r="H17" s="15">
        <f>C19</f>
        <v>52.84</v>
      </c>
      <c r="O17" s="7"/>
      <c r="P17" s="7"/>
      <c r="Q17" s="13"/>
    </row>
    <row r="18" spans="2:21" x14ac:dyDescent="0.3">
      <c r="B18" s="2" t="s">
        <v>13</v>
      </c>
      <c r="C18" s="2">
        <v>30.4</v>
      </c>
      <c r="D18" s="2">
        <v>24</v>
      </c>
      <c r="E18" s="2">
        <v>32.26</v>
      </c>
      <c r="F18" s="2">
        <v>32.26</v>
      </c>
      <c r="G18" s="4" t="s">
        <v>1</v>
      </c>
      <c r="H18" s="15">
        <f>D19</f>
        <v>53</v>
      </c>
      <c r="O18" s="7"/>
      <c r="P18" s="7"/>
      <c r="Q18" s="13"/>
      <c r="U18" s="7"/>
    </row>
    <row r="19" spans="2:21" x14ac:dyDescent="0.3">
      <c r="B19" s="2" t="s">
        <v>32</v>
      </c>
      <c r="C19" s="2">
        <v>52.84</v>
      </c>
      <c r="D19" s="2">
        <v>53</v>
      </c>
      <c r="E19" s="2">
        <v>44.44</v>
      </c>
      <c r="F19" s="2">
        <v>45.45</v>
      </c>
      <c r="G19" s="4" t="s">
        <v>2</v>
      </c>
      <c r="H19" s="15">
        <f>E19</f>
        <v>44.44</v>
      </c>
      <c r="O19" s="7"/>
      <c r="P19" s="7"/>
      <c r="Q19" s="7"/>
      <c r="U19" s="13"/>
    </row>
    <row r="20" spans="2:21" x14ac:dyDescent="0.3">
      <c r="B20" s="2" t="s">
        <v>5</v>
      </c>
      <c r="C20" s="2">
        <v>16.760000000000002</v>
      </c>
      <c r="D20" s="2">
        <v>23</v>
      </c>
      <c r="E20" s="2">
        <v>28.57</v>
      </c>
      <c r="F20" s="2">
        <v>27.78</v>
      </c>
      <c r="G20" s="4" t="s">
        <v>3</v>
      </c>
      <c r="H20" s="15">
        <f>F19</f>
        <v>45.45</v>
      </c>
      <c r="L20"/>
      <c r="O20" s="7"/>
      <c r="P20" s="7"/>
      <c r="Q20" s="13"/>
      <c r="U20" s="13"/>
    </row>
    <row r="21" spans="2:21" x14ac:dyDescent="0.3">
      <c r="B21" s="117" t="s">
        <v>52</v>
      </c>
      <c r="C21" s="117"/>
      <c r="D21" s="117"/>
      <c r="E21" s="117"/>
      <c r="F21" s="117"/>
      <c r="G21" s="4" t="s">
        <v>0</v>
      </c>
      <c r="H21" s="15">
        <f>C22</f>
        <v>30.52</v>
      </c>
      <c r="L21"/>
      <c r="O21" s="7"/>
      <c r="P21" s="7"/>
      <c r="Q21" s="13"/>
      <c r="U21" s="13"/>
    </row>
    <row r="22" spans="2:21" x14ac:dyDescent="0.3">
      <c r="B22" s="2" t="s">
        <v>33</v>
      </c>
      <c r="C22" s="2">
        <v>30.52</v>
      </c>
      <c r="D22" s="2">
        <v>40</v>
      </c>
      <c r="E22" s="2">
        <v>47.62</v>
      </c>
      <c r="F22" s="2">
        <v>48.78</v>
      </c>
      <c r="G22" s="4" t="s">
        <v>1</v>
      </c>
      <c r="H22" s="15">
        <f>D22</f>
        <v>40</v>
      </c>
      <c r="L22"/>
      <c r="O22" s="7"/>
      <c r="P22" s="7"/>
      <c r="Q22" s="13"/>
      <c r="U22" s="7"/>
    </row>
    <row r="23" spans="2:21" x14ac:dyDescent="0.3">
      <c r="B23" s="2" t="s">
        <v>14</v>
      </c>
      <c r="C23" s="2">
        <v>53.23</v>
      </c>
      <c r="D23" s="2">
        <v>32</v>
      </c>
      <c r="E23" s="2">
        <v>26.67</v>
      </c>
      <c r="F23" s="2">
        <v>26.32</v>
      </c>
      <c r="G23" s="4" t="s">
        <v>2</v>
      </c>
      <c r="H23" s="15">
        <f>E22</f>
        <v>47.62</v>
      </c>
      <c r="L23"/>
      <c r="O23" s="7"/>
      <c r="P23" s="7"/>
      <c r="Q23" s="7"/>
      <c r="U23" s="13"/>
    </row>
    <row r="24" spans="2:21" x14ac:dyDescent="0.3">
      <c r="B24" s="2" t="s">
        <v>5</v>
      </c>
      <c r="C24" s="2">
        <v>16.25</v>
      </c>
      <c r="D24" s="2">
        <v>28</v>
      </c>
      <c r="E24" s="2">
        <v>30.77</v>
      </c>
      <c r="F24" s="2">
        <v>30.3</v>
      </c>
      <c r="G24" s="4" t="s">
        <v>3</v>
      </c>
      <c r="H24" s="15">
        <f>F22</f>
        <v>48.78</v>
      </c>
      <c r="J24" s="20"/>
      <c r="L24"/>
      <c r="O24" s="7"/>
      <c r="P24" s="7"/>
      <c r="Q24" s="13"/>
      <c r="U24" s="13"/>
    </row>
    <row r="25" spans="2:21" x14ac:dyDescent="0.3">
      <c r="B25" s="117" t="s">
        <v>53</v>
      </c>
      <c r="C25" s="117"/>
      <c r="D25" s="117"/>
      <c r="E25" s="117"/>
      <c r="F25" s="117"/>
      <c r="G25" s="4" t="s">
        <v>0</v>
      </c>
      <c r="H25" s="15">
        <f>C28</f>
        <v>15.29</v>
      </c>
      <c r="J25" s="21"/>
      <c r="K25" s="33"/>
      <c r="L25" s="33"/>
      <c r="M25" s="13"/>
      <c r="N25" s="13"/>
      <c r="O25" s="42"/>
      <c r="P25" s="42"/>
      <c r="Q25" s="13"/>
      <c r="U25" s="13"/>
    </row>
    <row r="26" spans="2:21" ht="15" thickBot="1" x14ac:dyDescent="0.35">
      <c r="B26" s="2" t="s">
        <v>13</v>
      </c>
      <c r="C26" s="2">
        <v>23.76</v>
      </c>
      <c r="D26" s="2">
        <v>18</v>
      </c>
      <c r="E26" s="2">
        <v>18.52</v>
      </c>
      <c r="F26" s="2">
        <v>18.18</v>
      </c>
      <c r="G26" s="4" t="s">
        <v>1</v>
      </c>
      <c r="H26" s="15">
        <f>D28</f>
        <v>26</v>
      </c>
      <c r="I26" s="7"/>
      <c r="J26" s="24"/>
      <c r="K26" s="54"/>
      <c r="L26" s="33"/>
      <c r="M26" s="13"/>
      <c r="N26" s="13"/>
      <c r="O26" s="42"/>
      <c r="P26" s="42"/>
      <c r="Q26" s="13"/>
      <c r="U26" s="7"/>
    </row>
    <row r="27" spans="2:21" ht="15" thickBot="1" x14ac:dyDescent="0.35">
      <c r="B27" s="2" t="s">
        <v>14</v>
      </c>
      <c r="C27" s="2">
        <v>60.95</v>
      </c>
      <c r="D27" s="2">
        <v>56</v>
      </c>
      <c r="E27" s="2">
        <v>62.5</v>
      </c>
      <c r="F27" s="2">
        <v>62.11</v>
      </c>
      <c r="G27" s="4" t="s">
        <v>2</v>
      </c>
      <c r="H27" s="15">
        <f>E28</f>
        <v>24.39</v>
      </c>
      <c r="I27" s="7"/>
      <c r="J27" s="28"/>
      <c r="K27" s="33"/>
      <c r="L27" s="33"/>
      <c r="M27" s="13"/>
      <c r="N27" s="42"/>
      <c r="O27" s="42"/>
      <c r="P27" s="42"/>
      <c r="Q27" s="42"/>
      <c r="U27" s="13"/>
    </row>
    <row r="28" spans="2:21" x14ac:dyDescent="0.3">
      <c r="B28" s="2" t="s">
        <v>34</v>
      </c>
      <c r="C28" s="2">
        <v>15.29</v>
      </c>
      <c r="D28" s="2">
        <v>26</v>
      </c>
      <c r="E28" s="2">
        <v>24.39</v>
      </c>
      <c r="F28" s="2">
        <v>25</v>
      </c>
      <c r="G28" s="4" t="s">
        <v>3</v>
      </c>
      <c r="H28" s="15">
        <f>F28</f>
        <v>25</v>
      </c>
      <c r="I28" s="7"/>
      <c r="J28" s="7"/>
      <c r="K28" s="13"/>
      <c r="M28" s="13"/>
      <c r="N28" s="42"/>
      <c r="O28" s="42"/>
      <c r="P28" s="42"/>
      <c r="Q28" s="13"/>
      <c r="U28" s="13"/>
    </row>
    <row r="29" spans="2:21" x14ac:dyDescent="0.3">
      <c r="B29" s="117" t="s">
        <v>54</v>
      </c>
      <c r="C29" s="117"/>
      <c r="D29" s="117"/>
      <c r="E29" s="117"/>
      <c r="F29" s="117"/>
      <c r="G29" s="4" t="s">
        <v>0</v>
      </c>
      <c r="H29" s="15">
        <f>C30</f>
        <v>44.76</v>
      </c>
      <c r="I29" s="7"/>
      <c r="J29" s="7"/>
      <c r="K29" s="13"/>
      <c r="L29" s="42"/>
      <c r="M29" s="13"/>
      <c r="N29" s="13"/>
      <c r="O29" s="13"/>
      <c r="P29" s="13"/>
      <c r="Q29" s="13"/>
      <c r="U29" s="13"/>
    </row>
    <row r="30" spans="2:21" x14ac:dyDescent="0.3">
      <c r="B30" s="2" t="s">
        <v>33</v>
      </c>
      <c r="C30" s="2">
        <v>44.76</v>
      </c>
      <c r="D30" s="2">
        <v>66</v>
      </c>
      <c r="E30" s="2">
        <v>44.44</v>
      </c>
      <c r="F30" s="2">
        <v>44.44</v>
      </c>
      <c r="G30" s="4" t="s">
        <v>1</v>
      </c>
      <c r="H30" s="15">
        <f>D30</f>
        <v>66</v>
      </c>
      <c r="I30" s="7"/>
      <c r="J30" s="7"/>
      <c r="K30" s="13"/>
      <c r="M30" s="13"/>
      <c r="N30" s="13"/>
      <c r="O30" s="13"/>
      <c r="P30" s="13"/>
      <c r="Q30" s="13"/>
      <c r="R30" s="7"/>
      <c r="S30" s="7"/>
      <c r="T30" s="13"/>
      <c r="U30" s="7"/>
    </row>
    <row r="31" spans="2:21" x14ac:dyDescent="0.3">
      <c r="B31" s="2" t="s">
        <v>14</v>
      </c>
      <c r="C31" s="2">
        <v>36.61</v>
      </c>
      <c r="D31" s="2">
        <v>12</v>
      </c>
      <c r="E31" s="2">
        <v>30.3</v>
      </c>
      <c r="F31" s="2">
        <v>30.3</v>
      </c>
      <c r="G31" s="4" t="s">
        <v>2</v>
      </c>
      <c r="H31" s="15">
        <f>E30</f>
        <v>44.44</v>
      </c>
      <c r="I31" s="7"/>
      <c r="J31" s="7"/>
      <c r="K31" s="42"/>
      <c r="M31" s="33"/>
      <c r="N31" s="33"/>
      <c r="O31" s="33"/>
      <c r="P31" s="13"/>
      <c r="Q31" s="42"/>
      <c r="R31" s="7"/>
      <c r="S31" s="7"/>
      <c r="T31" s="13"/>
      <c r="U31" s="13"/>
    </row>
    <row r="32" spans="2:21" x14ac:dyDescent="0.3">
      <c r="B32" s="2" t="s">
        <v>5</v>
      </c>
      <c r="C32" s="2">
        <v>18.63</v>
      </c>
      <c r="D32" s="2">
        <v>22</v>
      </c>
      <c r="E32" s="2">
        <v>30.3</v>
      </c>
      <c r="F32" s="2">
        <v>30.3</v>
      </c>
      <c r="G32" s="4" t="s">
        <v>3</v>
      </c>
      <c r="H32" s="15">
        <f>F30</f>
        <v>44.44</v>
      </c>
      <c r="I32" s="7"/>
      <c r="J32" s="7"/>
      <c r="K32" s="13"/>
      <c r="M32" s="33"/>
      <c r="N32" s="33"/>
      <c r="O32" s="33"/>
      <c r="P32" s="13"/>
      <c r="Q32" s="42"/>
      <c r="R32" s="7"/>
      <c r="S32" s="7"/>
      <c r="T32" s="3"/>
      <c r="U32" s="13"/>
    </row>
    <row r="33" spans="2:21" x14ac:dyDescent="0.3">
      <c r="B33" s="117" t="s">
        <v>55</v>
      </c>
      <c r="C33" s="117"/>
      <c r="D33" s="117"/>
      <c r="E33" s="117"/>
      <c r="F33" s="117"/>
      <c r="G33" s="4" t="s">
        <v>0</v>
      </c>
      <c r="H33" s="15">
        <f>C34</f>
        <v>59.19</v>
      </c>
      <c r="I33" s="7"/>
      <c r="J33" s="7"/>
      <c r="K33" s="13"/>
      <c r="L33" s="42"/>
      <c r="M33" s="33"/>
      <c r="N33" s="33"/>
      <c r="O33" s="33"/>
      <c r="P33" s="13"/>
      <c r="Q33" s="42"/>
      <c r="R33" s="7"/>
      <c r="S33" s="7"/>
      <c r="T33" s="13"/>
      <c r="U33" s="13"/>
    </row>
    <row r="34" spans="2:21" x14ac:dyDescent="0.3">
      <c r="B34" s="2" t="s">
        <v>33</v>
      </c>
      <c r="C34" s="2">
        <v>59.19</v>
      </c>
      <c r="D34" s="2">
        <v>69</v>
      </c>
      <c r="E34" s="2">
        <v>62.5</v>
      </c>
      <c r="F34" s="2">
        <v>60.61</v>
      </c>
      <c r="G34" s="4" t="s">
        <v>1</v>
      </c>
      <c r="H34" s="15">
        <f>D34</f>
        <v>69</v>
      </c>
      <c r="I34" s="7"/>
      <c r="J34" s="7"/>
      <c r="K34" s="13"/>
      <c r="M34" s="33"/>
      <c r="N34" s="33"/>
      <c r="O34" s="33"/>
      <c r="P34" s="33"/>
      <c r="Q34" s="42"/>
      <c r="R34" s="7"/>
      <c r="S34" s="7"/>
      <c r="T34" s="13"/>
      <c r="U34" s="7"/>
    </row>
    <row r="35" spans="2:21" x14ac:dyDescent="0.3">
      <c r="B35" s="2" t="s">
        <v>14</v>
      </c>
      <c r="C35" s="2">
        <v>24.42</v>
      </c>
      <c r="D35" s="2">
        <v>18</v>
      </c>
      <c r="E35" s="2">
        <v>17.86</v>
      </c>
      <c r="F35" s="2">
        <v>18.18</v>
      </c>
      <c r="G35" s="4" t="s">
        <v>2</v>
      </c>
      <c r="H35" s="15">
        <f>E34</f>
        <v>62.5</v>
      </c>
      <c r="I35" s="7"/>
      <c r="J35" s="7"/>
      <c r="K35" s="13"/>
      <c r="M35" s="33"/>
      <c r="N35" s="33"/>
      <c r="O35" s="33"/>
      <c r="P35" s="55"/>
      <c r="Q35" s="42"/>
    </row>
    <row r="36" spans="2:21" x14ac:dyDescent="0.3">
      <c r="B36" s="2" t="s">
        <v>5</v>
      </c>
      <c r="C36" s="2">
        <v>16.39</v>
      </c>
      <c r="D36" s="2">
        <v>13</v>
      </c>
      <c r="E36" s="2">
        <v>25</v>
      </c>
      <c r="F36" s="2">
        <v>26.32</v>
      </c>
      <c r="G36" s="4" t="s">
        <v>3</v>
      </c>
      <c r="H36" s="15">
        <f>F34</f>
        <v>60.61</v>
      </c>
      <c r="I36" s="7"/>
      <c r="J36" s="7"/>
      <c r="K36" s="13"/>
      <c r="M36" s="33"/>
      <c r="N36" s="33"/>
      <c r="O36" s="33"/>
      <c r="P36" s="55"/>
      <c r="Q36" s="13"/>
    </row>
    <row r="37" spans="2:21" x14ac:dyDescent="0.3">
      <c r="B37" s="117" t="s">
        <v>56</v>
      </c>
      <c r="C37" s="117"/>
      <c r="D37" s="117"/>
      <c r="E37" s="117"/>
      <c r="F37" s="117"/>
      <c r="G37" s="4" t="s">
        <v>0</v>
      </c>
      <c r="H37" s="15">
        <f>C40</f>
        <v>17.98</v>
      </c>
      <c r="I37" s="7"/>
      <c r="J37" s="7"/>
      <c r="K37" s="13"/>
      <c r="L37" s="42"/>
      <c r="M37" s="33"/>
      <c r="N37" s="33"/>
      <c r="O37" s="33"/>
      <c r="P37" s="55"/>
      <c r="Q37" s="13"/>
    </row>
    <row r="38" spans="2:21" x14ac:dyDescent="0.3">
      <c r="B38" s="2" t="s">
        <v>13</v>
      </c>
      <c r="C38" s="2">
        <v>47.55</v>
      </c>
      <c r="D38" s="2">
        <v>51</v>
      </c>
      <c r="E38" s="2">
        <v>56</v>
      </c>
      <c r="F38" s="2">
        <v>54</v>
      </c>
      <c r="G38" s="4" t="s">
        <v>1</v>
      </c>
      <c r="H38" s="15">
        <f>D40</f>
        <v>25</v>
      </c>
      <c r="I38" s="7"/>
      <c r="J38" s="7"/>
      <c r="K38" s="13"/>
      <c r="M38" s="33"/>
      <c r="N38" s="34"/>
      <c r="O38" s="35"/>
      <c r="P38" s="55"/>
      <c r="Q38" s="13"/>
    </row>
    <row r="39" spans="2:21" x14ac:dyDescent="0.3">
      <c r="B39" s="2" t="s">
        <v>14</v>
      </c>
      <c r="C39" s="2">
        <v>34.47</v>
      </c>
      <c r="D39" s="2">
        <v>24</v>
      </c>
      <c r="E39" s="2">
        <v>21</v>
      </c>
      <c r="F39" s="2">
        <v>24</v>
      </c>
      <c r="G39" s="4" t="s">
        <v>2</v>
      </c>
      <c r="H39" s="15">
        <f>E40</f>
        <v>26</v>
      </c>
      <c r="K39" s="13"/>
      <c r="M39" s="13"/>
      <c r="N39" s="13"/>
      <c r="O39" s="13"/>
      <c r="P39" s="13"/>
      <c r="Q39" s="13"/>
    </row>
    <row r="40" spans="2:21" x14ac:dyDescent="0.3">
      <c r="B40" s="2" t="s">
        <v>34</v>
      </c>
      <c r="C40" s="2">
        <v>17.98</v>
      </c>
      <c r="D40" s="2">
        <v>25</v>
      </c>
      <c r="E40" s="2">
        <v>26</v>
      </c>
      <c r="F40" s="2">
        <v>25</v>
      </c>
      <c r="G40" s="4" t="s">
        <v>3</v>
      </c>
      <c r="H40" s="15">
        <f>F40</f>
        <v>25</v>
      </c>
      <c r="K40" s="13"/>
      <c r="M40" s="13"/>
      <c r="N40" s="13"/>
      <c r="O40" s="13"/>
      <c r="P40" s="13"/>
      <c r="Q40" s="13"/>
    </row>
    <row r="41" spans="2:21" x14ac:dyDescent="0.3">
      <c r="K41" s="13"/>
      <c r="M41" s="13"/>
      <c r="N41" s="13"/>
      <c r="O41" s="13"/>
      <c r="P41" s="13"/>
      <c r="Q41" s="13"/>
    </row>
    <row r="42" spans="2:21" x14ac:dyDescent="0.3">
      <c r="B42" s="46" t="s">
        <v>113</v>
      </c>
      <c r="C42" s="46">
        <v>100</v>
      </c>
      <c r="D42" s="46">
        <v>100</v>
      </c>
      <c r="E42" s="46">
        <v>105.20999999999998</v>
      </c>
      <c r="F42" s="46">
        <v>105.31333333333333</v>
      </c>
      <c r="K42" s="13"/>
      <c r="M42" s="13"/>
      <c r="N42" s="13"/>
      <c r="O42" s="13"/>
      <c r="P42" s="13"/>
      <c r="Q42" s="13"/>
    </row>
    <row r="43" spans="2:21" x14ac:dyDescent="0.3">
      <c r="K43" s="13"/>
      <c r="M43" s="13"/>
      <c r="N43" s="13"/>
      <c r="O43" s="13"/>
      <c r="P43" s="13"/>
      <c r="Q43" s="13"/>
    </row>
    <row r="44" spans="2:21" x14ac:dyDescent="0.3">
      <c r="K44" s="13"/>
      <c r="M44" s="13"/>
      <c r="N44" s="13"/>
      <c r="O44" s="13"/>
      <c r="P44" s="13"/>
      <c r="Q44" s="13"/>
    </row>
    <row r="68" spans="3:6" x14ac:dyDescent="0.3">
      <c r="C68">
        <f>SUM(C30:C32)</f>
        <v>100</v>
      </c>
      <c r="D68">
        <f>SUM(D30:D32)</f>
        <v>100</v>
      </c>
      <c r="E68">
        <f>SUM(E30:E32)</f>
        <v>105.03999999999999</v>
      </c>
      <c r="F68">
        <f>SUM(F30:F32)</f>
        <v>105.03999999999999</v>
      </c>
    </row>
    <row r="72" spans="3:6" x14ac:dyDescent="0.3">
      <c r="C72">
        <f>SUM(C34:C36)</f>
        <v>100</v>
      </c>
      <c r="D72">
        <f>SUM(D34:D36)</f>
        <v>100</v>
      </c>
      <c r="E72">
        <f>SUM(E34:E36)</f>
        <v>105.36</v>
      </c>
      <c r="F72">
        <f>SUM(F34:F36)</f>
        <v>105.10999999999999</v>
      </c>
    </row>
    <row r="76" spans="3:6" x14ac:dyDescent="0.3">
      <c r="C76">
        <f>SUM(C38:C40)</f>
        <v>100</v>
      </c>
      <c r="D76">
        <f>SUM(D38:D40)</f>
        <v>100</v>
      </c>
      <c r="E76">
        <f>SUM(E38:E40)</f>
        <v>103</v>
      </c>
      <c r="F76">
        <f>SUM(F38:F40)</f>
        <v>103</v>
      </c>
    </row>
  </sheetData>
  <mergeCells count="12">
    <mergeCell ref="B29:F29"/>
    <mergeCell ref="B33:F33"/>
    <mergeCell ref="B37:F37"/>
    <mergeCell ref="B17:F17"/>
    <mergeCell ref="B21:F21"/>
    <mergeCell ref="B25:F25"/>
    <mergeCell ref="M2:Q2"/>
    <mergeCell ref="B13:F13"/>
    <mergeCell ref="B5:F5"/>
    <mergeCell ref="B9:F9"/>
    <mergeCell ref="B4:H4"/>
    <mergeCell ref="B2:H2"/>
  </mergeCells>
  <pageMargins left="0.70000000000000007" right="0.70000000000000007" top="0.75" bottom="0.75" header="0.30000000000000004" footer="0.30000000000000004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71DF9-10FA-4799-B924-455223221266}">
  <dimension ref="A1:AA66"/>
  <sheetViews>
    <sheetView workbookViewId="0">
      <selection activeCell="B38" sqref="B38"/>
    </sheetView>
  </sheetViews>
  <sheetFormatPr defaultRowHeight="14.4" x14ac:dyDescent="0.3"/>
  <cols>
    <col min="2" max="2" width="14.6640625" bestFit="1" customWidth="1"/>
    <col min="5" max="5" width="10.109375" customWidth="1"/>
    <col min="6" max="6" width="9.88671875" customWidth="1"/>
    <col min="8" max="8" width="16.77734375" bestFit="1" customWidth="1"/>
    <col min="11" max="11" width="27.21875" bestFit="1" customWidth="1"/>
    <col min="13" max="13" width="11.109375" bestFit="1" customWidth="1"/>
    <col min="14" max="14" width="14.5546875" bestFit="1" customWidth="1"/>
    <col min="16" max="16" width="11.21875" customWidth="1"/>
    <col min="17" max="17" width="12.21875" bestFit="1" customWidth="1"/>
    <col min="20" max="20" width="9.88671875" bestFit="1" customWidth="1"/>
    <col min="21" max="21" width="6.33203125" bestFit="1" customWidth="1"/>
    <col min="22" max="22" width="12.109375" bestFit="1" customWidth="1"/>
  </cols>
  <sheetData>
    <row r="1" spans="1:27" x14ac:dyDescent="0.3">
      <c r="L1" s="13"/>
      <c r="R1" s="13"/>
      <c r="S1" s="44"/>
      <c r="T1" s="44"/>
      <c r="U1" s="44"/>
      <c r="V1" s="44"/>
      <c r="X1" s="44"/>
      <c r="Y1" s="44"/>
      <c r="Z1" s="44"/>
      <c r="AA1" s="44"/>
    </row>
    <row r="2" spans="1:27" ht="21" x14ac:dyDescent="0.3">
      <c r="A2" s="1"/>
      <c r="B2" s="120" t="s">
        <v>183</v>
      </c>
      <c r="C2" s="120"/>
      <c r="D2" s="120"/>
      <c r="E2" s="120"/>
      <c r="F2" s="120"/>
      <c r="G2" s="120"/>
      <c r="H2" s="120"/>
      <c r="I2" s="10"/>
      <c r="J2" s="14" t="s">
        <v>30</v>
      </c>
      <c r="K2" s="4" t="s">
        <v>45</v>
      </c>
      <c r="L2" s="1"/>
      <c r="M2" s="117" t="s">
        <v>9</v>
      </c>
      <c r="N2" s="117"/>
      <c r="O2" s="117"/>
      <c r="P2" s="117"/>
      <c r="Q2" s="117"/>
      <c r="R2" s="1"/>
      <c r="X2" s="44"/>
      <c r="Y2" s="44"/>
      <c r="Z2" s="44"/>
      <c r="AA2" s="44"/>
    </row>
    <row r="3" spans="1:27" x14ac:dyDescent="0.3">
      <c r="B3" s="4" t="s">
        <v>4</v>
      </c>
      <c r="C3" s="4" t="s">
        <v>0</v>
      </c>
      <c r="D3" s="4" t="s">
        <v>1</v>
      </c>
      <c r="E3" s="4" t="s">
        <v>2</v>
      </c>
      <c r="F3" s="17" t="s">
        <v>3</v>
      </c>
      <c r="G3" s="4" t="s">
        <v>30</v>
      </c>
      <c r="H3" s="4" t="s">
        <v>46</v>
      </c>
      <c r="I3" s="11"/>
      <c r="J3" s="15" t="s">
        <v>0</v>
      </c>
      <c r="K3" s="46">
        <f>H5+H9+H13+H17+H21+H25+H29</f>
        <v>326.21000000000004</v>
      </c>
      <c r="M3" s="5" t="s">
        <v>15</v>
      </c>
      <c r="N3" s="2" t="s">
        <v>88</v>
      </c>
      <c r="O3" s="2" t="s">
        <v>7</v>
      </c>
      <c r="P3" s="2" t="s">
        <v>103</v>
      </c>
      <c r="Q3" s="2" t="s">
        <v>8</v>
      </c>
      <c r="X3" s="13"/>
      <c r="Y3" s="13"/>
      <c r="Z3" s="13"/>
      <c r="AA3" s="13"/>
    </row>
    <row r="4" spans="1:27" x14ac:dyDescent="0.3">
      <c r="B4" s="117" t="s">
        <v>126</v>
      </c>
      <c r="C4" s="117"/>
      <c r="D4" s="117"/>
      <c r="E4" s="117"/>
      <c r="F4" s="117"/>
      <c r="G4" s="117"/>
      <c r="H4" s="117"/>
      <c r="I4" s="12"/>
      <c r="J4" s="15" t="s">
        <v>1</v>
      </c>
      <c r="K4" s="46">
        <f>H6+H10+H14+H18+H22+H26+H30</f>
        <v>328</v>
      </c>
      <c r="M4" s="2" t="s">
        <v>107</v>
      </c>
      <c r="N4" s="2" t="s">
        <v>57</v>
      </c>
      <c r="O4" s="2">
        <v>10</v>
      </c>
      <c r="P4" s="18">
        <v>10</v>
      </c>
      <c r="Q4" s="2">
        <v>10</v>
      </c>
      <c r="X4" s="13"/>
      <c r="Y4" s="38"/>
      <c r="Z4" s="38"/>
      <c r="AA4" s="37"/>
    </row>
    <row r="5" spans="1:27" x14ac:dyDescent="0.3">
      <c r="B5" s="117" t="s">
        <v>58</v>
      </c>
      <c r="C5" s="117"/>
      <c r="D5" s="117"/>
      <c r="E5" s="117"/>
      <c r="F5" s="117"/>
      <c r="G5" s="4" t="s">
        <v>0</v>
      </c>
      <c r="H5" s="15">
        <f>C7</f>
        <v>18.34</v>
      </c>
      <c r="I5" s="7"/>
      <c r="J5" s="2" t="s">
        <v>2</v>
      </c>
      <c r="K5" s="46">
        <f>H7+H11+H15+H19+H23+H27+H31</f>
        <v>313.44</v>
      </c>
      <c r="M5" s="2" t="s">
        <v>108</v>
      </c>
      <c r="N5" s="2" t="s">
        <v>66</v>
      </c>
      <c r="O5" s="2">
        <v>7.5</v>
      </c>
      <c r="P5" s="2">
        <v>-1</v>
      </c>
      <c r="Q5" s="2">
        <v>9</v>
      </c>
      <c r="X5" s="13"/>
      <c r="Y5" s="38"/>
      <c r="Z5" s="38"/>
      <c r="AA5" s="37"/>
    </row>
    <row r="6" spans="1:27" x14ac:dyDescent="0.3">
      <c r="B6" s="2" t="s">
        <v>13</v>
      </c>
      <c r="C6" s="2">
        <v>68.7</v>
      </c>
      <c r="D6" s="47">
        <v>65</v>
      </c>
      <c r="E6" s="2">
        <v>72.989999999999995</v>
      </c>
      <c r="F6" s="2">
        <v>74.069999999999993</v>
      </c>
      <c r="G6" s="4" t="s">
        <v>1</v>
      </c>
      <c r="H6" s="15">
        <f>D7</f>
        <v>16</v>
      </c>
      <c r="I6" s="13"/>
      <c r="J6" s="2" t="s">
        <v>3</v>
      </c>
      <c r="K6" s="46">
        <f>H8+H12+H16+H20+H24+H28+H32</f>
        <v>319.10999999999996</v>
      </c>
      <c r="M6" s="2" t="s">
        <v>109</v>
      </c>
      <c r="N6" s="2" t="s">
        <v>70</v>
      </c>
      <c r="O6" s="2">
        <v>3.3</v>
      </c>
      <c r="P6" s="2">
        <v>3.3</v>
      </c>
      <c r="Q6" s="2">
        <f>Q5+P6</f>
        <v>12.3</v>
      </c>
      <c r="X6" s="13"/>
      <c r="Y6" s="38"/>
      <c r="Z6" s="38"/>
      <c r="AA6" s="37"/>
    </row>
    <row r="7" spans="1:27" x14ac:dyDescent="0.3">
      <c r="B7" s="2" t="s">
        <v>32</v>
      </c>
      <c r="C7" s="2">
        <v>18.34</v>
      </c>
      <c r="D7" s="47">
        <v>16</v>
      </c>
      <c r="E7" s="2">
        <v>14.29</v>
      </c>
      <c r="F7" s="2">
        <v>12.5</v>
      </c>
      <c r="G7" s="4" t="s">
        <v>2</v>
      </c>
      <c r="H7" s="15">
        <f>E7</f>
        <v>14.29</v>
      </c>
      <c r="I7" s="13"/>
      <c r="J7" s="48"/>
      <c r="K7" s="11"/>
      <c r="M7" s="53" t="s">
        <v>104</v>
      </c>
      <c r="N7" s="53" t="s">
        <v>89</v>
      </c>
      <c r="O7" s="53">
        <v>4.2</v>
      </c>
      <c r="P7" s="53">
        <v>-1</v>
      </c>
      <c r="Q7" s="2">
        <v>11.3</v>
      </c>
      <c r="X7" s="13"/>
      <c r="Y7" s="38"/>
      <c r="Z7" s="38"/>
      <c r="AA7" s="37"/>
    </row>
    <row r="8" spans="1:27" x14ac:dyDescent="0.3">
      <c r="B8" s="2" t="s">
        <v>5</v>
      </c>
      <c r="C8" s="2">
        <v>12.96</v>
      </c>
      <c r="D8" s="47">
        <v>19</v>
      </c>
      <c r="E8" s="2">
        <v>19</v>
      </c>
      <c r="F8" s="2">
        <v>19.23</v>
      </c>
      <c r="G8" s="4" t="s">
        <v>3</v>
      </c>
      <c r="H8" s="15">
        <f>F7</f>
        <v>12.5</v>
      </c>
      <c r="I8" s="13"/>
      <c r="J8" s="12"/>
      <c r="K8" s="25"/>
      <c r="M8" s="13"/>
      <c r="N8" s="13"/>
      <c r="O8" s="13"/>
      <c r="P8" s="13"/>
      <c r="Q8" s="40">
        <f>Q7</f>
        <v>11.3</v>
      </c>
      <c r="X8" s="13"/>
      <c r="Y8" s="38"/>
      <c r="Z8" s="38"/>
      <c r="AA8" s="37"/>
    </row>
    <row r="9" spans="1:27" x14ac:dyDescent="0.3">
      <c r="B9" s="117" t="s">
        <v>61</v>
      </c>
      <c r="C9" s="117"/>
      <c r="D9" s="117"/>
      <c r="E9" s="117"/>
      <c r="F9" s="117"/>
      <c r="G9" s="4" t="s">
        <v>0</v>
      </c>
      <c r="H9" s="15">
        <f>C10</f>
        <v>64.73</v>
      </c>
      <c r="J9" s="12"/>
      <c r="K9" s="26"/>
      <c r="L9" s="13"/>
      <c r="Q9" s="39"/>
      <c r="R9" s="13"/>
      <c r="X9" s="13"/>
      <c r="Y9" s="38"/>
      <c r="Z9" s="38"/>
      <c r="AA9" s="37"/>
    </row>
    <row r="10" spans="1:27" x14ac:dyDescent="0.3">
      <c r="B10" s="2" t="s">
        <v>33</v>
      </c>
      <c r="C10" s="2">
        <v>64.73</v>
      </c>
      <c r="D10" s="2">
        <v>77</v>
      </c>
      <c r="E10" s="2">
        <v>65.36</v>
      </c>
      <c r="F10" s="2">
        <v>66.67</v>
      </c>
      <c r="G10" s="4" t="s">
        <v>1</v>
      </c>
      <c r="H10" s="15">
        <f>D10</f>
        <v>77</v>
      </c>
      <c r="J10" s="13"/>
      <c r="K10" s="25"/>
      <c r="L10" s="13"/>
      <c r="M10" s="7"/>
      <c r="N10" s="7"/>
      <c r="P10" s="13"/>
      <c r="Q10" s="13"/>
      <c r="R10" s="13"/>
      <c r="X10" s="13"/>
      <c r="Y10" s="38"/>
      <c r="Z10" s="38"/>
      <c r="AA10" s="37"/>
    </row>
    <row r="11" spans="1:27" x14ac:dyDescent="0.3">
      <c r="B11" s="2" t="s">
        <v>14</v>
      </c>
      <c r="C11" s="2">
        <v>21.05</v>
      </c>
      <c r="D11" s="2">
        <v>16</v>
      </c>
      <c r="E11" s="2">
        <v>17.39</v>
      </c>
      <c r="F11" s="2">
        <v>16.670000000000002</v>
      </c>
      <c r="G11" s="4" t="s">
        <v>2</v>
      </c>
      <c r="H11" s="15">
        <f>E10</f>
        <v>65.36</v>
      </c>
      <c r="J11" s="13"/>
      <c r="K11" s="25"/>
      <c r="M11" s="13"/>
      <c r="N11" s="13"/>
      <c r="P11" s="13"/>
      <c r="Q11" s="13"/>
      <c r="R11" s="13"/>
      <c r="X11" s="13"/>
      <c r="Y11" s="13"/>
      <c r="Z11" s="13"/>
      <c r="AA11" s="43"/>
    </row>
    <row r="12" spans="1:27" x14ac:dyDescent="0.3">
      <c r="B12" s="2" t="s">
        <v>5</v>
      </c>
      <c r="C12" s="2">
        <v>14.22</v>
      </c>
      <c r="D12" s="2">
        <v>7</v>
      </c>
      <c r="E12" s="2">
        <v>23.09</v>
      </c>
      <c r="F12" s="2">
        <v>22.73</v>
      </c>
      <c r="G12" s="4" t="s">
        <v>3</v>
      </c>
      <c r="H12" s="15">
        <f>F10</f>
        <v>66.67</v>
      </c>
      <c r="M12" s="13"/>
      <c r="N12" s="13"/>
      <c r="O12" s="13"/>
      <c r="P12" s="13"/>
      <c r="Q12" s="13"/>
      <c r="R12" s="13"/>
    </row>
    <row r="13" spans="1:27" x14ac:dyDescent="0.3">
      <c r="B13" s="117" t="s">
        <v>62</v>
      </c>
      <c r="C13" s="117"/>
      <c r="D13" s="117"/>
      <c r="E13" s="117"/>
      <c r="F13" s="117"/>
      <c r="G13" s="4" t="s">
        <v>0</v>
      </c>
      <c r="H13" s="15">
        <f>C15</f>
        <v>56.6</v>
      </c>
      <c r="R13" s="13"/>
    </row>
    <row r="14" spans="1:27" x14ac:dyDescent="0.3">
      <c r="B14" s="2" t="s">
        <v>13</v>
      </c>
      <c r="C14" s="2">
        <v>25.6</v>
      </c>
      <c r="D14" s="2">
        <v>23</v>
      </c>
      <c r="E14" s="2">
        <v>14.29</v>
      </c>
      <c r="F14" s="2">
        <v>13.33</v>
      </c>
      <c r="G14" s="4" t="s">
        <v>1</v>
      </c>
      <c r="H14" s="15">
        <f>D15</f>
        <v>57</v>
      </c>
      <c r="L14" s="13"/>
    </row>
    <row r="15" spans="1:27" x14ac:dyDescent="0.3">
      <c r="B15" s="2" t="s">
        <v>32</v>
      </c>
      <c r="C15" s="2">
        <v>56.6</v>
      </c>
      <c r="D15" s="2">
        <v>57</v>
      </c>
      <c r="E15" s="2">
        <v>68.03</v>
      </c>
      <c r="F15" s="2">
        <v>68.97</v>
      </c>
      <c r="G15" s="4" t="s">
        <v>2</v>
      </c>
      <c r="H15" s="15">
        <f>E15</f>
        <v>68.03</v>
      </c>
      <c r="L15" s="12"/>
    </row>
    <row r="16" spans="1:27" ht="17.399999999999999" x14ac:dyDescent="0.3">
      <c r="B16" s="2" t="s">
        <v>5</v>
      </c>
      <c r="C16" s="2">
        <v>17.8</v>
      </c>
      <c r="D16" s="2">
        <v>20</v>
      </c>
      <c r="E16" s="2">
        <v>23.09</v>
      </c>
      <c r="F16" s="2">
        <v>23.26</v>
      </c>
      <c r="G16" s="4" t="s">
        <v>3</v>
      </c>
      <c r="H16" s="15">
        <f>F15</f>
        <v>68.97</v>
      </c>
      <c r="L16" s="13"/>
      <c r="O16" s="19"/>
      <c r="P16" s="7"/>
      <c r="Q16" s="13"/>
      <c r="R16" s="13"/>
      <c r="W16" s="13"/>
    </row>
    <row r="17" spans="2:24" x14ac:dyDescent="0.3">
      <c r="B17" s="117" t="s">
        <v>63</v>
      </c>
      <c r="C17" s="117"/>
      <c r="D17" s="117"/>
      <c r="E17" s="117"/>
      <c r="F17" s="117"/>
      <c r="G17" s="4" t="s">
        <v>0</v>
      </c>
      <c r="H17" s="15">
        <f>C19</f>
        <v>58.38</v>
      </c>
      <c r="L17" s="13"/>
      <c r="O17" s="7"/>
      <c r="P17" s="7"/>
      <c r="Q17" s="13"/>
      <c r="R17" s="13"/>
      <c r="W17" s="13"/>
      <c r="X17" s="41"/>
    </row>
    <row r="18" spans="2:24" x14ac:dyDescent="0.3">
      <c r="B18" s="2" t="s">
        <v>13</v>
      </c>
      <c r="C18" s="2">
        <v>25.67</v>
      </c>
      <c r="D18" s="2">
        <v>38</v>
      </c>
      <c r="E18" s="2">
        <v>43.48</v>
      </c>
      <c r="F18" s="2">
        <v>43.48</v>
      </c>
      <c r="G18" s="4" t="s">
        <v>1</v>
      </c>
      <c r="H18" s="15">
        <f>D19</f>
        <v>38</v>
      </c>
      <c r="L18" s="13"/>
      <c r="O18" s="7"/>
      <c r="P18" s="7"/>
      <c r="Q18" s="13"/>
      <c r="R18" s="13"/>
      <c r="W18" s="13"/>
      <c r="X18" s="41"/>
    </row>
    <row r="19" spans="2:24" x14ac:dyDescent="0.3">
      <c r="B19" s="2" t="s">
        <v>32</v>
      </c>
      <c r="C19" s="2">
        <v>58.38</v>
      </c>
      <c r="D19" s="2">
        <v>38</v>
      </c>
      <c r="E19" s="2">
        <v>30.3</v>
      </c>
      <c r="F19" s="2">
        <v>30.3</v>
      </c>
      <c r="G19" s="4" t="s">
        <v>2</v>
      </c>
      <c r="H19" s="15">
        <f>E19</f>
        <v>30.3</v>
      </c>
      <c r="L19" s="13"/>
      <c r="O19" s="7"/>
      <c r="P19" s="7"/>
      <c r="Q19" s="7"/>
      <c r="R19" s="13"/>
      <c r="W19" s="13"/>
    </row>
    <row r="20" spans="2:24" x14ac:dyDescent="0.3">
      <c r="B20" s="2" t="s">
        <v>5</v>
      </c>
      <c r="C20" s="2">
        <v>15.95</v>
      </c>
      <c r="D20" s="2">
        <v>24</v>
      </c>
      <c r="E20" s="2">
        <v>32.26</v>
      </c>
      <c r="F20" s="2">
        <v>32.26</v>
      </c>
      <c r="G20" s="4" t="s">
        <v>3</v>
      </c>
      <c r="H20" s="15">
        <f>F19</f>
        <v>30.3</v>
      </c>
      <c r="O20" s="7"/>
      <c r="P20" s="7"/>
      <c r="Q20" s="13"/>
      <c r="R20" s="13"/>
      <c r="W20" s="13"/>
    </row>
    <row r="21" spans="2:24" x14ac:dyDescent="0.3">
      <c r="B21" s="117" t="s">
        <v>64</v>
      </c>
      <c r="C21" s="117"/>
      <c r="D21" s="117"/>
      <c r="E21" s="117"/>
      <c r="F21" s="117"/>
      <c r="G21" s="4" t="s">
        <v>0</v>
      </c>
      <c r="H21" s="15">
        <f>C22</f>
        <v>33.049999999999997</v>
      </c>
      <c r="O21" s="7"/>
      <c r="P21" s="7"/>
      <c r="Q21" s="13"/>
      <c r="R21" s="13"/>
      <c r="W21" s="13"/>
    </row>
    <row r="22" spans="2:24" x14ac:dyDescent="0.3">
      <c r="B22" s="2" t="s">
        <v>33</v>
      </c>
      <c r="C22" s="2">
        <v>33.049999999999997</v>
      </c>
      <c r="D22" s="2">
        <v>34</v>
      </c>
      <c r="E22" s="2">
        <v>32.26</v>
      </c>
      <c r="F22" s="2">
        <v>34.479999999999997</v>
      </c>
      <c r="G22" s="4" t="s">
        <v>1</v>
      </c>
      <c r="H22" s="15">
        <f>D22</f>
        <v>34</v>
      </c>
      <c r="O22" s="7"/>
      <c r="P22" s="7"/>
      <c r="Q22" s="13"/>
      <c r="R22" s="13"/>
      <c r="W22" s="13"/>
    </row>
    <row r="23" spans="2:24" x14ac:dyDescent="0.3">
      <c r="B23" s="2" t="s">
        <v>14</v>
      </c>
      <c r="C23" s="2">
        <v>48.07</v>
      </c>
      <c r="D23" s="2">
        <v>36</v>
      </c>
      <c r="E23" s="2">
        <v>43.48</v>
      </c>
      <c r="F23" s="2">
        <v>41.67</v>
      </c>
      <c r="G23" s="4" t="s">
        <v>2</v>
      </c>
      <c r="H23" s="15">
        <f>E22</f>
        <v>32.26</v>
      </c>
      <c r="O23" s="7"/>
      <c r="P23" s="7"/>
      <c r="Q23" s="7"/>
      <c r="R23" s="13"/>
      <c r="W23" s="13"/>
    </row>
    <row r="24" spans="2:24" x14ac:dyDescent="0.3">
      <c r="B24" s="2" t="s">
        <v>5</v>
      </c>
      <c r="C24" s="2">
        <v>18.88</v>
      </c>
      <c r="D24" s="2">
        <v>30</v>
      </c>
      <c r="E24" s="2">
        <v>29.41</v>
      </c>
      <c r="F24" s="2">
        <v>29.41</v>
      </c>
      <c r="G24" s="4" t="s">
        <v>3</v>
      </c>
      <c r="H24" s="15">
        <f>F22</f>
        <v>34.479999999999997</v>
      </c>
      <c r="J24" s="20"/>
      <c r="O24" s="7"/>
      <c r="P24" s="7"/>
      <c r="Q24" s="13"/>
      <c r="R24" s="13"/>
      <c r="W24" s="13"/>
    </row>
    <row r="25" spans="2:24" x14ac:dyDescent="0.3">
      <c r="B25" s="117" t="s">
        <v>65</v>
      </c>
      <c r="C25" s="117"/>
      <c r="D25" s="117"/>
      <c r="E25" s="117"/>
      <c r="F25" s="117"/>
      <c r="G25" s="4" t="s">
        <v>0</v>
      </c>
      <c r="H25" s="15">
        <f>C27</f>
        <v>37.68</v>
      </c>
      <c r="J25" s="21"/>
      <c r="K25" s="21"/>
      <c r="L25" s="21"/>
      <c r="O25" s="7"/>
      <c r="P25" s="7"/>
      <c r="Q25" s="13"/>
      <c r="R25" s="13"/>
      <c r="S25" s="13"/>
      <c r="T25" s="38"/>
      <c r="U25" s="38"/>
      <c r="V25" s="7"/>
      <c r="W25" s="13"/>
    </row>
    <row r="26" spans="2:24" ht="15" thickBot="1" x14ac:dyDescent="0.35">
      <c r="B26" s="2" t="s">
        <v>13</v>
      </c>
      <c r="C26" s="2">
        <v>35.11</v>
      </c>
      <c r="D26" s="2">
        <v>35</v>
      </c>
      <c r="E26" s="2">
        <v>34.840000000000003</v>
      </c>
      <c r="F26" s="2">
        <v>34.479999999999997</v>
      </c>
      <c r="G26" s="4" t="s">
        <v>1</v>
      </c>
      <c r="H26" s="15">
        <f>D27</f>
        <v>39</v>
      </c>
      <c r="I26" s="7"/>
      <c r="J26" s="24"/>
      <c r="K26" s="24"/>
      <c r="L26" s="23"/>
      <c r="O26" s="7"/>
      <c r="P26" s="7"/>
      <c r="Q26" s="13"/>
      <c r="R26" s="13"/>
      <c r="S26" s="13"/>
      <c r="T26" s="38"/>
      <c r="U26" s="38"/>
      <c r="V26" s="7"/>
      <c r="W26" s="13"/>
    </row>
    <row r="27" spans="2:24" ht="15" thickBot="1" x14ac:dyDescent="0.35">
      <c r="B27" s="2" t="s">
        <v>32</v>
      </c>
      <c r="C27" s="2">
        <v>37.68</v>
      </c>
      <c r="D27" s="2">
        <v>39</v>
      </c>
      <c r="E27" s="2">
        <v>40.5</v>
      </c>
      <c r="F27" s="2">
        <v>41.67</v>
      </c>
      <c r="G27" s="4" t="s">
        <v>2</v>
      </c>
      <c r="H27" s="15">
        <f>E27</f>
        <v>40.5</v>
      </c>
      <c r="I27" s="7"/>
      <c r="J27" s="22"/>
      <c r="K27" s="22"/>
      <c r="L27" s="22"/>
      <c r="N27" s="7"/>
      <c r="O27" s="7"/>
      <c r="P27" s="7"/>
      <c r="Q27" s="7"/>
      <c r="R27" s="13"/>
      <c r="S27" s="13"/>
      <c r="T27" s="13"/>
      <c r="U27" s="13"/>
      <c r="V27" s="10"/>
      <c r="W27" s="13"/>
    </row>
    <row r="28" spans="2:24" x14ac:dyDescent="0.3">
      <c r="B28" s="2" t="s">
        <v>76</v>
      </c>
      <c r="C28" s="2">
        <v>27.21</v>
      </c>
      <c r="D28" s="2">
        <v>26</v>
      </c>
      <c r="E28" s="2">
        <v>30.77</v>
      </c>
      <c r="F28" s="2">
        <v>29.41</v>
      </c>
      <c r="G28" s="4" t="s">
        <v>3</v>
      </c>
      <c r="H28" s="15">
        <f>F27</f>
        <v>41.67</v>
      </c>
      <c r="I28" s="7"/>
      <c r="J28" s="7"/>
      <c r="K28" s="13"/>
      <c r="L28" s="13"/>
      <c r="N28" s="7"/>
      <c r="O28" s="7"/>
      <c r="P28" s="7"/>
      <c r="Q28" s="13"/>
      <c r="R28" s="13"/>
      <c r="S28" s="13"/>
      <c r="T28" s="13"/>
      <c r="U28" s="13"/>
      <c r="V28" s="13"/>
      <c r="W28" s="13"/>
    </row>
    <row r="29" spans="2:24" x14ac:dyDescent="0.3">
      <c r="B29" s="117" t="s">
        <v>68</v>
      </c>
      <c r="C29" s="117"/>
      <c r="D29" s="117"/>
      <c r="E29" s="117"/>
      <c r="F29" s="117"/>
      <c r="G29" s="4" t="s">
        <v>0</v>
      </c>
      <c r="H29" s="15">
        <f>C31</f>
        <v>57.43</v>
      </c>
      <c r="I29" s="7"/>
      <c r="J29" s="7"/>
      <c r="K29" s="13"/>
      <c r="L29" s="7"/>
      <c r="R29" s="13"/>
      <c r="S29" s="13"/>
      <c r="T29" s="13"/>
      <c r="U29" s="13"/>
      <c r="V29" s="13"/>
      <c r="W29" s="13"/>
    </row>
    <row r="30" spans="2:24" ht="15" thickBot="1" x14ac:dyDescent="0.35">
      <c r="B30" s="2" t="s">
        <v>13</v>
      </c>
      <c r="C30" s="2">
        <v>24.75</v>
      </c>
      <c r="D30" s="2">
        <v>11</v>
      </c>
      <c r="E30" s="2">
        <v>16.670000000000002</v>
      </c>
      <c r="F30" s="2">
        <v>15.38</v>
      </c>
      <c r="G30" s="4" t="s">
        <v>1</v>
      </c>
      <c r="H30" s="15">
        <f>D31</f>
        <v>67</v>
      </c>
      <c r="I30" s="7"/>
      <c r="J30" s="7"/>
      <c r="K30" s="13"/>
      <c r="L30" s="13"/>
      <c r="R30" s="7"/>
      <c r="S30" s="7"/>
      <c r="T30" s="13"/>
      <c r="U30" s="7"/>
    </row>
    <row r="31" spans="2:24" ht="15" thickBot="1" x14ac:dyDescent="0.35">
      <c r="B31" s="2" t="s">
        <v>32</v>
      </c>
      <c r="C31" s="2">
        <v>57.43</v>
      </c>
      <c r="D31" s="2">
        <v>67</v>
      </c>
      <c r="E31" s="2">
        <v>62.7</v>
      </c>
      <c r="F31" s="2">
        <v>64.52</v>
      </c>
      <c r="G31" s="4" t="s">
        <v>2</v>
      </c>
      <c r="H31" s="15">
        <f>E31</f>
        <v>62.7</v>
      </c>
      <c r="I31" s="7"/>
      <c r="J31" s="7"/>
      <c r="K31" s="7"/>
      <c r="L31" s="13"/>
      <c r="M31" s="22"/>
      <c r="N31" s="22"/>
      <c r="O31" s="22"/>
      <c r="Q31" s="7"/>
      <c r="R31" s="7"/>
      <c r="S31" s="7"/>
      <c r="T31" s="13"/>
      <c r="U31" s="13"/>
    </row>
    <row r="32" spans="2:24" ht="15" thickBot="1" x14ac:dyDescent="0.35">
      <c r="B32" s="2" t="s">
        <v>5</v>
      </c>
      <c r="C32" s="2">
        <v>17.82</v>
      </c>
      <c r="D32" s="2">
        <v>22</v>
      </c>
      <c r="E32" s="2">
        <v>26.32</v>
      </c>
      <c r="F32" s="2">
        <v>26.32</v>
      </c>
      <c r="G32" s="4" t="s">
        <v>3</v>
      </c>
      <c r="H32" s="15">
        <f>F31</f>
        <v>64.52</v>
      </c>
      <c r="I32" s="7"/>
      <c r="J32" s="7"/>
      <c r="K32" s="13"/>
      <c r="L32" s="13"/>
      <c r="M32" s="22"/>
      <c r="N32" s="22"/>
      <c r="O32" s="22"/>
      <c r="Q32" s="7"/>
      <c r="R32" s="7"/>
      <c r="S32" s="7"/>
      <c r="T32" s="7"/>
      <c r="U32" s="13"/>
    </row>
    <row r="33" spans="1:21" ht="15" thickBot="1" x14ac:dyDescent="0.35">
      <c r="A33" s="13"/>
      <c r="B33" s="121"/>
      <c r="C33" s="121"/>
      <c r="D33" s="121"/>
      <c r="E33" s="121"/>
      <c r="F33" s="121"/>
      <c r="G33" s="36"/>
      <c r="H33" s="12"/>
      <c r="I33" s="7"/>
      <c r="J33" s="7"/>
      <c r="K33" s="13"/>
      <c r="L33" s="7"/>
      <c r="M33" s="22"/>
      <c r="N33" s="32"/>
      <c r="O33" s="32"/>
      <c r="Q33" s="7"/>
      <c r="R33" s="7"/>
      <c r="S33" s="7"/>
      <c r="T33" s="13"/>
      <c r="U33" s="13"/>
    </row>
    <row r="34" spans="1:21" ht="15" thickBot="1" x14ac:dyDescent="0.35">
      <c r="A34" s="13"/>
      <c r="B34" s="75" t="s">
        <v>113</v>
      </c>
      <c r="C34" s="66">
        <v>100</v>
      </c>
      <c r="D34" s="66">
        <v>100</v>
      </c>
      <c r="E34" s="66">
        <v>105.73499999999997</v>
      </c>
      <c r="F34" s="66">
        <v>105.875</v>
      </c>
      <c r="G34" s="36"/>
      <c r="H34" s="12"/>
      <c r="I34" s="7"/>
      <c r="J34" s="7"/>
      <c r="K34" s="13"/>
      <c r="L34" s="13"/>
      <c r="M34" s="28"/>
      <c r="N34" s="33"/>
      <c r="O34" s="33"/>
      <c r="P34" s="30"/>
      <c r="Q34" s="7"/>
      <c r="R34" s="7"/>
      <c r="S34" s="7"/>
      <c r="T34" s="13"/>
      <c r="U34" s="7"/>
    </row>
    <row r="35" spans="1:21" ht="15" thickBot="1" x14ac:dyDescent="0.35">
      <c r="A35" s="13"/>
      <c r="B35" s="44"/>
      <c r="G35" s="36"/>
      <c r="H35" s="12"/>
      <c r="I35" s="7"/>
      <c r="J35" s="7"/>
      <c r="K35" s="7"/>
      <c r="L35" s="13"/>
      <c r="M35" s="29"/>
      <c r="N35" s="33"/>
      <c r="O35" s="33"/>
      <c r="P35" s="31"/>
      <c r="Q35" s="7"/>
    </row>
    <row r="36" spans="1:21" ht="15" thickBot="1" x14ac:dyDescent="0.35">
      <c r="A36" s="13"/>
      <c r="B36" s="44"/>
      <c r="G36" s="36"/>
      <c r="H36" s="12"/>
      <c r="I36" s="7"/>
      <c r="J36" s="7"/>
      <c r="K36" s="13"/>
      <c r="L36" s="13"/>
      <c r="M36" s="29"/>
      <c r="N36" s="33"/>
      <c r="O36" s="33"/>
      <c r="P36" s="31"/>
    </row>
    <row r="37" spans="1:21" ht="15" thickBot="1" x14ac:dyDescent="0.35">
      <c r="A37" s="13"/>
      <c r="B37" s="44"/>
      <c r="G37" s="36"/>
      <c r="H37" s="12"/>
      <c r="I37" s="7"/>
      <c r="J37" s="7"/>
      <c r="K37" s="13"/>
      <c r="L37" s="7"/>
      <c r="M37" s="29"/>
      <c r="N37" s="33"/>
      <c r="O37" s="33"/>
      <c r="P37" s="31"/>
    </row>
    <row r="38" spans="1:21" ht="15" thickBot="1" x14ac:dyDescent="0.35">
      <c r="A38" s="13"/>
      <c r="B38" s="44"/>
      <c r="G38" s="36"/>
      <c r="H38" s="12"/>
      <c r="I38" s="7"/>
      <c r="J38" s="7"/>
      <c r="K38" s="13"/>
      <c r="L38" s="13"/>
      <c r="M38" s="29"/>
      <c r="N38" s="34"/>
      <c r="O38" s="35"/>
      <c r="P38" s="31"/>
    </row>
    <row r="39" spans="1:21" x14ac:dyDescent="0.3">
      <c r="A39" s="13"/>
      <c r="B39" s="44"/>
      <c r="G39" s="36"/>
      <c r="H39" s="12"/>
      <c r="L39" s="13"/>
      <c r="M39" s="13"/>
      <c r="N39" s="13"/>
      <c r="O39" s="13"/>
    </row>
    <row r="40" spans="1:21" x14ac:dyDescent="0.3">
      <c r="A40" s="13"/>
      <c r="B40" s="44"/>
      <c r="G40" s="36"/>
      <c r="H40" s="12"/>
      <c r="L40" s="13"/>
      <c r="M40" s="13"/>
      <c r="N40" s="13"/>
    </row>
    <row r="41" spans="1:21" x14ac:dyDescent="0.3">
      <c r="B41" s="44"/>
      <c r="L41" s="13"/>
      <c r="M41" s="13"/>
      <c r="N41" s="13"/>
    </row>
    <row r="42" spans="1:21" x14ac:dyDescent="0.3">
      <c r="B42" s="44"/>
      <c r="L42" s="13"/>
    </row>
    <row r="43" spans="1:21" x14ac:dyDescent="0.3">
      <c r="B43" s="44"/>
      <c r="C43" s="44"/>
      <c r="D43" s="44"/>
      <c r="E43" s="44"/>
      <c r="F43" s="44"/>
    </row>
    <row r="44" spans="1:21" x14ac:dyDescent="0.3">
      <c r="B44" s="44"/>
    </row>
    <row r="45" spans="1:21" x14ac:dyDescent="0.3">
      <c r="B45" s="44"/>
      <c r="C45" s="44"/>
      <c r="D45" s="44"/>
      <c r="E45" s="44"/>
      <c r="F45" s="44"/>
    </row>
    <row r="46" spans="1:21" x14ac:dyDescent="0.3">
      <c r="B46" s="44"/>
      <c r="C46" s="44"/>
      <c r="D46" s="44"/>
      <c r="E46" s="44"/>
      <c r="F46" s="44"/>
    </row>
    <row r="47" spans="1:21" x14ac:dyDescent="0.3">
      <c r="B47" s="44"/>
      <c r="C47" s="44"/>
      <c r="D47" s="44"/>
      <c r="E47" s="44"/>
      <c r="F47" s="44"/>
    </row>
    <row r="48" spans="1:21" x14ac:dyDescent="0.3">
      <c r="B48" s="44"/>
    </row>
    <row r="49" spans="2:6" x14ac:dyDescent="0.3">
      <c r="B49" s="44"/>
    </row>
    <row r="50" spans="2:6" x14ac:dyDescent="0.3">
      <c r="B50" s="44"/>
      <c r="C50" s="44"/>
      <c r="D50" s="44"/>
      <c r="E50" s="44"/>
      <c r="F50" s="44"/>
    </row>
    <row r="51" spans="2:6" x14ac:dyDescent="0.3">
      <c r="B51" s="44"/>
      <c r="C51" s="44"/>
      <c r="D51" s="44"/>
      <c r="E51" s="44"/>
      <c r="F51" s="44"/>
    </row>
    <row r="52" spans="2:6" x14ac:dyDescent="0.3">
      <c r="B52" s="44"/>
    </row>
    <row r="53" spans="2:6" x14ac:dyDescent="0.3">
      <c r="B53" s="44"/>
    </row>
    <row r="54" spans="2:6" x14ac:dyDescent="0.3">
      <c r="B54" s="44"/>
      <c r="C54" s="44"/>
      <c r="D54" s="44"/>
      <c r="E54" s="44"/>
      <c r="F54" s="44"/>
    </row>
    <row r="55" spans="2:6" x14ac:dyDescent="0.3">
      <c r="B55" s="44"/>
      <c r="C55" s="44"/>
      <c r="D55" s="44"/>
      <c r="E55" s="44"/>
      <c r="F55" s="44"/>
    </row>
    <row r="56" spans="2:6" x14ac:dyDescent="0.3">
      <c r="B56" s="44"/>
    </row>
    <row r="57" spans="2:6" x14ac:dyDescent="0.3">
      <c r="B57" s="44"/>
      <c r="C57" s="44"/>
      <c r="D57" s="44"/>
      <c r="E57" s="44"/>
      <c r="F57" s="44"/>
    </row>
    <row r="58" spans="2:6" x14ac:dyDescent="0.3">
      <c r="B58" s="44"/>
      <c r="C58" s="44"/>
      <c r="D58" s="44"/>
      <c r="E58" s="44"/>
      <c r="F58" s="44"/>
    </row>
    <row r="59" spans="2:6" x14ac:dyDescent="0.3">
      <c r="B59" s="44"/>
      <c r="C59" s="44"/>
      <c r="D59" s="44"/>
      <c r="E59" s="44"/>
      <c r="F59" s="44"/>
    </row>
    <row r="60" spans="2:6" x14ac:dyDescent="0.3">
      <c r="B60" s="44"/>
    </row>
    <row r="61" spans="2:6" x14ac:dyDescent="0.3">
      <c r="B61" s="44"/>
      <c r="C61" s="44"/>
      <c r="D61" s="44"/>
      <c r="E61" s="44"/>
      <c r="F61" s="44"/>
    </row>
    <row r="62" spans="2:6" x14ac:dyDescent="0.3">
      <c r="B62" s="44"/>
      <c r="C62" s="44"/>
      <c r="D62" s="44"/>
      <c r="E62" s="44"/>
      <c r="F62" s="44"/>
    </row>
    <row r="63" spans="2:6" x14ac:dyDescent="0.3">
      <c r="B63" s="44"/>
      <c r="C63" s="44"/>
      <c r="E63" s="44"/>
      <c r="F63" s="44"/>
    </row>
    <row r="64" spans="2:6" x14ac:dyDescent="0.3">
      <c r="D64" s="44"/>
    </row>
    <row r="65" spans="4:4" x14ac:dyDescent="0.3">
      <c r="D65" s="44"/>
    </row>
    <row r="66" spans="4:4" x14ac:dyDescent="0.3">
      <c r="D66" s="44"/>
    </row>
  </sheetData>
  <mergeCells count="11">
    <mergeCell ref="B33:F33"/>
    <mergeCell ref="B9:F9"/>
    <mergeCell ref="B13:F13"/>
    <mergeCell ref="B17:F17"/>
    <mergeCell ref="B21:F21"/>
    <mergeCell ref="B25:F25"/>
    <mergeCell ref="B2:H2"/>
    <mergeCell ref="M2:Q2"/>
    <mergeCell ref="B4:H4"/>
    <mergeCell ref="B5:F5"/>
    <mergeCell ref="B29:F2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90BB-8C03-4A7F-9956-57701E349975}">
  <dimension ref="A1:V71"/>
  <sheetViews>
    <sheetView workbookViewId="0">
      <selection activeCell="G38" sqref="G38"/>
    </sheetView>
  </sheetViews>
  <sheetFormatPr defaultRowHeight="14.4" x14ac:dyDescent="0.3"/>
  <cols>
    <col min="2" max="2" width="14.6640625" bestFit="1" customWidth="1"/>
    <col min="8" max="8" width="16.77734375" bestFit="1" customWidth="1"/>
    <col min="11" max="11" width="27.21875" bestFit="1" customWidth="1"/>
    <col min="13" max="13" width="12.109375" bestFit="1" customWidth="1"/>
    <col min="14" max="14" width="14.5546875" bestFit="1" customWidth="1"/>
    <col min="16" max="16" width="14.6640625" bestFit="1" customWidth="1"/>
    <col min="17" max="17" width="12.21875" bestFit="1" customWidth="1"/>
    <col min="20" max="20" width="9.88671875" bestFit="1" customWidth="1"/>
    <col min="22" max="22" width="12.109375" bestFit="1" customWidth="1"/>
  </cols>
  <sheetData>
    <row r="1" spans="1:22" x14ac:dyDescent="0.3">
      <c r="L1" s="13"/>
      <c r="R1" s="13"/>
      <c r="S1" s="44"/>
      <c r="T1" s="44"/>
      <c r="U1" s="44"/>
      <c r="V1" s="44"/>
    </row>
    <row r="2" spans="1:22" ht="21" x14ac:dyDescent="0.3">
      <c r="A2" s="1"/>
      <c r="B2" s="120" t="s">
        <v>183</v>
      </c>
      <c r="C2" s="120"/>
      <c r="D2" s="120"/>
      <c r="E2" s="120"/>
      <c r="F2" s="120"/>
      <c r="G2" s="120"/>
      <c r="H2" s="120"/>
      <c r="I2" s="10"/>
      <c r="J2" s="14" t="s">
        <v>30</v>
      </c>
      <c r="K2" s="4" t="s">
        <v>45</v>
      </c>
      <c r="L2" s="1"/>
      <c r="M2" s="117" t="s">
        <v>9</v>
      </c>
      <c r="N2" s="117"/>
      <c r="O2" s="117"/>
      <c r="P2" s="117"/>
      <c r="Q2" s="117"/>
      <c r="R2" s="1"/>
    </row>
    <row r="3" spans="1:22" x14ac:dyDescent="0.3">
      <c r="B3" s="4" t="s">
        <v>4</v>
      </c>
      <c r="C3" s="4" t="s">
        <v>0</v>
      </c>
      <c r="D3" s="4" t="s">
        <v>1</v>
      </c>
      <c r="E3" s="4" t="s">
        <v>2</v>
      </c>
      <c r="F3" s="17" t="s">
        <v>3</v>
      </c>
      <c r="G3" s="4" t="s">
        <v>30</v>
      </c>
      <c r="H3" s="4" t="s">
        <v>46</v>
      </c>
      <c r="I3" s="11"/>
      <c r="J3" s="15" t="s">
        <v>0</v>
      </c>
      <c r="K3" s="46">
        <f>H5+H9+H13+H17+H21+H25+H29+H33</f>
        <v>329.91999999999996</v>
      </c>
      <c r="M3" s="5" t="s">
        <v>15</v>
      </c>
      <c r="N3" s="2" t="s">
        <v>88</v>
      </c>
      <c r="O3" s="2" t="s">
        <v>7</v>
      </c>
      <c r="P3" s="2" t="s">
        <v>31</v>
      </c>
      <c r="Q3" s="2" t="s">
        <v>8</v>
      </c>
    </row>
    <row r="4" spans="1:22" x14ac:dyDescent="0.3">
      <c r="B4" s="117" t="s">
        <v>127</v>
      </c>
      <c r="C4" s="117"/>
      <c r="D4" s="117"/>
      <c r="E4" s="117"/>
      <c r="F4" s="117"/>
      <c r="G4" s="117"/>
      <c r="H4" s="117"/>
      <c r="I4" s="12"/>
      <c r="J4" s="15" t="s">
        <v>1</v>
      </c>
      <c r="K4" s="46">
        <f>H6+H10+H14+H18+H22+H26+H30+H34</f>
        <v>340</v>
      </c>
      <c r="M4" s="2" t="s">
        <v>106</v>
      </c>
      <c r="N4" s="2" t="s">
        <v>70</v>
      </c>
      <c r="O4" s="2">
        <v>3.6</v>
      </c>
      <c r="P4" s="18">
        <v>3.6</v>
      </c>
      <c r="Q4" s="2">
        <v>3.6</v>
      </c>
    </row>
    <row r="5" spans="1:22" x14ac:dyDescent="0.3">
      <c r="B5" s="117" t="s">
        <v>77</v>
      </c>
      <c r="C5" s="117"/>
      <c r="D5" s="117"/>
      <c r="E5" s="117"/>
      <c r="F5" s="117"/>
      <c r="G5" s="4" t="s">
        <v>0</v>
      </c>
      <c r="H5" s="15">
        <f>C6</f>
        <v>40.520000000000003</v>
      </c>
      <c r="I5" s="37"/>
      <c r="J5" s="2" t="s">
        <v>2</v>
      </c>
      <c r="K5" s="46">
        <f>H7+H11+H15+H19+H23+H27+H31+H35</f>
        <v>367.85</v>
      </c>
      <c r="M5" s="2" t="s">
        <v>105</v>
      </c>
      <c r="N5" s="2" t="s">
        <v>89</v>
      </c>
      <c r="O5" s="2">
        <v>6.4</v>
      </c>
      <c r="P5" s="2">
        <v>-1</v>
      </c>
      <c r="Q5" s="2">
        <v>2.6</v>
      </c>
    </row>
    <row r="6" spans="1:22" x14ac:dyDescent="0.3">
      <c r="B6" s="2" t="s">
        <v>86</v>
      </c>
      <c r="C6" s="2">
        <v>40.520000000000003</v>
      </c>
      <c r="D6" s="47">
        <v>40</v>
      </c>
      <c r="E6" s="2">
        <v>27.78</v>
      </c>
      <c r="F6" s="2">
        <v>27.78</v>
      </c>
      <c r="G6" s="4" t="s">
        <v>1</v>
      </c>
      <c r="H6" s="15">
        <f>D6</f>
        <v>40</v>
      </c>
      <c r="I6" s="13"/>
      <c r="J6" s="2" t="s">
        <v>3</v>
      </c>
      <c r="K6" s="46">
        <f>H8+H12+H16+H20+H24+H28+H32+H36</f>
        <v>374.53000000000003</v>
      </c>
      <c r="M6" s="2" t="s">
        <v>111</v>
      </c>
      <c r="N6" s="2" t="s">
        <v>110</v>
      </c>
      <c r="O6" s="2">
        <v>1.75</v>
      </c>
      <c r="P6" s="2">
        <v>-1</v>
      </c>
      <c r="Q6" s="2">
        <v>1.6</v>
      </c>
    </row>
    <row r="7" spans="1:22" x14ac:dyDescent="0.3">
      <c r="B7" s="2" t="s">
        <v>14</v>
      </c>
      <c r="C7" s="2">
        <v>41.54</v>
      </c>
      <c r="D7" s="47">
        <v>34</v>
      </c>
      <c r="E7" s="2">
        <v>47.62</v>
      </c>
      <c r="F7" s="2">
        <v>48.78</v>
      </c>
      <c r="G7" s="4" t="s">
        <v>2</v>
      </c>
      <c r="H7" s="15">
        <f>E6</f>
        <v>27.78</v>
      </c>
      <c r="I7" s="13"/>
      <c r="J7" s="48"/>
      <c r="K7" s="11"/>
      <c r="M7" s="2" t="s">
        <v>112</v>
      </c>
      <c r="N7" s="2" t="s">
        <v>92</v>
      </c>
      <c r="O7" s="2">
        <v>9.5</v>
      </c>
      <c r="P7" s="2">
        <v>-1</v>
      </c>
      <c r="Q7" s="2">
        <v>0.6</v>
      </c>
    </row>
    <row r="8" spans="1:22" x14ac:dyDescent="0.3">
      <c r="B8" s="2" t="s">
        <v>5</v>
      </c>
      <c r="C8" s="2">
        <v>17.940000000000001</v>
      </c>
      <c r="D8" s="47">
        <v>26</v>
      </c>
      <c r="E8" s="2">
        <v>30.3</v>
      </c>
      <c r="F8" s="2">
        <v>29.41</v>
      </c>
      <c r="G8" s="4" t="s">
        <v>3</v>
      </c>
      <c r="H8" s="15">
        <f>F6</f>
        <v>27.78</v>
      </c>
      <c r="I8" s="13"/>
      <c r="J8" s="12"/>
      <c r="K8" s="25"/>
      <c r="M8" s="52"/>
      <c r="N8" s="52"/>
      <c r="O8" s="13"/>
      <c r="P8" s="13"/>
      <c r="Q8" s="51">
        <v>0.6</v>
      </c>
    </row>
    <row r="9" spans="1:22" x14ac:dyDescent="0.3">
      <c r="B9" s="117" t="s">
        <v>78</v>
      </c>
      <c r="C9" s="117"/>
      <c r="D9" s="117"/>
      <c r="E9" s="117"/>
      <c r="F9" s="117"/>
      <c r="G9" s="4" t="s">
        <v>0</v>
      </c>
      <c r="H9" s="15">
        <f>C10</f>
        <v>50.04</v>
      </c>
      <c r="J9" s="12"/>
      <c r="K9" s="26"/>
      <c r="L9" s="13"/>
      <c r="M9" s="13"/>
      <c r="N9" s="13"/>
      <c r="O9" s="13"/>
      <c r="P9" s="13"/>
      <c r="R9" s="13"/>
    </row>
    <row r="10" spans="1:22" x14ac:dyDescent="0.3">
      <c r="B10" s="2" t="s">
        <v>33</v>
      </c>
      <c r="C10" s="2">
        <v>50.04</v>
      </c>
      <c r="D10" s="2">
        <v>48</v>
      </c>
      <c r="E10" s="2">
        <v>58.82</v>
      </c>
      <c r="F10" s="2">
        <v>62.5</v>
      </c>
      <c r="G10" s="4" t="s">
        <v>1</v>
      </c>
      <c r="H10" s="15">
        <f>D10</f>
        <v>48</v>
      </c>
      <c r="J10" s="13"/>
      <c r="K10" s="25"/>
      <c r="L10" s="13"/>
      <c r="M10" s="13"/>
      <c r="N10" s="13"/>
      <c r="O10" s="13"/>
      <c r="P10" s="13"/>
      <c r="R10" s="13"/>
    </row>
    <row r="11" spans="1:22" x14ac:dyDescent="0.3">
      <c r="B11" s="2" t="s">
        <v>14</v>
      </c>
      <c r="C11" s="2">
        <v>31.45</v>
      </c>
      <c r="D11" s="2">
        <v>33</v>
      </c>
      <c r="E11" s="2">
        <v>18.18</v>
      </c>
      <c r="F11" s="2">
        <v>15.62</v>
      </c>
      <c r="G11" s="4" t="s">
        <v>2</v>
      </c>
      <c r="H11" s="15">
        <f>E10</f>
        <v>58.82</v>
      </c>
      <c r="J11" s="13"/>
      <c r="K11" s="25"/>
      <c r="Q11" s="39"/>
      <c r="R11" s="13"/>
    </row>
    <row r="12" spans="1:22" x14ac:dyDescent="0.3">
      <c r="B12" s="2" t="s">
        <v>5</v>
      </c>
      <c r="C12" s="2">
        <v>18.510000000000002</v>
      </c>
      <c r="D12" s="2">
        <v>19</v>
      </c>
      <c r="E12" s="2">
        <v>28.57</v>
      </c>
      <c r="F12" s="2">
        <v>27.78</v>
      </c>
      <c r="G12" s="4" t="s">
        <v>3</v>
      </c>
      <c r="H12" s="15">
        <f>F10</f>
        <v>62.5</v>
      </c>
      <c r="M12" s="37"/>
      <c r="N12" s="37"/>
      <c r="P12" s="13"/>
      <c r="Q12" s="13"/>
      <c r="R12" s="13"/>
    </row>
    <row r="13" spans="1:22" x14ac:dyDescent="0.3">
      <c r="B13" s="117" t="s">
        <v>79</v>
      </c>
      <c r="C13" s="117"/>
      <c r="D13" s="117"/>
      <c r="E13" s="117"/>
      <c r="F13" s="117"/>
      <c r="G13" s="4" t="s">
        <v>0</v>
      </c>
      <c r="H13" s="15">
        <f>C16</f>
        <v>14.74</v>
      </c>
      <c r="M13" s="13"/>
      <c r="N13" s="13"/>
      <c r="P13" s="13"/>
      <c r="Q13" s="13"/>
      <c r="R13" s="13"/>
    </row>
    <row r="14" spans="1:22" x14ac:dyDescent="0.3">
      <c r="B14" s="2" t="s">
        <v>13</v>
      </c>
      <c r="C14" s="2">
        <v>65.72</v>
      </c>
      <c r="D14" s="2">
        <v>77</v>
      </c>
      <c r="E14" s="2">
        <v>57.14</v>
      </c>
      <c r="F14" s="2">
        <v>58.82</v>
      </c>
      <c r="G14" s="4" t="s">
        <v>1</v>
      </c>
      <c r="H14" s="15">
        <f>D16</f>
        <v>16</v>
      </c>
      <c r="L14" s="13"/>
      <c r="M14" s="13"/>
      <c r="N14" s="13"/>
      <c r="O14" s="13"/>
      <c r="P14" s="13"/>
      <c r="Q14" s="13"/>
    </row>
    <row r="15" spans="1:22" x14ac:dyDescent="0.3">
      <c r="B15" s="2" t="s">
        <v>96</v>
      </c>
      <c r="C15" s="2">
        <v>19.54</v>
      </c>
      <c r="D15" s="2">
        <v>7</v>
      </c>
      <c r="E15" s="2">
        <v>20</v>
      </c>
      <c r="F15" s="2">
        <v>20</v>
      </c>
      <c r="G15" s="4" t="s">
        <v>2</v>
      </c>
      <c r="H15" s="15">
        <f>E16</f>
        <v>27.78</v>
      </c>
      <c r="L15" s="12"/>
    </row>
    <row r="16" spans="1:22" x14ac:dyDescent="0.3">
      <c r="B16" s="2" t="s">
        <v>34</v>
      </c>
      <c r="C16" s="2">
        <v>14.74</v>
      </c>
      <c r="D16" s="2">
        <v>16</v>
      </c>
      <c r="E16" s="2">
        <v>27.78</v>
      </c>
      <c r="F16" s="2">
        <v>27.03</v>
      </c>
      <c r="G16" s="4" t="s">
        <v>3</v>
      </c>
      <c r="H16" s="15">
        <f>F16</f>
        <v>27.03</v>
      </c>
      <c r="L16" s="13"/>
      <c r="R16" s="13"/>
    </row>
    <row r="17" spans="2:22" x14ac:dyDescent="0.3">
      <c r="B17" s="117" t="s">
        <v>80</v>
      </c>
      <c r="C17" s="117"/>
      <c r="D17" s="117"/>
      <c r="E17" s="117"/>
      <c r="F17" s="117"/>
      <c r="G17" s="4" t="s">
        <v>0</v>
      </c>
      <c r="H17" s="15">
        <f>C18</f>
        <v>59.78</v>
      </c>
      <c r="L17" s="13"/>
      <c r="R17" s="13"/>
    </row>
    <row r="18" spans="2:22" ht="17.399999999999999" x14ac:dyDescent="0.3">
      <c r="B18" s="2" t="s">
        <v>33</v>
      </c>
      <c r="C18" s="2">
        <v>59.78</v>
      </c>
      <c r="D18" s="2">
        <v>66</v>
      </c>
      <c r="E18" s="2">
        <v>72.989999999999995</v>
      </c>
      <c r="F18" s="2">
        <v>76.92</v>
      </c>
      <c r="G18" s="4" t="s">
        <v>1</v>
      </c>
      <c r="H18" s="15">
        <f>D18</f>
        <v>66</v>
      </c>
      <c r="L18" s="13"/>
      <c r="O18" s="19"/>
      <c r="P18" s="37"/>
      <c r="Q18" s="13"/>
      <c r="R18" s="13"/>
    </row>
    <row r="19" spans="2:22" x14ac:dyDescent="0.3">
      <c r="B19" s="2" t="s">
        <v>14</v>
      </c>
      <c r="C19" s="2">
        <v>23.59</v>
      </c>
      <c r="D19" s="2">
        <v>12</v>
      </c>
      <c r="E19" s="2">
        <v>11.76</v>
      </c>
      <c r="F19" s="2">
        <v>10.53</v>
      </c>
      <c r="G19" s="4" t="s">
        <v>2</v>
      </c>
      <c r="H19" s="15">
        <f>E18</f>
        <v>72.989999999999995</v>
      </c>
      <c r="L19" s="13"/>
      <c r="O19" s="37"/>
      <c r="P19" s="37"/>
      <c r="Q19" s="13"/>
      <c r="R19" s="13"/>
    </row>
    <row r="20" spans="2:22" x14ac:dyDescent="0.3">
      <c r="B20" s="2" t="s">
        <v>5</v>
      </c>
      <c r="C20" s="2">
        <v>16.63</v>
      </c>
      <c r="D20" s="2">
        <v>22</v>
      </c>
      <c r="E20" s="2">
        <v>21.05</v>
      </c>
      <c r="F20" s="2">
        <v>18.87</v>
      </c>
      <c r="G20" s="4" t="s">
        <v>3</v>
      </c>
      <c r="H20" s="15">
        <f>F18</f>
        <v>76.92</v>
      </c>
      <c r="O20" s="37"/>
      <c r="P20" s="37"/>
      <c r="Q20" s="13"/>
      <c r="R20" s="13"/>
    </row>
    <row r="21" spans="2:22" x14ac:dyDescent="0.3">
      <c r="B21" s="117" t="s">
        <v>81</v>
      </c>
      <c r="C21" s="117"/>
      <c r="D21" s="117"/>
      <c r="E21" s="117"/>
      <c r="F21" s="117"/>
      <c r="G21" s="4" t="s">
        <v>0</v>
      </c>
      <c r="H21" s="15">
        <f>C24</f>
        <v>14.09</v>
      </c>
      <c r="O21" s="37"/>
      <c r="P21" s="37"/>
      <c r="Q21" s="37"/>
      <c r="R21" s="13"/>
    </row>
    <row r="22" spans="2:22" x14ac:dyDescent="0.3">
      <c r="B22" s="2" t="s">
        <v>115</v>
      </c>
      <c r="C22" s="2">
        <v>24.51</v>
      </c>
      <c r="D22" s="2">
        <v>16</v>
      </c>
      <c r="E22" s="2">
        <v>21.05</v>
      </c>
      <c r="F22" s="2">
        <v>22.22</v>
      </c>
      <c r="G22" s="4" t="s">
        <v>1</v>
      </c>
      <c r="H22" s="15">
        <f>D24</f>
        <v>19</v>
      </c>
      <c r="O22" s="37"/>
      <c r="P22" s="37"/>
      <c r="Q22" s="13"/>
      <c r="R22" s="13"/>
    </row>
    <row r="23" spans="2:22" x14ac:dyDescent="0.3">
      <c r="B23" s="2" t="s">
        <v>14</v>
      </c>
      <c r="C23" s="2">
        <v>61.4</v>
      </c>
      <c r="D23" s="2">
        <v>65</v>
      </c>
      <c r="E23" s="2">
        <v>60.24</v>
      </c>
      <c r="F23" s="2">
        <v>60.61</v>
      </c>
      <c r="G23" s="4" t="s">
        <v>2</v>
      </c>
      <c r="H23" s="15">
        <f>E24</f>
        <v>23.81</v>
      </c>
      <c r="O23" s="37"/>
      <c r="P23" s="37"/>
      <c r="Q23" s="13"/>
      <c r="R23" s="13"/>
    </row>
    <row r="24" spans="2:22" x14ac:dyDescent="0.3">
      <c r="B24" s="2" t="s">
        <v>34</v>
      </c>
      <c r="C24" s="2">
        <v>14.09</v>
      </c>
      <c r="D24" s="2">
        <v>19</v>
      </c>
      <c r="E24" s="2">
        <v>23.81</v>
      </c>
      <c r="F24" s="2">
        <v>23.26</v>
      </c>
      <c r="G24" s="4" t="s">
        <v>3</v>
      </c>
      <c r="H24" s="15">
        <f>F24</f>
        <v>23.26</v>
      </c>
      <c r="J24" s="20"/>
      <c r="O24" s="37"/>
      <c r="P24" s="37"/>
      <c r="Q24" s="13"/>
      <c r="R24" s="13"/>
    </row>
    <row r="25" spans="2:22" x14ac:dyDescent="0.3">
      <c r="B25" s="117" t="s">
        <v>82</v>
      </c>
      <c r="C25" s="117"/>
      <c r="D25" s="117"/>
      <c r="E25" s="117"/>
      <c r="F25" s="117"/>
      <c r="G25" s="4" t="s">
        <v>0</v>
      </c>
      <c r="H25" s="15">
        <f>C28</f>
        <v>15.92</v>
      </c>
      <c r="J25" s="21"/>
      <c r="K25" s="21"/>
      <c r="L25" s="21"/>
      <c r="O25" s="37"/>
      <c r="P25" s="37"/>
      <c r="Q25" s="37"/>
      <c r="R25" s="13"/>
    </row>
    <row r="26" spans="2:22" ht="15" thickBot="1" x14ac:dyDescent="0.35">
      <c r="B26" s="2" t="s">
        <v>13</v>
      </c>
      <c r="C26" s="2">
        <v>60.95</v>
      </c>
      <c r="D26" s="2">
        <v>72</v>
      </c>
      <c r="E26" s="2">
        <v>63.69</v>
      </c>
      <c r="F26" s="2">
        <v>63.69</v>
      </c>
      <c r="G26" s="4" t="s">
        <v>1</v>
      </c>
      <c r="H26" s="15">
        <f>D28</f>
        <v>20</v>
      </c>
      <c r="I26" s="37"/>
      <c r="J26" s="24"/>
      <c r="K26" s="24"/>
      <c r="L26" s="23"/>
      <c r="O26" s="37"/>
      <c r="P26" s="37"/>
      <c r="Q26" s="13"/>
      <c r="R26" s="13"/>
      <c r="S26" s="13"/>
      <c r="T26" s="38"/>
      <c r="U26" s="38"/>
      <c r="V26" s="37"/>
    </row>
    <row r="27" spans="2:22" ht="15" thickBot="1" x14ac:dyDescent="0.35">
      <c r="B27" s="2" t="s">
        <v>14</v>
      </c>
      <c r="C27" s="2">
        <v>23.13</v>
      </c>
      <c r="D27" s="2">
        <v>8</v>
      </c>
      <c r="E27" s="2">
        <v>16.670000000000002</v>
      </c>
      <c r="F27" s="2">
        <v>17.54</v>
      </c>
      <c r="G27" s="4" t="s">
        <v>2</v>
      </c>
      <c r="H27" s="15">
        <f>E28</f>
        <v>25</v>
      </c>
      <c r="I27" s="37"/>
      <c r="J27" s="22"/>
      <c r="K27" s="22"/>
      <c r="L27" s="22"/>
      <c r="O27" s="37"/>
      <c r="P27" s="37"/>
      <c r="Q27" s="13"/>
      <c r="R27" s="13"/>
      <c r="S27" s="13"/>
      <c r="T27" s="38"/>
      <c r="U27" s="38"/>
      <c r="V27" s="37"/>
    </row>
    <row r="28" spans="2:22" x14ac:dyDescent="0.3">
      <c r="B28" s="2" t="s">
        <v>34</v>
      </c>
      <c r="C28" s="2">
        <v>15.92</v>
      </c>
      <c r="D28" s="2">
        <v>20</v>
      </c>
      <c r="E28" s="2">
        <v>25</v>
      </c>
      <c r="F28" s="2">
        <v>25</v>
      </c>
      <c r="G28" s="4" t="s">
        <v>3</v>
      </c>
      <c r="H28" s="15">
        <f>F28</f>
        <v>25</v>
      </c>
      <c r="I28" s="37"/>
      <c r="J28" s="37"/>
      <c r="K28" s="13"/>
      <c r="L28" s="13"/>
      <c r="O28" s="37"/>
      <c r="P28" s="37"/>
      <c r="Q28" s="13"/>
      <c r="R28" s="13"/>
      <c r="S28" s="13"/>
      <c r="T28" s="13"/>
      <c r="U28" s="13"/>
      <c r="V28" s="10"/>
    </row>
    <row r="29" spans="2:22" x14ac:dyDescent="0.3">
      <c r="B29" s="117" t="s">
        <v>83</v>
      </c>
      <c r="C29" s="117"/>
      <c r="D29" s="117"/>
      <c r="E29" s="117"/>
      <c r="F29" s="117"/>
      <c r="G29" s="4" t="s">
        <v>0</v>
      </c>
      <c r="H29" s="15">
        <f>C30</f>
        <v>62.55</v>
      </c>
      <c r="I29" s="37"/>
      <c r="J29" s="37"/>
      <c r="K29" s="13"/>
      <c r="L29" s="37"/>
      <c r="N29" s="37"/>
      <c r="O29" s="37"/>
      <c r="P29" s="37"/>
      <c r="Q29" s="37"/>
      <c r="R29" s="13"/>
      <c r="S29" s="13"/>
      <c r="T29" s="13"/>
      <c r="U29" s="13"/>
      <c r="V29" s="13"/>
    </row>
    <row r="30" spans="2:22" x14ac:dyDescent="0.3">
      <c r="B30" s="2" t="s">
        <v>33</v>
      </c>
      <c r="C30" s="2">
        <v>62.55</v>
      </c>
      <c r="D30" s="2">
        <v>63</v>
      </c>
      <c r="E30" s="2">
        <v>60.24</v>
      </c>
      <c r="F30" s="2">
        <v>60.61</v>
      </c>
      <c r="G30" s="4" t="s">
        <v>1</v>
      </c>
      <c r="H30" s="15">
        <f>D30</f>
        <v>63</v>
      </c>
      <c r="I30" s="37"/>
      <c r="J30" s="37"/>
      <c r="K30" s="13"/>
      <c r="L30" s="13"/>
      <c r="N30" s="37"/>
      <c r="O30" s="37"/>
      <c r="P30" s="37"/>
      <c r="Q30" s="13"/>
      <c r="R30" s="37"/>
      <c r="S30" s="13"/>
      <c r="T30" s="13"/>
      <c r="U30" s="13"/>
      <c r="V30" s="13"/>
    </row>
    <row r="31" spans="2:22" x14ac:dyDescent="0.3">
      <c r="B31" s="2" t="s">
        <v>14</v>
      </c>
      <c r="C31" s="2">
        <v>22.05</v>
      </c>
      <c r="D31" s="2">
        <v>14</v>
      </c>
      <c r="E31" s="2">
        <v>21.05</v>
      </c>
      <c r="F31" s="2">
        <v>20</v>
      </c>
      <c r="G31" s="4" t="s">
        <v>2</v>
      </c>
      <c r="H31" s="15">
        <f>E30</f>
        <v>60.24</v>
      </c>
      <c r="I31" s="37"/>
      <c r="J31" s="37"/>
      <c r="K31" s="37"/>
      <c r="L31" s="13"/>
      <c r="R31" s="37"/>
      <c r="S31" s="37"/>
      <c r="T31" s="13"/>
      <c r="U31" s="37"/>
    </row>
    <row r="32" spans="2:22" ht="15" thickBot="1" x14ac:dyDescent="0.35">
      <c r="B32" s="2" t="s">
        <v>5</v>
      </c>
      <c r="C32" s="2">
        <v>15.4</v>
      </c>
      <c r="D32" s="2">
        <v>23</v>
      </c>
      <c r="E32" s="2">
        <v>23.81</v>
      </c>
      <c r="F32" s="2">
        <v>25</v>
      </c>
      <c r="G32" s="4" t="s">
        <v>3</v>
      </c>
      <c r="H32" s="15">
        <f>F30</f>
        <v>60.61</v>
      </c>
      <c r="I32" s="37"/>
      <c r="J32" s="37"/>
      <c r="K32" s="13"/>
      <c r="L32" s="13"/>
      <c r="R32" s="37"/>
      <c r="S32" s="37"/>
      <c r="T32" s="13"/>
      <c r="U32" s="13"/>
    </row>
    <row r="33" spans="1:21" ht="15" thickBot="1" x14ac:dyDescent="0.35">
      <c r="A33" s="13"/>
      <c r="B33" s="117" t="s">
        <v>84</v>
      </c>
      <c r="C33" s="117"/>
      <c r="D33" s="117"/>
      <c r="E33" s="117"/>
      <c r="F33" s="117"/>
      <c r="G33" s="4" t="s">
        <v>0</v>
      </c>
      <c r="H33" s="15">
        <f>C35</f>
        <v>72.28</v>
      </c>
      <c r="I33" s="37"/>
      <c r="J33" s="37"/>
      <c r="K33" s="13"/>
      <c r="L33" s="37"/>
      <c r="M33" s="22"/>
      <c r="N33" s="22"/>
      <c r="O33" s="22"/>
      <c r="Q33" s="37"/>
      <c r="R33" s="37"/>
      <c r="S33" s="37"/>
      <c r="T33" s="37"/>
      <c r="U33" s="13"/>
    </row>
    <row r="34" spans="1:21" ht="15" thickBot="1" x14ac:dyDescent="0.35">
      <c r="A34" s="13"/>
      <c r="B34" s="2" t="s">
        <v>13</v>
      </c>
      <c r="C34" s="2">
        <v>15.24</v>
      </c>
      <c r="D34" s="2">
        <v>12</v>
      </c>
      <c r="E34" s="2">
        <v>13.33</v>
      </c>
      <c r="F34" s="2">
        <v>13.33</v>
      </c>
      <c r="G34" s="4" t="s">
        <v>1</v>
      </c>
      <c r="H34" s="15">
        <f>D35</f>
        <v>68</v>
      </c>
      <c r="I34" s="37"/>
      <c r="J34" s="37"/>
      <c r="K34" s="13"/>
      <c r="L34" s="13"/>
      <c r="M34" s="22"/>
      <c r="N34" s="22"/>
      <c r="O34" s="22"/>
      <c r="Q34" s="37"/>
      <c r="R34" s="37"/>
      <c r="S34" s="37"/>
      <c r="T34" s="13"/>
      <c r="U34" s="13"/>
    </row>
    <row r="35" spans="1:21" ht="15" thickBot="1" x14ac:dyDescent="0.35">
      <c r="A35" s="13"/>
      <c r="B35" s="2" t="s">
        <v>32</v>
      </c>
      <c r="C35" s="2">
        <v>72.28</v>
      </c>
      <c r="D35" s="2">
        <v>68</v>
      </c>
      <c r="E35" s="2">
        <v>71.430000000000007</v>
      </c>
      <c r="F35" s="2">
        <v>71.430000000000007</v>
      </c>
      <c r="G35" s="4" t="s">
        <v>2</v>
      </c>
      <c r="H35" s="15">
        <f>E35</f>
        <v>71.430000000000007</v>
      </c>
      <c r="I35" s="37"/>
      <c r="J35" s="37"/>
      <c r="K35" s="37"/>
      <c r="L35" s="13"/>
      <c r="M35" s="22"/>
      <c r="N35" s="32"/>
      <c r="O35" s="32"/>
      <c r="Q35" s="37"/>
      <c r="S35" s="37"/>
      <c r="T35" s="13"/>
      <c r="U35" s="37"/>
    </row>
    <row r="36" spans="1:21" ht="15" thickBot="1" x14ac:dyDescent="0.35">
      <c r="A36" s="13"/>
      <c r="B36" s="2" t="s">
        <v>5</v>
      </c>
      <c r="C36" s="2">
        <v>12.48</v>
      </c>
      <c r="D36" s="2">
        <v>20</v>
      </c>
      <c r="E36" s="2">
        <v>21.05</v>
      </c>
      <c r="F36" s="2">
        <v>20.83</v>
      </c>
      <c r="G36" s="4" t="s">
        <v>3</v>
      </c>
      <c r="H36" s="15">
        <f>F35</f>
        <v>71.430000000000007</v>
      </c>
      <c r="I36" s="37"/>
      <c r="J36" s="37"/>
      <c r="K36" s="13"/>
      <c r="L36" s="13"/>
      <c r="M36" s="28"/>
      <c r="N36" s="33"/>
      <c r="O36" s="33"/>
      <c r="P36" s="30"/>
      <c r="Q36" s="37"/>
    </row>
    <row r="37" spans="1:21" ht="15" thickBot="1" x14ac:dyDescent="0.35">
      <c r="A37" s="13"/>
      <c r="B37" s="44"/>
      <c r="C37" s="44"/>
      <c r="D37" s="44"/>
      <c r="E37" s="44"/>
      <c r="F37" s="44"/>
      <c r="G37" s="36"/>
      <c r="H37" s="12"/>
      <c r="I37" s="37"/>
      <c r="J37" s="37"/>
      <c r="K37" s="13"/>
      <c r="L37" s="37"/>
      <c r="M37" s="29"/>
      <c r="N37" s="33"/>
      <c r="O37" s="33"/>
      <c r="P37" s="31"/>
      <c r="Q37" s="37"/>
    </row>
    <row r="38" spans="1:21" ht="15" thickBot="1" x14ac:dyDescent="0.35">
      <c r="A38" s="13"/>
      <c r="B38" s="46" t="s">
        <v>113</v>
      </c>
      <c r="C38" s="46">
        <f>AVERAGE(C40,C41,C42,C43,C44,C45,C46,C68)</f>
        <v>100</v>
      </c>
      <c r="D38" s="46">
        <f>AVERAGE(D40,D41,D42,D43,D44,D45,D46,D68)</f>
        <v>100</v>
      </c>
      <c r="E38" s="61">
        <v>105.42000000000002</v>
      </c>
      <c r="F38" s="46">
        <v>105.94500000000001</v>
      </c>
      <c r="G38" s="36"/>
      <c r="J38" s="57"/>
      <c r="K38" s="13"/>
      <c r="L38" s="13"/>
      <c r="M38" s="29"/>
      <c r="N38" s="33"/>
      <c r="O38" s="33"/>
      <c r="P38" s="31"/>
    </row>
    <row r="39" spans="1:21" ht="15" thickBot="1" x14ac:dyDescent="0.35">
      <c r="A39" s="13"/>
      <c r="B39" s="13"/>
      <c r="C39" s="13"/>
      <c r="D39" s="13"/>
      <c r="E39" s="13"/>
      <c r="F39" s="13"/>
      <c r="G39" s="36"/>
      <c r="H39" s="12"/>
      <c r="I39" s="42"/>
      <c r="J39" s="42"/>
      <c r="K39" s="13"/>
      <c r="L39" s="13"/>
      <c r="M39" s="29"/>
      <c r="N39" s="33"/>
      <c r="O39" s="33"/>
      <c r="P39" s="31"/>
    </row>
    <row r="40" spans="1:21" ht="15" thickBot="1" x14ac:dyDescent="0.35">
      <c r="A40" s="13"/>
      <c r="B40" s="44"/>
      <c r="G40" s="36"/>
      <c r="H40" s="12"/>
      <c r="L40" s="13"/>
      <c r="M40" s="29"/>
      <c r="N40" s="33"/>
      <c r="O40" s="33"/>
      <c r="P40" s="31"/>
    </row>
    <row r="41" spans="1:21" ht="15" thickBot="1" x14ac:dyDescent="0.35">
      <c r="A41" s="13"/>
      <c r="B41" s="44"/>
      <c r="G41" s="36"/>
      <c r="H41" s="12"/>
      <c r="L41" s="13"/>
      <c r="M41" s="29"/>
      <c r="N41" s="34"/>
      <c r="O41" s="35"/>
      <c r="P41" s="31"/>
    </row>
    <row r="42" spans="1:21" x14ac:dyDescent="0.3">
      <c r="B42" s="44"/>
      <c r="L42" s="13"/>
      <c r="M42" s="13"/>
      <c r="N42" s="13"/>
      <c r="O42" s="13"/>
    </row>
    <row r="43" spans="1:21" x14ac:dyDescent="0.3">
      <c r="B43" s="44"/>
      <c r="L43" s="13"/>
      <c r="M43" s="13"/>
      <c r="N43" s="13"/>
    </row>
    <row r="44" spans="1:21" x14ac:dyDescent="0.3">
      <c r="B44" s="44"/>
      <c r="M44" s="13"/>
      <c r="N44" s="13"/>
    </row>
    <row r="45" spans="1:21" x14ac:dyDescent="0.3">
      <c r="B45" s="44"/>
    </row>
    <row r="46" spans="1:21" x14ac:dyDescent="0.3">
      <c r="B46" s="44"/>
    </row>
    <row r="47" spans="1:21" x14ac:dyDescent="0.3">
      <c r="B47" s="44"/>
      <c r="C47" s="44"/>
      <c r="D47" s="44"/>
      <c r="E47" s="44"/>
      <c r="F47" s="44"/>
    </row>
    <row r="48" spans="1:21" x14ac:dyDescent="0.3">
      <c r="B48" s="44"/>
    </row>
    <row r="49" spans="2:6" x14ac:dyDescent="0.3">
      <c r="B49" s="44"/>
      <c r="C49" s="44"/>
      <c r="D49" s="44"/>
      <c r="E49" s="44"/>
      <c r="F49" s="44"/>
    </row>
    <row r="50" spans="2:6" x14ac:dyDescent="0.3">
      <c r="B50" s="44"/>
      <c r="C50" s="44"/>
      <c r="D50" s="44"/>
      <c r="E50" s="44"/>
      <c r="F50" s="44"/>
    </row>
    <row r="51" spans="2:6" x14ac:dyDescent="0.3">
      <c r="B51" s="44"/>
      <c r="C51" s="44"/>
      <c r="D51" s="44"/>
      <c r="E51" s="44"/>
      <c r="F51" s="44"/>
    </row>
    <row r="52" spans="2:6" x14ac:dyDescent="0.3">
      <c r="B52" s="44"/>
    </row>
    <row r="53" spans="2:6" x14ac:dyDescent="0.3">
      <c r="B53" s="44"/>
    </row>
    <row r="54" spans="2:6" x14ac:dyDescent="0.3">
      <c r="B54" s="44"/>
      <c r="C54" s="44"/>
      <c r="D54" s="44"/>
      <c r="E54" s="44"/>
      <c r="F54" s="44"/>
    </row>
    <row r="55" spans="2:6" x14ac:dyDescent="0.3">
      <c r="B55" s="44"/>
      <c r="C55" s="44"/>
      <c r="D55" s="44"/>
      <c r="E55" s="44"/>
      <c r="F55" s="44"/>
    </row>
    <row r="56" spans="2:6" x14ac:dyDescent="0.3">
      <c r="B56" s="44"/>
    </row>
    <row r="57" spans="2:6" x14ac:dyDescent="0.3">
      <c r="B57" s="44"/>
      <c r="C57" s="44"/>
      <c r="D57" s="44"/>
      <c r="E57" s="44"/>
      <c r="F57" s="44"/>
    </row>
    <row r="58" spans="2:6" x14ac:dyDescent="0.3">
      <c r="B58" s="44"/>
      <c r="C58" s="44"/>
      <c r="D58" s="44"/>
      <c r="E58" s="44"/>
      <c r="F58" s="44"/>
    </row>
    <row r="59" spans="2:6" x14ac:dyDescent="0.3">
      <c r="B59" s="44"/>
      <c r="C59" s="44"/>
      <c r="D59" s="44"/>
      <c r="E59" s="44"/>
      <c r="F59" s="44"/>
    </row>
    <row r="60" spans="2:6" x14ac:dyDescent="0.3">
      <c r="B60" s="44"/>
    </row>
    <row r="61" spans="2:6" x14ac:dyDescent="0.3">
      <c r="B61" s="44"/>
    </row>
    <row r="62" spans="2:6" x14ac:dyDescent="0.3">
      <c r="B62" s="44"/>
      <c r="C62" s="44"/>
      <c r="D62" s="44"/>
      <c r="E62" s="44"/>
      <c r="F62" s="44"/>
    </row>
    <row r="63" spans="2:6" x14ac:dyDescent="0.3">
      <c r="B63" s="44"/>
      <c r="C63" s="44"/>
      <c r="D63" s="44"/>
      <c r="E63" s="44"/>
      <c r="F63" s="44"/>
    </row>
    <row r="64" spans="2:6" x14ac:dyDescent="0.3">
      <c r="B64" s="44"/>
    </row>
    <row r="66" spans="3:6" x14ac:dyDescent="0.3">
      <c r="C66" s="44"/>
      <c r="D66" s="44"/>
      <c r="E66" s="44"/>
      <c r="F66" s="44"/>
    </row>
    <row r="67" spans="3:6" x14ac:dyDescent="0.3">
      <c r="C67" s="44"/>
      <c r="D67" s="44"/>
      <c r="E67" s="44"/>
      <c r="F67" s="44"/>
    </row>
    <row r="68" spans="3:6" x14ac:dyDescent="0.3">
      <c r="C68">
        <f>SUM(C34:C36)</f>
        <v>100</v>
      </c>
      <c r="D68">
        <f>SUM(D34:D36)</f>
        <v>100</v>
      </c>
      <c r="E68">
        <f>SUM(E34:E36)</f>
        <v>105.81</v>
      </c>
      <c r="F68">
        <f>SUM(F34:F36)</f>
        <v>105.59</v>
      </c>
    </row>
    <row r="69" spans="3:6" x14ac:dyDescent="0.3">
      <c r="C69" s="44"/>
      <c r="D69" s="44"/>
      <c r="E69" s="44"/>
      <c r="F69" s="44"/>
    </row>
    <row r="70" spans="3:6" x14ac:dyDescent="0.3">
      <c r="C70" s="44"/>
      <c r="D70" s="44"/>
      <c r="E70" s="44"/>
      <c r="F70" s="44"/>
    </row>
    <row r="71" spans="3:6" x14ac:dyDescent="0.3">
      <c r="C71" s="44"/>
      <c r="D71" s="44"/>
      <c r="E71" s="44"/>
      <c r="F71" s="44"/>
    </row>
  </sheetData>
  <mergeCells count="11">
    <mergeCell ref="B33:F33"/>
    <mergeCell ref="B2:H2"/>
    <mergeCell ref="M2:Q2"/>
    <mergeCell ref="B4:H4"/>
    <mergeCell ref="B5:F5"/>
    <mergeCell ref="B9:F9"/>
    <mergeCell ref="B13:F13"/>
    <mergeCell ref="B17:F17"/>
    <mergeCell ref="B21:F21"/>
    <mergeCell ref="B25:F25"/>
    <mergeCell ref="B29:F29"/>
  </mergeCells>
  <conditionalFormatting sqref="J12">
    <cfRule type="cellIs" dxfId="2" priority="1" operator="greaterThan">
      <formula>$C$6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C1714-E851-45DB-964B-8BB6B65D0D8C}">
  <dimension ref="A1:V67"/>
  <sheetViews>
    <sheetView tabSelected="1" topLeftCell="A7" workbookViewId="0">
      <selection activeCell="K23" sqref="K23"/>
    </sheetView>
  </sheetViews>
  <sheetFormatPr defaultRowHeight="14.4" x14ac:dyDescent="0.3"/>
  <cols>
    <col min="2" max="2" width="14.6640625" bestFit="1" customWidth="1"/>
    <col min="3" max="3" width="10.33203125" customWidth="1"/>
    <col min="4" max="4" width="9.44140625" customWidth="1"/>
    <col min="5" max="5" width="10" customWidth="1"/>
    <col min="6" max="6" width="9.88671875" customWidth="1"/>
    <col min="8" max="8" width="16.77734375" bestFit="1" customWidth="1"/>
    <col min="11" max="11" width="27.21875" bestFit="1" customWidth="1"/>
    <col min="13" max="13" width="12.109375" bestFit="1" customWidth="1"/>
    <col min="14" max="14" width="15.21875" bestFit="1" customWidth="1"/>
    <col min="16" max="16" width="14.6640625" bestFit="1" customWidth="1"/>
    <col min="17" max="17" width="12.21875" bestFit="1" customWidth="1"/>
    <col min="20" max="20" width="9.88671875" bestFit="1" customWidth="1"/>
    <col min="22" max="22" width="11.109375" bestFit="1" customWidth="1"/>
  </cols>
  <sheetData>
    <row r="1" spans="1:22" x14ac:dyDescent="0.3">
      <c r="L1" s="13"/>
      <c r="R1" s="13"/>
      <c r="S1" s="44"/>
      <c r="T1" s="44"/>
      <c r="U1" s="44"/>
      <c r="V1" s="44"/>
    </row>
    <row r="2" spans="1:22" ht="21" x14ac:dyDescent="0.3">
      <c r="A2" s="1"/>
      <c r="B2" s="120" t="s">
        <v>183</v>
      </c>
      <c r="C2" s="120"/>
      <c r="D2" s="120"/>
      <c r="E2" s="120"/>
      <c r="F2" s="120"/>
      <c r="G2" s="120"/>
      <c r="H2" s="120"/>
      <c r="I2" s="10"/>
      <c r="J2" s="14" t="s">
        <v>30</v>
      </c>
      <c r="K2" s="4" t="s">
        <v>45</v>
      </c>
      <c r="L2" s="1"/>
      <c r="M2" s="117" t="s">
        <v>9</v>
      </c>
      <c r="N2" s="117"/>
      <c r="O2" s="117"/>
      <c r="P2" s="117"/>
      <c r="Q2" s="117"/>
      <c r="R2" s="1"/>
    </row>
    <row r="3" spans="1:22" x14ac:dyDescent="0.3">
      <c r="B3" s="4" t="s">
        <v>4</v>
      </c>
      <c r="C3" s="4" t="s">
        <v>0</v>
      </c>
      <c r="D3" s="4" t="s">
        <v>1</v>
      </c>
      <c r="E3" s="4" t="s">
        <v>2</v>
      </c>
      <c r="F3" s="17" t="s">
        <v>3</v>
      </c>
      <c r="G3" s="4" t="s">
        <v>30</v>
      </c>
      <c r="H3" s="4" t="s">
        <v>46</v>
      </c>
      <c r="I3" s="11"/>
      <c r="J3" s="15" t="s">
        <v>0</v>
      </c>
      <c r="K3" s="46">
        <f>H5+H9+H13+H17+K11+H25+H29</f>
        <v>213.73999999999998</v>
      </c>
      <c r="M3" s="5" t="s">
        <v>15</v>
      </c>
      <c r="N3" s="2" t="s">
        <v>88</v>
      </c>
      <c r="O3" s="2" t="s">
        <v>7</v>
      </c>
      <c r="P3" s="2" t="s">
        <v>31</v>
      </c>
      <c r="Q3" s="2" t="s">
        <v>8</v>
      </c>
    </row>
    <row r="4" spans="1:22" x14ac:dyDescent="0.3">
      <c r="B4" s="117" t="s">
        <v>128</v>
      </c>
      <c r="C4" s="117"/>
      <c r="D4" s="117"/>
      <c r="E4" s="117"/>
      <c r="F4" s="117"/>
      <c r="G4" s="117"/>
      <c r="H4" s="117"/>
      <c r="I4" s="12"/>
      <c r="J4" s="15" t="s">
        <v>1</v>
      </c>
      <c r="K4" s="46">
        <f>H6+H10+H14+H18+H22+H26+H30</f>
        <v>243</v>
      </c>
      <c r="M4" s="2" t="s">
        <v>136</v>
      </c>
      <c r="N4" s="2" t="s">
        <v>70</v>
      </c>
      <c r="O4" s="2">
        <v>12</v>
      </c>
      <c r="P4" s="18">
        <v>-1</v>
      </c>
      <c r="Q4" s="2">
        <v>-1</v>
      </c>
    </row>
    <row r="5" spans="1:22" x14ac:dyDescent="0.3">
      <c r="B5" s="117" t="s">
        <v>118</v>
      </c>
      <c r="C5" s="117"/>
      <c r="D5" s="117"/>
      <c r="E5" s="117"/>
      <c r="F5" s="117"/>
      <c r="G5" s="4" t="s">
        <v>0</v>
      </c>
      <c r="H5" s="15">
        <f>C8</f>
        <v>14.29</v>
      </c>
      <c r="I5" s="60"/>
      <c r="J5" s="2" t="s">
        <v>2</v>
      </c>
      <c r="K5" s="46">
        <f>H7+H11+H15+H19+H23+H27+H31</f>
        <v>238.88</v>
      </c>
      <c r="M5" s="2" t="s">
        <v>137</v>
      </c>
      <c r="N5" s="2" t="s">
        <v>89</v>
      </c>
      <c r="O5" s="2">
        <v>5.5</v>
      </c>
      <c r="P5" s="2">
        <v>5.5</v>
      </c>
      <c r="Q5" s="2">
        <f>Q4+P5</f>
        <v>4.5</v>
      </c>
    </row>
    <row r="6" spans="1:22" x14ac:dyDescent="0.3">
      <c r="B6" s="2" t="s">
        <v>13</v>
      </c>
      <c r="C6" s="2">
        <v>66.959999999999994</v>
      </c>
      <c r="D6" s="47">
        <v>77</v>
      </c>
      <c r="E6" s="2">
        <v>80</v>
      </c>
      <c r="F6" s="2">
        <v>81.3</v>
      </c>
      <c r="G6" s="4" t="s">
        <v>1</v>
      </c>
      <c r="H6" s="15">
        <f>D8</f>
        <v>16</v>
      </c>
      <c r="I6" s="13"/>
      <c r="J6" s="2" t="s">
        <v>3</v>
      </c>
      <c r="K6" s="46">
        <f>H8+H12+H16+H20+H24+H28+H32</f>
        <v>238.78</v>
      </c>
      <c r="M6" s="2" t="s">
        <v>142</v>
      </c>
      <c r="N6" s="2" t="s">
        <v>181</v>
      </c>
      <c r="O6" s="2">
        <v>3.6</v>
      </c>
      <c r="P6" s="2">
        <v>-1</v>
      </c>
      <c r="Q6" s="2">
        <f>Q5-1</f>
        <v>3.5</v>
      </c>
    </row>
    <row r="7" spans="1:22" x14ac:dyDescent="0.3">
      <c r="B7" s="2" t="s">
        <v>14</v>
      </c>
      <c r="C7" s="2">
        <v>18.75</v>
      </c>
      <c r="D7" s="47">
        <v>7</v>
      </c>
      <c r="E7" s="2">
        <v>9.09</v>
      </c>
      <c r="F7" s="2">
        <v>8.33</v>
      </c>
      <c r="G7" s="4" t="s">
        <v>2</v>
      </c>
      <c r="H7" s="15">
        <f>E8</f>
        <v>16.670000000000002</v>
      </c>
      <c r="I7" s="13"/>
      <c r="J7" s="48"/>
      <c r="K7" s="11"/>
      <c r="M7" s="2" t="s">
        <v>138</v>
      </c>
      <c r="N7" s="2" t="s">
        <v>66</v>
      </c>
      <c r="O7" s="2">
        <v>7.5</v>
      </c>
      <c r="P7" s="2">
        <v>-1</v>
      </c>
      <c r="Q7" s="2">
        <f>Q6-1</f>
        <v>2.5</v>
      </c>
    </row>
    <row r="8" spans="1:22" x14ac:dyDescent="0.3">
      <c r="B8" s="2" t="s">
        <v>34</v>
      </c>
      <c r="C8" s="2">
        <v>14.29</v>
      </c>
      <c r="D8" s="47">
        <v>16</v>
      </c>
      <c r="E8" s="2">
        <v>16.670000000000002</v>
      </c>
      <c r="F8" s="2">
        <v>15.38</v>
      </c>
      <c r="G8" s="4" t="s">
        <v>3</v>
      </c>
      <c r="H8" s="15">
        <f>F8</f>
        <v>15.38</v>
      </c>
      <c r="I8" s="13"/>
      <c r="J8" s="12"/>
      <c r="K8" s="25"/>
      <c r="M8" s="13"/>
      <c r="N8" s="13"/>
      <c r="O8" s="13"/>
      <c r="P8" s="13"/>
      <c r="Q8" s="40">
        <v>2.5</v>
      </c>
    </row>
    <row r="9" spans="1:22" x14ac:dyDescent="0.3">
      <c r="B9" s="117" t="s">
        <v>119</v>
      </c>
      <c r="C9" s="117"/>
      <c r="D9" s="117"/>
      <c r="E9" s="117"/>
      <c r="F9" s="117"/>
      <c r="G9" s="4" t="s">
        <v>0</v>
      </c>
      <c r="H9" s="15">
        <f>C11</f>
        <v>57.62</v>
      </c>
      <c r="J9" s="12"/>
      <c r="K9" s="26"/>
      <c r="L9" s="13"/>
      <c r="M9" s="13"/>
      <c r="N9" s="13"/>
      <c r="O9" s="13"/>
      <c r="P9" s="13"/>
      <c r="R9" s="13"/>
    </row>
    <row r="10" spans="1:22" x14ac:dyDescent="0.3">
      <c r="B10" s="2" t="s">
        <v>13</v>
      </c>
      <c r="C10" s="2">
        <v>26.56</v>
      </c>
      <c r="D10" s="2">
        <v>26</v>
      </c>
      <c r="E10" s="2">
        <v>23.81</v>
      </c>
      <c r="F10" s="2">
        <v>21.28</v>
      </c>
      <c r="G10" s="4" t="s">
        <v>1</v>
      </c>
      <c r="H10" s="15">
        <f>D11</f>
        <v>49</v>
      </c>
      <c r="J10" s="13"/>
      <c r="K10" s="25"/>
      <c r="L10" s="13"/>
      <c r="M10" s="13"/>
      <c r="N10" s="13"/>
      <c r="O10" s="13"/>
      <c r="P10" s="13"/>
      <c r="R10" s="13"/>
    </row>
    <row r="11" spans="1:22" x14ac:dyDescent="0.3">
      <c r="B11" s="2" t="s">
        <v>32</v>
      </c>
      <c r="C11" s="2">
        <v>57.62</v>
      </c>
      <c r="D11" s="2">
        <v>49</v>
      </c>
      <c r="E11" s="2">
        <v>54.64</v>
      </c>
      <c r="F11" s="2">
        <v>57.14</v>
      </c>
      <c r="G11" s="4" t="s">
        <v>2</v>
      </c>
      <c r="H11" s="15">
        <f>E11</f>
        <v>54.64</v>
      </c>
      <c r="J11" s="13"/>
      <c r="K11" s="25"/>
      <c r="Q11" s="39"/>
      <c r="R11" s="13"/>
    </row>
    <row r="12" spans="1:22" x14ac:dyDescent="0.3">
      <c r="B12" s="2" t="s">
        <v>5</v>
      </c>
      <c r="C12" s="2">
        <v>15.82</v>
      </c>
      <c r="D12" s="2">
        <v>25</v>
      </c>
      <c r="E12" s="2">
        <v>26.32</v>
      </c>
      <c r="F12" s="2">
        <v>27.03</v>
      </c>
      <c r="G12" s="4" t="s">
        <v>3</v>
      </c>
      <c r="H12" s="15">
        <f>F11</f>
        <v>57.14</v>
      </c>
      <c r="M12" s="60"/>
      <c r="N12" s="60"/>
      <c r="P12" s="13"/>
      <c r="Q12" s="13"/>
      <c r="R12" s="13"/>
    </row>
    <row r="13" spans="1:22" x14ac:dyDescent="0.3">
      <c r="B13" s="117" t="s">
        <v>120</v>
      </c>
      <c r="C13" s="117"/>
      <c r="D13" s="117"/>
      <c r="E13" s="117"/>
      <c r="F13" s="117"/>
      <c r="G13" s="4" t="s">
        <v>0</v>
      </c>
      <c r="H13" s="15">
        <f>C14</f>
        <v>39.76</v>
      </c>
      <c r="M13" s="13"/>
      <c r="N13" s="13"/>
      <c r="P13" s="13"/>
      <c r="Q13" s="13"/>
      <c r="R13" s="13"/>
    </row>
    <row r="14" spans="1:22" x14ac:dyDescent="0.3">
      <c r="B14" s="2" t="s">
        <v>33</v>
      </c>
      <c r="C14" s="2">
        <v>39.76</v>
      </c>
      <c r="D14" s="2">
        <v>48</v>
      </c>
      <c r="E14" s="2">
        <v>18.18</v>
      </c>
      <c r="F14" s="2">
        <v>18.87</v>
      </c>
      <c r="G14" s="4" t="s">
        <v>1</v>
      </c>
      <c r="H14" s="15">
        <f>D14</f>
        <v>48</v>
      </c>
      <c r="L14" s="13"/>
      <c r="M14" s="13"/>
      <c r="N14" s="13"/>
      <c r="O14" s="13"/>
      <c r="P14" s="13"/>
      <c r="Q14" s="13"/>
    </row>
    <row r="15" spans="1:22" x14ac:dyDescent="0.3">
      <c r="B15" s="2" t="s">
        <v>96</v>
      </c>
      <c r="C15" s="2">
        <v>40.28</v>
      </c>
      <c r="D15" s="2">
        <v>33</v>
      </c>
      <c r="E15" s="2">
        <v>60.24</v>
      </c>
      <c r="F15" s="2">
        <v>58.14</v>
      </c>
      <c r="G15" s="4" t="s">
        <v>2</v>
      </c>
      <c r="H15" s="15">
        <f>E14</f>
        <v>18.18</v>
      </c>
      <c r="L15" s="12"/>
    </row>
    <row r="16" spans="1:22" x14ac:dyDescent="0.3">
      <c r="B16" s="2" t="s">
        <v>5</v>
      </c>
      <c r="C16" s="2">
        <v>19.96</v>
      </c>
      <c r="D16" s="2">
        <v>19</v>
      </c>
      <c r="E16" s="2">
        <v>27.78</v>
      </c>
      <c r="F16" s="2">
        <v>28.57</v>
      </c>
      <c r="G16" s="4" t="s">
        <v>3</v>
      </c>
      <c r="H16" s="15">
        <f>F14</f>
        <v>18.87</v>
      </c>
      <c r="L16" s="13"/>
      <c r="R16" s="13"/>
    </row>
    <row r="17" spans="1:22" x14ac:dyDescent="0.3">
      <c r="B17" s="117" t="s">
        <v>121</v>
      </c>
      <c r="C17" s="117"/>
      <c r="D17" s="117"/>
      <c r="E17" s="117"/>
      <c r="F17" s="117"/>
      <c r="G17" s="4" t="s">
        <v>0</v>
      </c>
      <c r="H17" s="15">
        <f>C19</f>
        <v>35.6</v>
      </c>
      <c r="L17" s="13"/>
      <c r="R17" s="13"/>
    </row>
    <row r="18" spans="1:22" ht="17.399999999999999" x14ac:dyDescent="0.3">
      <c r="B18" s="2" t="s">
        <v>115</v>
      </c>
      <c r="C18" s="2">
        <v>45</v>
      </c>
      <c r="D18" s="2">
        <v>55</v>
      </c>
      <c r="E18" s="2">
        <v>48.78</v>
      </c>
      <c r="F18" s="2">
        <v>50</v>
      </c>
      <c r="G18" s="4" t="s">
        <v>1</v>
      </c>
      <c r="H18" s="15">
        <f>D19</f>
        <v>17</v>
      </c>
      <c r="L18" s="13"/>
      <c r="O18" s="19"/>
      <c r="P18" s="60"/>
      <c r="Q18" s="13"/>
      <c r="R18" s="13"/>
    </row>
    <row r="19" spans="1:22" x14ac:dyDescent="0.3">
      <c r="B19" s="2" t="s">
        <v>32</v>
      </c>
      <c r="C19" s="2">
        <v>35.6</v>
      </c>
      <c r="D19" s="2">
        <v>17</v>
      </c>
      <c r="E19" s="2">
        <v>26.32</v>
      </c>
      <c r="F19" s="2">
        <v>25.64</v>
      </c>
      <c r="G19" s="4" t="s">
        <v>2</v>
      </c>
      <c r="H19" s="15">
        <f>E19</f>
        <v>26.32</v>
      </c>
      <c r="L19" s="13"/>
      <c r="O19" s="60"/>
      <c r="P19" s="60"/>
      <c r="Q19" s="13"/>
      <c r="R19" s="13"/>
    </row>
    <row r="20" spans="1:22" x14ac:dyDescent="0.3">
      <c r="B20" s="2" t="s">
        <v>5</v>
      </c>
      <c r="C20" s="2">
        <v>19.399999999999999</v>
      </c>
      <c r="D20" s="2">
        <v>28</v>
      </c>
      <c r="E20" s="2">
        <v>30.3</v>
      </c>
      <c r="F20" s="2">
        <v>30.3</v>
      </c>
      <c r="G20" s="4" t="s">
        <v>3</v>
      </c>
      <c r="H20" s="15">
        <f>F19</f>
        <v>25.64</v>
      </c>
      <c r="O20" s="60"/>
      <c r="P20" s="60"/>
      <c r="Q20" s="13"/>
      <c r="R20" s="13"/>
    </row>
    <row r="21" spans="1:22" x14ac:dyDescent="0.3">
      <c r="B21" s="117" t="s">
        <v>122</v>
      </c>
      <c r="C21" s="117"/>
      <c r="D21" s="117"/>
      <c r="E21" s="117"/>
      <c r="F21" s="117"/>
      <c r="G21" s="4" t="s">
        <v>0</v>
      </c>
      <c r="H21" s="15">
        <f>C24</f>
        <v>16.440000000000001</v>
      </c>
      <c r="J21" s="21"/>
      <c r="K21" s="21"/>
      <c r="L21" s="21"/>
      <c r="O21" s="60"/>
      <c r="P21" s="60"/>
      <c r="Q21" s="60"/>
      <c r="R21" s="13"/>
    </row>
    <row r="22" spans="1:22" ht="15" thickBot="1" x14ac:dyDescent="0.35">
      <c r="B22" s="2" t="s">
        <v>13</v>
      </c>
      <c r="C22" s="2">
        <v>29.01</v>
      </c>
      <c r="D22" s="2">
        <v>19</v>
      </c>
      <c r="E22" s="2">
        <v>23.81</v>
      </c>
      <c r="F22" s="2">
        <v>25.64</v>
      </c>
      <c r="G22" s="4" t="s">
        <v>1</v>
      </c>
      <c r="H22" s="15">
        <f>D24</f>
        <v>23</v>
      </c>
      <c r="I22" s="60"/>
      <c r="J22" s="24"/>
      <c r="K22" s="24"/>
      <c r="L22" s="23"/>
      <c r="O22" s="60"/>
      <c r="P22" s="60"/>
      <c r="Q22" s="13"/>
      <c r="R22" s="13"/>
      <c r="S22" s="13"/>
      <c r="T22" s="38"/>
      <c r="U22" s="38"/>
      <c r="V22" s="60"/>
    </row>
    <row r="23" spans="1:22" ht="15" thickBot="1" x14ac:dyDescent="0.35">
      <c r="B23" s="2" t="s">
        <v>14</v>
      </c>
      <c r="C23" s="2">
        <v>54.55</v>
      </c>
      <c r="D23" s="2">
        <v>58</v>
      </c>
      <c r="E23" s="2">
        <v>54.64</v>
      </c>
      <c r="F23" s="2">
        <v>55.56</v>
      </c>
      <c r="G23" s="4" t="s">
        <v>2</v>
      </c>
      <c r="H23" s="15">
        <f>E24</f>
        <v>26.32</v>
      </c>
      <c r="I23" s="60"/>
      <c r="J23" s="22"/>
      <c r="K23" s="22"/>
      <c r="L23" s="22"/>
      <c r="O23" s="60"/>
      <c r="P23" s="60"/>
      <c r="Q23" s="13"/>
      <c r="R23" s="13"/>
      <c r="S23" s="13"/>
      <c r="T23" s="38"/>
      <c r="U23" s="38"/>
      <c r="V23" s="60"/>
    </row>
    <row r="24" spans="1:22" x14ac:dyDescent="0.3">
      <c r="B24" s="2" t="s">
        <v>34</v>
      </c>
      <c r="C24" s="2">
        <v>16.440000000000001</v>
      </c>
      <c r="D24" s="2">
        <v>23</v>
      </c>
      <c r="E24" s="2">
        <v>26.32</v>
      </c>
      <c r="F24" s="2">
        <v>25</v>
      </c>
      <c r="G24" s="4" t="s">
        <v>3</v>
      </c>
      <c r="H24" s="15">
        <f>F24</f>
        <v>25</v>
      </c>
      <c r="I24" s="60"/>
      <c r="J24" s="60"/>
      <c r="K24" s="13"/>
      <c r="L24" s="13"/>
      <c r="O24" s="60"/>
      <c r="P24" s="60"/>
      <c r="Q24" s="13"/>
      <c r="R24" s="13"/>
      <c r="S24" s="13"/>
      <c r="T24" s="13"/>
      <c r="U24" s="13"/>
      <c r="V24" s="10"/>
    </row>
    <row r="25" spans="1:22" x14ac:dyDescent="0.3">
      <c r="B25" s="117" t="s">
        <v>123</v>
      </c>
      <c r="C25" s="117"/>
      <c r="D25" s="117"/>
      <c r="E25" s="117"/>
      <c r="F25" s="117"/>
      <c r="G25" s="4" t="s">
        <v>0</v>
      </c>
      <c r="H25" s="15">
        <f>C28</f>
        <v>17.72</v>
      </c>
      <c r="I25" s="60"/>
      <c r="J25" s="60"/>
      <c r="K25" s="13"/>
      <c r="L25" s="60"/>
      <c r="N25" s="60"/>
      <c r="O25" s="60"/>
      <c r="P25" s="60"/>
      <c r="Q25" s="60"/>
      <c r="R25" s="13"/>
      <c r="S25" s="13"/>
      <c r="T25" s="13"/>
      <c r="U25" s="13"/>
      <c r="V25" s="13"/>
    </row>
    <row r="26" spans="1:22" x14ac:dyDescent="0.3">
      <c r="B26" s="2" t="s">
        <v>13</v>
      </c>
      <c r="C26" s="2">
        <v>49.06</v>
      </c>
      <c r="D26" s="2">
        <v>39</v>
      </c>
      <c r="E26" s="2">
        <v>54.64</v>
      </c>
      <c r="F26" s="2">
        <v>54.05</v>
      </c>
      <c r="G26" s="4" t="s">
        <v>1</v>
      </c>
      <c r="H26" s="15">
        <f>D28</f>
        <v>29</v>
      </c>
      <c r="I26" s="60"/>
      <c r="J26" s="60"/>
      <c r="K26" s="13"/>
      <c r="L26" s="13"/>
      <c r="N26" s="60"/>
      <c r="O26" s="60"/>
      <c r="P26" s="60"/>
      <c r="Q26" s="13"/>
      <c r="R26" s="60"/>
      <c r="S26" s="13"/>
      <c r="T26" s="13"/>
      <c r="U26" s="13"/>
      <c r="V26" s="13"/>
    </row>
    <row r="27" spans="1:22" x14ac:dyDescent="0.3">
      <c r="B27" s="2" t="s">
        <v>14</v>
      </c>
      <c r="C27" s="2">
        <v>33.22</v>
      </c>
      <c r="D27" s="2">
        <v>32</v>
      </c>
      <c r="E27" s="2">
        <v>23.81</v>
      </c>
      <c r="F27" s="2">
        <v>24.39</v>
      </c>
      <c r="G27" s="4" t="s">
        <v>2</v>
      </c>
      <c r="H27" s="15">
        <f>E28</f>
        <v>27.78</v>
      </c>
      <c r="I27" s="60"/>
      <c r="J27" s="60"/>
      <c r="K27" s="60"/>
      <c r="L27" s="13"/>
      <c r="R27" s="60"/>
      <c r="S27" s="60"/>
      <c r="T27" s="13"/>
      <c r="U27" s="60"/>
    </row>
    <row r="28" spans="1:22" ht="15" thickBot="1" x14ac:dyDescent="0.35">
      <c r="B28" s="2" t="s">
        <v>34</v>
      </c>
      <c r="C28" s="2">
        <v>17.72</v>
      </c>
      <c r="D28" s="2">
        <v>29</v>
      </c>
      <c r="E28" s="2">
        <v>27.78</v>
      </c>
      <c r="F28" s="2">
        <v>27.78</v>
      </c>
      <c r="G28" s="4" t="s">
        <v>3</v>
      </c>
      <c r="H28" s="15">
        <f>F28</f>
        <v>27.78</v>
      </c>
      <c r="I28" s="60"/>
      <c r="J28" s="60"/>
      <c r="K28" s="13"/>
      <c r="L28" s="13"/>
      <c r="R28" s="60"/>
      <c r="S28" s="60"/>
      <c r="T28" s="13"/>
      <c r="U28" s="13"/>
    </row>
    <row r="29" spans="1:22" ht="15" thickBot="1" x14ac:dyDescent="0.35">
      <c r="A29" s="13"/>
      <c r="B29" s="117" t="s">
        <v>124</v>
      </c>
      <c r="C29" s="117"/>
      <c r="D29" s="117"/>
      <c r="E29" s="117"/>
      <c r="F29" s="117"/>
      <c r="G29" s="4" t="s">
        <v>0</v>
      </c>
      <c r="H29" s="15">
        <f>C30</f>
        <v>48.75</v>
      </c>
      <c r="I29" s="60"/>
      <c r="J29" s="60"/>
      <c r="K29" s="13"/>
      <c r="L29" s="60"/>
      <c r="M29" s="22"/>
      <c r="N29" s="22"/>
      <c r="O29" s="22"/>
      <c r="Q29" s="60"/>
      <c r="R29" s="60"/>
      <c r="S29" s="60"/>
      <c r="T29" s="60"/>
      <c r="U29" s="13"/>
    </row>
    <row r="30" spans="1:22" ht="15" thickBot="1" x14ac:dyDescent="0.35">
      <c r="A30" s="13"/>
      <c r="B30" s="2" t="s">
        <v>33</v>
      </c>
      <c r="C30" s="2">
        <v>48.75</v>
      </c>
      <c r="D30" s="2">
        <v>61</v>
      </c>
      <c r="E30" s="2">
        <v>68.97</v>
      </c>
      <c r="F30" s="2">
        <v>68.97</v>
      </c>
      <c r="G30" s="4" t="s">
        <v>1</v>
      </c>
      <c r="H30" s="15">
        <f>D30</f>
        <v>61</v>
      </c>
      <c r="I30" s="60"/>
      <c r="J30" s="60"/>
      <c r="K30" s="13"/>
      <c r="L30" s="13"/>
      <c r="M30" s="22"/>
      <c r="N30" s="22"/>
      <c r="O30" s="22"/>
      <c r="Q30" s="60"/>
      <c r="R30" s="60"/>
      <c r="S30" s="60"/>
      <c r="T30" s="13"/>
      <c r="U30" s="13"/>
    </row>
    <row r="31" spans="1:22" ht="15" thickBot="1" x14ac:dyDescent="0.35">
      <c r="A31" s="13"/>
      <c r="B31" s="2" t="s">
        <v>14</v>
      </c>
      <c r="C31" s="2">
        <v>33.25</v>
      </c>
      <c r="D31" s="2">
        <v>21</v>
      </c>
      <c r="E31" s="2">
        <v>13.33</v>
      </c>
      <c r="F31" s="2">
        <v>12.5</v>
      </c>
      <c r="G31" s="4" t="s">
        <v>2</v>
      </c>
      <c r="H31" s="15">
        <f>E30</f>
        <v>68.97</v>
      </c>
      <c r="I31" s="60"/>
      <c r="J31" s="60"/>
      <c r="K31" s="60"/>
      <c r="L31" s="13"/>
      <c r="M31" s="22"/>
      <c r="N31" s="32"/>
      <c r="O31" s="32"/>
      <c r="Q31" s="60"/>
      <c r="S31" s="60"/>
      <c r="T31" s="13"/>
      <c r="U31" s="60"/>
    </row>
    <row r="32" spans="1:22" ht="15" thickBot="1" x14ac:dyDescent="0.35">
      <c r="A32" s="13"/>
      <c r="B32" s="2" t="s">
        <v>5</v>
      </c>
      <c r="C32" s="2">
        <v>18</v>
      </c>
      <c r="D32" s="2">
        <v>18</v>
      </c>
      <c r="E32" s="2">
        <v>23.09</v>
      </c>
      <c r="F32" s="2">
        <v>23.26</v>
      </c>
      <c r="G32" s="4" t="s">
        <v>3</v>
      </c>
      <c r="H32" s="15">
        <f>F30</f>
        <v>68.97</v>
      </c>
      <c r="I32" s="60"/>
      <c r="J32" s="60"/>
      <c r="K32" s="13"/>
      <c r="L32" s="13"/>
      <c r="M32" s="28"/>
      <c r="N32" s="33"/>
      <c r="O32" s="33"/>
      <c r="P32" s="30"/>
      <c r="Q32" s="60"/>
    </row>
    <row r="33" spans="1:17" ht="15" thickBot="1" x14ac:dyDescent="0.35">
      <c r="A33" s="13"/>
      <c r="B33" s="44"/>
      <c r="C33" s="44"/>
      <c r="D33" s="44"/>
      <c r="E33" s="44"/>
      <c r="F33" s="44"/>
      <c r="G33" s="36"/>
      <c r="H33" s="12"/>
      <c r="I33" s="60"/>
      <c r="J33" s="60"/>
      <c r="K33" s="13"/>
      <c r="L33" s="60"/>
      <c r="M33" s="29"/>
      <c r="N33" s="33"/>
      <c r="O33" s="33"/>
      <c r="P33" s="31"/>
      <c r="Q33" s="60"/>
    </row>
    <row r="34" spans="1:17" ht="15" thickBot="1" x14ac:dyDescent="0.35">
      <c r="A34" s="13"/>
      <c r="B34" s="46" t="s">
        <v>113</v>
      </c>
      <c r="C34" s="46">
        <f>AVERAGE(C36,C37,C38,C39,C40,C41,C42,C64)</f>
        <v>100</v>
      </c>
      <c r="D34" s="46">
        <f>AVERAGE(D36,D37,D38,D39,D40,D41,D42,D64)</f>
        <v>100</v>
      </c>
      <c r="E34" s="46">
        <v>105.48875</v>
      </c>
      <c r="F34" s="46">
        <v>105.4825</v>
      </c>
      <c r="G34" s="36"/>
      <c r="J34" s="57"/>
      <c r="K34" s="13"/>
      <c r="L34" s="13"/>
      <c r="M34" s="29"/>
      <c r="N34" s="33"/>
      <c r="O34" s="33"/>
      <c r="P34" s="31"/>
    </row>
    <row r="35" spans="1:17" ht="15" thickBot="1" x14ac:dyDescent="0.35">
      <c r="A35" s="13"/>
      <c r="B35" s="13"/>
      <c r="C35" s="13"/>
      <c r="D35" s="13"/>
      <c r="E35" s="13"/>
      <c r="F35" s="13"/>
      <c r="G35" s="36"/>
      <c r="H35" s="12"/>
      <c r="I35" s="60"/>
      <c r="J35" s="60"/>
      <c r="K35" s="13"/>
      <c r="L35" s="13"/>
      <c r="M35" s="29"/>
      <c r="N35" s="33"/>
      <c r="O35" s="33"/>
      <c r="P35" s="31"/>
    </row>
    <row r="36" spans="1:17" ht="15" thickBot="1" x14ac:dyDescent="0.35">
      <c r="A36" s="13"/>
      <c r="B36" s="44"/>
      <c r="G36" s="36"/>
      <c r="H36" s="12"/>
      <c r="L36" s="13"/>
      <c r="M36" s="29"/>
      <c r="N36" s="33"/>
      <c r="O36" s="33"/>
      <c r="P36" s="31"/>
    </row>
    <row r="37" spans="1:17" ht="15" thickBot="1" x14ac:dyDescent="0.35">
      <c r="A37" s="13"/>
      <c r="B37" s="44"/>
      <c r="G37" s="36"/>
      <c r="H37" s="12"/>
      <c r="L37" s="13"/>
      <c r="M37" s="29"/>
      <c r="N37" s="34"/>
      <c r="O37" s="35"/>
      <c r="P37" s="31"/>
    </row>
    <row r="38" spans="1:17" x14ac:dyDescent="0.3">
      <c r="B38" s="44"/>
      <c r="L38" s="13"/>
      <c r="M38" s="13"/>
      <c r="N38" s="13"/>
      <c r="O38" s="13"/>
    </row>
    <row r="39" spans="1:17" x14ac:dyDescent="0.3">
      <c r="B39" s="44"/>
      <c r="L39" s="13"/>
      <c r="M39" s="13"/>
      <c r="N39" s="13"/>
    </row>
    <row r="40" spans="1:17" x14ac:dyDescent="0.3">
      <c r="B40" s="44"/>
      <c r="M40" s="13"/>
      <c r="N40" s="13"/>
    </row>
    <row r="41" spans="1:17" x14ac:dyDescent="0.3">
      <c r="B41" s="44"/>
    </row>
    <row r="42" spans="1:17" x14ac:dyDescent="0.3">
      <c r="B42" s="44"/>
    </row>
    <row r="43" spans="1:17" x14ac:dyDescent="0.3">
      <c r="B43" s="44"/>
      <c r="C43" s="44"/>
      <c r="D43" s="44"/>
      <c r="E43" s="44"/>
      <c r="F43" s="44"/>
    </row>
    <row r="44" spans="1:17" x14ac:dyDescent="0.3">
      <c r="B44" s="44"/>
    </row>
    <row r="45" spans="1:17" x14ac:dyDescent="0.3">
      <c r="B45" s="44"/>
      <c r="C45" s="44"/>
      <c r="D45" s="44"/>
      <c r="E45" s="44"/>
      <c r="F45" s="44"/>
    </row>
    <row r="46" spans="1:17" x14ac:dyDescent="0.3">
      <c r="B46" s="44"/>
      <c r="C46" s="44"/>
      <c r="D46" s="44"/>
      <c r="E46" s="44"/>
      <c r="F46" s="44"/>
    </row>
    <row r="47" spans="1:17" x14ac:dyDescent="0.3">
      <c r="B47" s="44"/>
      <c r="C47" s="44"/>
      <c r="D47" s="44"/>
      <c r="E47" s="44"/>
      <c r="F47" s="44"/>
    </row>
    <row r="48" spans="1:17" x14ac:dyDescent="0.3">
      <c r="B48" s="44"/>
    </row>
    <row r="49" spans="2:6" x14ac:dyDescent="0.3">
      <c r="B49" s="44"/>
    </row>
    <row r="50" spans="2:6" x14ac:dyDescent="0.3">
      <c r="B50" s="44"/>
      <c r="C50" s="44"/>
      <c r="D50" s="44"/>
      <c r="E50" s="44"/>
      <c r="F50" s="44"/>
    </row>
    <row r="51" spans="2:6" x14ac:dyDescent="0.3">
      <c r="B51" s="44"/>
      <c r="C51" s="44"/>
      <c r="D51" s="44"/>
      <c r="E51" s="44"/>
      <c r="F51" s="44"/>
    </row>
    <row r="52" spans="2:6" x14ac:dyDescent="0.3">
      <c r="B52" s="44"/>
    </row>
    <row r="53" spans="2:6" x14ac:dyDescent="0.3">
      <c r="B53" s="44"/>
      <c r="C53" s="44"/>
      <c r="D53" s="44"/>
      <c r="E53" s="44"/>
      <c r="F53" s="44"/>
    </row>
    <row r="54" spans="2:6" x14ac:dyDescent="0.3">
      <c r="B54" s="44"/>
      <c r="C54" s="44"/>
      <c r="D54" s="44"/>
      <c r="E54" s="44"/>
      <c r="F54" s="44"/>
    </row>
    <row r="55" spans="2:6" x14ac:dyDescent="0.3">
      <c r="B55" s="44"/>
      <c r="C55" s="44"/>
      <c r="D55" s="44"/>
      <c r="E55" s="44"/>
      <c r="F55" s="44"/>
    </row>
    <row r="56" spans="2:6" x14ac:dyDescent="0.3">
      <c r="B56" s="44"/>
    </row>
    <row r="57" spans="2:6" x14ac:dyDescent="0.3">
      <c r="B57" s="44"/>
    </row>
    <row r="58" spans="2:6" x14ac:dyDescent="0.3">
      <c r="B58" s="44"/>
      <c r="C58" s="44"/>
      <c r="D58" s="44"/>
      <c r="E58" s="44"/>
      <c r="F58" s="44"/>
    </row>
    <row r="59" spans="2:6" x14ac:dyDescent="0.3">
      <c r="B59" s="44"/>
      <c r="C59" s="44"/>
      <c r="D59" s="44"/>
      <c r="E59" s="44"/>
      <c r="F59" s="44"/>
    </row>
    <row r="60" spans="2:6" x14ac:dyDescent="0.3">
      <c r="B60" s="44"/>
    </row>
    <row r="62" spans="2:6" x14ac:dyDescent="0.3">
      <c r="C62" s="44"/>
      <c r="D62" s="44"/>
      <c r="E62" s="44"/>
      <c r="F62" s="44"/>
    </row>
    <row r="63" spans="2:6" x14ac:dyDescent="0.3">
      <c r="C63" s="44"/>
      <c r="D63" s="44"/>
      <c r="E63" s="44"/>
      <c r="F63" s="44"/>
    </row>
    <row r="64" spans="2:6" x14ac:dyDescent="0.3">
      <c r="C64">
        <f>SUM(C30:C32)</f>
        <v>100</v>
      </c>
      <c r="D64">
        <f>SUM(D30:D32)</f>
        <v>100</v>
      </c>
      <c r="E64">
        <f>SUM(E30:E32)</f>
        <v>105.39</v>
      </c>
      <c r="F64">
        <f>SUM(F30:F32)</f>
        <v>104.73</v>
      </c>
    </row>
    <row r="65" spans="3:6" x14ac:dyDescent="0.3">
      <c r="C65" s="44"/>
      <c r="D65" s="44"/>
      <c r="E65" s="44"/>
      <c r="F65" s="44"/>
    </row>
    <row r="66" spans="3:6" x14ac:dyDescent="0.3">
      <c r="C66" s="44"/>
      <c r="D66" s="44"/>
      <c r="E66" s="44"/>
      <c r="F66" s="44"/>
    </row>
    <row r="67" spans="3:6" x14ac:dyDescent="0.3">
      <c r="C67" s="44"/>
      <c r="D67" s="44"/>
      <c r="E67" s="44"/>
      <c r="F67" s="44"/>
    </row>
  </sheetData>
  <mergeCells count="10">
    <mergeCell ref="B29:F29"/>
    <mergeCell ref="B2:H2"/>
    <mergeCell ref="M2:Q2"/>
    <mergeCell ref="B4:H4"/>
    <mergeCell ref="B5:F5"/>
    <mergeCell ref="B9:F9"/>
    <mergeCell ref="B13:F13"/>
    <mergeCell ref="B17:F17"/>
    <mergeCell ref="B21:F21"/>
    <mergeCell ref="B25:F25"/>
  </mergeCells>
  <conditionalFormatting sqref="J12">
    <cfRule type="cellIs" dxfId="1" priority="1" operator="greaterThan">
      <formula>$C$6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68903-EBC3-489F-8018-BEF8E7EAE955}">
  <dimension ref="B1:W43"/>
  <sheetViews>
    <sheetView workbookViewId="0">
      <selection activeCell="P16" sqref="P16"/>
    </sheetView>
  </sheetViews>
  <sheetFormatPr defaultRowHeight="14.4" x14ac:dyDescent="0.3"/>
  <cols>
    <col min="2" max="2" width="14.6640625" bestFit="1" customWidth="1"/>
    <col min="3" max="3" width="10.33203125" customWidth="1"/>
    <col min="4" max="4" width="9.44140625" customWidth="1"/>
    <col min="5" max="6" width="10.33203125" customWidth="1"/>
    <col min="7" max="7" width="9.77734375" customWidth="1"/>
    <col min="8" max="8" width="17.44140625" customWidth="1"/>
    <col min="11" max="11" width="27.21875" bestFit="1" customWidth="1"/>
    <col min="13" max="13" width="10.109375" bestFit="1" customWidth="1"/>
    <col min="14" max="14" width="14.5546875" bestFit="1" customWidth="1"/>
    <col min="15" max="15" width="5.44140625" bestFit="1" customWidth="1"/>
    <col min="16" max="16" width="14.6640625" bestFit="1" customWidth="1"/>
    <col min="17" max="17" width="12.21875" bestFit="1" customWidth="1"/>
    <col min="21" max="21" width="9.88671875" bestFit="1" customWidth="1"/>
    <col min="23" max="23" width="11.109375" bestFit="1" customWidth="1"/>
  </cols>
  <sheetData>
    <row r="1" spans="2:23" x14ac:dyDescent="0.3">
      <c r="L1" s="13"/>
    </row>
    <row r="2" spans="2:23" ht="21" x14ac:dyDescent="0.3">
      <c r="B2" s="120" t="s">
        <v>183</v>
      </c>
      <c r="C2" s="120"/>
      <c r="D2" s="120"/>
      <c r="E2" s="120"/>
      <c r="F2" s="120"/>
      <c r="G2" s="120"/>
      <c r="H2" s="120"/>
      <c r="I2" s="10"/>
      <c r="J2" s="14" t="s">
        <v>30</v>
      </c>
      <c r="K2" s="4" t="s">
        <v>45</v>
      </c>
      <c r="L2" s="1"/>
      <c r="M2" s="117" t="s">
        <v>9</v>
      </c>
      <c r="N2" s="117"/>
      <c r="O2" s="117"/>
      <c r="P2" s="117"/>
      <c r="Q2" s="117"/>
    </row>
    <row r="3" spans="2:23" x14ac:dyDescent="0.3">
      <c r="B3" s="4" t="s">
        <v>4</v>
      </c>
      <c r="C3" s="4" t="s">
        <v>0</v>
      </c>
      <c r="D3" s="4" t="s">
        <v>1</v>
      </c>
      <c r="E3" s="4" t="s">
        <v>2</v>
      </c>
      <c r="F3" s="4" t="s">
        <v>3</v>
      </c>
      <c r="G3" s="4" t="s">
        <v>30</v>
      </c>
      <c r="H3" s="4" t="s">
        <v>46</v>
      </c>
      <c r="I3" s="11"/>
      <c r="J3" s="15" t="s">
        <v>0</v>
      </c>
      <c r="K3" s="46">
        <f>H5+H9+H13+H17+H21</f>
        <v>271.38</v>
      </c>
      <c r="M3" s="5" t="s">
        <v>15</v>
      </c>
      <c r="N3" s="2" t="s">
        <v>88</v>
      </c>
      <c r="O3" s="2" t="s">
        <v>7</v>
      </c>
      <c r="P3" s="2" t="s">
        <v>31</v>
      </c>
      <c r="Q3" s="2" t="s">
        <v>8</v>
      </c>
    </row>
    <row r="4" spans="2:23" x14ac:dyDescent="0.3">
      <c r="B4" s="117" t="s">
        <v>168</v>
      </c>
      <c r="C4" s="117"/>
      <c r="D4" s="117"/>
      <c r="E4" s="117"/>
      <c r="F4" s="117"/>
      <c r="G4" s="117"/>
      <c r="H4" s="117"/>
      <c r="I4" s="12"/>
      <c r="J4" s="15" t="s">
        <v>1</v>
      </c>
      <c r="K4" s="46">
        <f>H6+H10+H14+H18+H22</f>
        <v>259</v>
      </c>
      <c r="M4" s="2" t="s">
        <v>184</v>
      </c>
      <c r="N4" s="2" t="s">
        <v>57</v>
      </c>
      <c r="O4" s="2">
        <v>3.5</v>
      </c>
      <c r="P4" s="2">
        <v>-1</v>
      </c>
      <c r="Q4" s="2">
        <v>-1</v>
      </c>
    </row>
    <row r="5" spans="2:23" x14ac:dyDescent="0.3">
      <c r="B5" s="117" t="s">
        <v>154</v>
      </c>
      <c r="C5" s="117"/>
      <c r="D5" s="117"/>
      <c r="E5" s="117"/>
      <c r="F5" s="117"/>
      <c r="G5" s="4" t="s">
        <v>0</v>
      </c>
      <c r="H5" s="89">
        <f>C7</f>
        <v>74.069999999999993</v>
      </c>
      <c r="I5" s="65"/>
      <c r="J5" s="2" t="s">
        <v>2</v>
      </c>
      <c r="K5" s="46">
        <f>H7+H11+H15+H19+H23</f>
        <v>267.99</v>
      </c>
      <c r="M5" s="58" t="s">
        <v>185</v>
      </c>
      <c r="N5" s="58" t="s">
        <v>186</v>
      </c>
      <c r="O5" s="58">
        <v>3.5</v>
      </c>
      <c r="P5" s="73">
        <v>3.5</v>
      </c>
      <c r="Q5" s="58">
        <f>Q4+P5</f>
        <v>2.5</v>
      </c>
    </row>
    <row r="6" spans="2:23" x14ac:dyDescent="0.3">
      <c r="B6" s="2" t="s">
        <v>13</v>
      </c>
      <c r="C6" s="2">
        <v>14.54</v>
      </c>
      <c r="D6" s="47">
        <v>12</v>
      </c>
      <c r="E6" s="2">
        <v>11.11</v>
      </c>
      <c r="F6" s="2">
        <v>10</v>
      </c>
      <c r="G6" s="4" t="s">
        <v>1</v>
      </c>
      <c r="H6" s="89">
        <f>D7</f>
        <v>66</v>
      </c>
      <c r="I6" s="13"/>
      <c r="J6" s="2" t="s">
        <v>3</v>
      </c>
      <c r="K6" s="46">
        <f>H8+H12+H16+H20+H24</f>
        <v>270.94</v>
      </c>
      <c r="M6" s="71"/>
      <c r="N6" s="71"/>
      <c r="O6" s="71"/>
      <c r="P6" s="71"/>
      <c r="Q6" s="51">
        <v>2.5</v>
      </c>
    </row>
    <row r="7" spans="2:23" x14ac:dyDescent="0.3">
      <c r="B7" s="2" t="s">
        <v>32</v>
      </c>
      <c r="C7" s="2">
        <v>74.069999999999993</v>
      </c>
      <c r="D7" s="47">
        <v>66</v>
      </c>
      <c r="E7" s="2">
        <v>75.19</v>
      </c>
      <c r="F7" s="2">
        <v>76.92</v>
      </c>
      <c r="G7" s="4" t="s">
        <v>2</v>
      </c>
      <c r="H7" s="89">
        <f>E7</f>
        <v>75.19</v>
      </c>
      <c r="I7" s="13"/>
      <c r="J7" s="48"/>
      <c r="K7" s="11"/>
      <c r="Q7" s="13"/>
    </row>
    <row r="8" spans="2:23" x14ac:dyDescent="0.3">
      <c r="B8" s="2" t="s">
        <v>5</v>
      </c>
      <c r="C8" s="2">
        <v>11.39</v>
      </c>
      <c r="D8" s="47">
        <v>22</v>
      </c>
      <c r="E8" s="2">
        <v>19.05</v>
      </c>
      <c r="F8" s="2">
        <v>18.52</v>
      </c>
      <c r="G8" s="4" t="s">
        <v>3</v>
      </c>
      <c r="H8" s="89">
        <f>F7</f>
        <v>76.92</v>
      </c>
      <c r="I8" s="13"/>
      <c r="J8" s="12"/>
      <c r="K8" s="25"/>
    </row>
    <row r="9" spans="2:23" x14ac:dyDescent="0.3">
      <c r="B9" s="117" t="s">
        <v>145</v>
      </c>
      <c r="C9" s="117"/>
      <c r="D9" s="117"/>
      <c r="E9" s="117"/>
      <c r="F9" s="117"/>
      <c r="G9" s="4" t="s">
        <v>0</v>
      </c>
      <c r="H9" s="89">
        <f>C10</f>
        <v>33.96</v>
      </c>
      <c r="J9" s="12"/>
      <c r="K9" s="26"/>
      <c r="L9" s="13"/>
      <c r="M9" s="13"/>
      <c r="N9" s="13"/>
      <c r="O9" s="13"/>
      <c r="P9" s="13"/>
    </row>
    <row r="10" spans="2:23" x14ac:dyDescent="0.3">
      <c r="B10" s="2" t="s">
        <v>33</v>
      </c>
      <c r="C10" s="2">
        <v>33.96</v>
      </c>
      <c r="D10" s="2">
        <v>48</v>
      </c>
      <c r="E10" s="2">
        <v>48.78</v>
      </c>
      <c r="F10" s="2">
        <v>48.78</v>
      </c>
      <c r="G10" s="4" t="s">
        <v>1</v>
      </c>
      <c r="H10" s="89">
        <f>D10</f>
        <v>48</v>
      </c>
      <c r="J10" s="13"/>
      <c r="K10" s="25"/>
      <c r="L10" s="13"/>
      <c r="M10" s="13"/>
      <c r="N10" s="13"/>
      <c r="O10" s="13"/>
      <c r="P10" s="13"/>
    </row>
    <row r="11" spans="2:23" x14ac:dyDescent="0.3">
      <c r="B11" s="2" t="s">
        <v>96</v>
      </c>
      <c r="C11" s="2">
        <v>49.71</v>
      </c>
      <c r="D11" s="2">
        <v>26</v>
      </c>
      <c r="E11" s="2">
        <v>27.78</v>
      </c>
      <c r="F11" s="2">
        <v>28.57</v>
      </c>
      <c r="G11" s="4" t="s">
        <v>2</v>
      </c>
      <c r="H11" s="89">
        <f>E10</f>
        <v>48.78</v>
      </c>
      <c r="J11" s="13"/>
      <c r="K11" s="25"/>
      <c r="Q11" s="39"/>
      <c r="T11" s="13"/>
      <c r="U11" s="38"/>
      <c r="V11" s="38"/>
      <c r="W11" s="67"/>
    </row>
    <row r="12" spans="2:23" x14ac:dyDescent="0.3">
      <c r="B12" s="2" t="s">
        <v>5</v>
      </c>
      <c r="C12" s="2">
        <v>16.329999999999998</v>
      </c>
      <c r="D12" s="2">
        <v>26</v>
      </c>
      <c r="E12" s="2">
        <v>28.57</v>
      </c>
      <c r="F12" s="2">
        <v>27.78</v>
      </c>
      <c r="G12" s="4" t="s">
        <v>3</v>
      </c>
      <c r="H12" s="89">
        <f>F10</f>
        <v>48.78</v>
      </c>
      <c r="M12" s="65"/>
      <c r="N12" s="65"/>
      <c r="P12" s="13"/>
      <c r="Q12" s="13"/>
      <c r="T12" s="13"/>
      <c r="U12" s="38"/>
      <c r="V12" s="38"/>
      <c r="W12" s="70"/>
    </row>
    <row r="13" spans="2:23" x14ac:dyDescent="0.3">
      <c r="B13" s="117" t="s">
        <v>147</v>
      </c>
      <c r="C13" s="117"/>
      <c r="D13" s="117"/>
      <c r="E13" s="117"/>
      <c r="F13" s="117"/>
      <c r="G13" s="4" t="s">
        <v>0</v>
      </c>
      <c r="H13" s="89">
        <f>C14</f>
        <v>68.91</v>
      </c>
      <c r="M13" s="13"/>
      <c r="N13" s="13"/>
      <c r="P13" s="13"/>
      <c r="Q13" s="13"/>
    </row>
    <row r="14" spans="2:23" x14ac:dyDescent="0.3">
      <c r="B14" s="2" t="s">
        <v>33</v>
      </c>
      <c r="C14" s="2">
        <v>68.91</v>
      </c>
      <c r="D14" s="2">
        <v>72</v>
      </c>
      <c r="E14" s="2">
        <v>66.67</v>
      </c>
      <c r="F14" s="2">
        <v>66.67</v>
      </c>
      <c r="G14" s="4" t="s">
        <v>1</v>
      </c>
      <c r="H14" s="89">
        <f>D14</f>
        <v>72</v>
      </c>
      <c r="L14" s="13"/>
      <c r="M14" s="13"/>
      <c r="N14" s="13"/>
      <c r="O14" s="13"/>
      <c r="P14" s="13"/>
      <c r="Q14" s="13"/>
    </row>
    <row r="15" spans="2:23" x14ac:dyDescent="0.3">
      <c r="B15" s="2" t="s">
        <v>96</v>
      </c>
      <c r="C15" s="2">
        <v>17.600000000000001</v>
      </c>
      <c r="D15" s="2">
        <v>18</v>
      </c>
      <c r="E15" s="2">
        <v>13.33</v>
      </c>
      <c r="F15" s="2">
        <v>13.33</v>
      </c>
      <c r="G15" s="4" t="s">
        <v>2</v>
      </c>
      <c r="H15" s="89">
        <f>E14</f>
        <v>66.67</v>
      </c>
      <c r="L15" s="12"/>
    </row>
    <row r="16" spans="2:23" x14ac:dyDescent="0.3">
      <c r="B16" s="2" t="s">
        <v>5</v>
      </c>
      <c r="C16" s="2">
        <v>13.49</v>
      </c>
      <c r="D16" s="2">
        <v>10</v>
      </c>
      <c r="E16" s="2">
        <v>25</v>
      </c>
      <c r="F16" s="2">
        <v>25</v>
      </c>
      <c r="G16" s="4" t="s">
        <v>3</v>
      </c>
      <c r="H16" s="89">
        <f>F14</f>
        <v>66.67</v>
      </c>
      <c r="L16" s="13"/>
    </row>
    <row r="17" spans="2:17" x14ac:dyDescent="0.3">
      <c r="B17" s="117" t="s">
        <v>149</v>
      </c>
      <c r="C17" s="117"/>
      <c r="D17" s="117"/>
      <c r="E17" s="117"/>
      <c r="F17" s="117"/>
      <c r="G17" s="4" t="s">
        <v>0</v>
      </c>
      <c r="H17" s="89">
        <f>C19</f>
        <v>38.409999999999997</v>
      </c>
      <c r="L17" s="13"/>
    </row>
    <row r="18" spans="2:17" ht="17.399999999999999" x14ac:dyDescent="0.3">
      <c r="B18" s="2" t="s">
        <v>115</v>
      </c>
      <c r="C18" s="2">
        <v>43.68</v>
      </c>
      <c r="D18" s="2">
        <v>54</v>
      </c>
      <c r="E18" s="2">
        <v>48.78</v>
      </c>
      <c r="F18" s="2">
        <v>48.78</v>
      </c>
      <c r="G18" s="4" t="s">
        <v>1</v>
      </c>
      <c r="H18" s="89">
        <f>D19</f>
        <v>24</v>
      </c>
      <c r="L18" s="13"/>
      <c r="O18" s="19"/>
      <c r="P18" s="65"/>
      <c r="Q18" s="13"/>
    </row>
    <row r="19" spans="2:17" x14ac:dyDescent="0.3">
      <c r="B19" s="2" t="s">
        <v>32</v>
      </c>
      <c r="C19" s="2">
        <v>38.409999999999997</v>
      </c>
      <c r="D19" s="2">
        <v>24</v>
      </c>
      <c r="E19" s="2">
        <v>28.57</v>
      </c>
      <c r="F19" s="2">
        <v>28.57</v>
      </c>
      <c r="G19" s="4" t="s">
        <v>2</v>
      </c>
      <c r="H19" s="89">
        <f>E19</f>
        <v>28.57</v>
      </c>
      <c r="L19" s="13"/>
      <c r="O19" s="65"/>
      <c r="P19" s="65"/>
      <c r="Q19" s="13"/>
    </row>
    <row r="20" spans="2:17" x14ac:dyDescent="0.3">
      <c r="B20" s="2" t="s">
        <v>5</v>
      </c>
      <c r="C20" s="2">
        <v>17.91</v>
      </c>
      <c r="D20" s="2">
        <v>22</v>
      </c>
      <c r="E20" s="2">
        <v>28.57</v>
      </c>
      <c r="F20" s="2">
        <v>27.78</v>
      </c>
      <c r="G20" s="4" t="s">
        <v>3</v>
      </c>
      <c r="H20" s="89">
        <f>F19</f>
        <v>28.57</v>
      </c>
      <c r="O20" s="65"/>
      <c r="P20" s="65"/>
      <c r="Q20" s="13"/>
    </row>
    <row r="21" spans="2:17" x14ac:dyDescent="0.3">
      <c r="B21" s="117" t="s">
        <v>151</v>
      </c>
      <c r="C21" s="117"/>
      <c r="D21" s="117"/>
      <c r="E21" s="117"/>
      <c r="F21" s="117"/>
      <c r="G21" s="4" t="s">
        <v>0</v>
      </c>
      <c r="H21" s="89">
        <f>C23</f>
        <v>56.03</v>
      </c>
      <c r="J21" s="21"/>
      <c r="K21" s="21"/>
      <c r="L21" s="21"/>
      <c r="O21" s="65"/>
      <c r="P21" s="65"/>
      <c r="Q21" s="65"/>
    </row>
    <row r="22" spans="2:17" ht="15" thickBot="1" x14ac:dyDescent="0.35">
      <c r="B22" s="2" t="s">
        <v>13</v>
      </c>
      <c r="C22" s="2">
        <v>27.54</v>
      </c>
      <c r="D22" s="2">
        <v>26</v>
      </c>
      <c r="E22" s="2">
        <v>27.78</v>
      </c>
      <c r="F22" s="2">
        <v>27.78</v>
      </c>
      <c r="G22" s="4" t="s">
        <v>1</v>
      </c>
      <c r="H22" s="89">
        <f>D23</f>
        <v>49</v>
      </c>
      <c r="I22" s="65"/>
      <c r="J22" s="24"/>
      <c r="K22" s="24"/>
      <c r="L22" s="23"/>
      <c r="O22" s="65"/>
      <c r="P22" s="65"/>
      <c r="Q22" s="13"/>
    </row>
    <row r="23" spans="2:17" ht="15" thickBot="1" x14ac:dyDescent="0.35">
      <c r="B23" s="2" t="s">
        <v>32</v>
      </c>
      <c r="C23" s="2">
        <v>56.03</v>
      </c>
      <c r="D23" s="2">
        <v>49</v>
      </c>
      <c r="E23" s="2">
        <v>48.78</v>
      </c>
      <c r="F23" s="2">
        <v>50</v>
      </c>
      <c r="G23" s="4" t="s">
        <v>2</v>
      </c>
      <c r="H23" s="89">
        <f>E23</f>
        <v>48.78</v>
      </c>
      <c r="I23" s="65"/>
      <c r="J23" s="22"/>
      <c r="K23" s="22"/>
      <c r="L23" s="22"/>
      <c r="O23" s="65"/>
      <c r="P23" s="65"/>
      <c r="Q23" s="13"/>
    </row>
    <row r="24" spans="2:17" x14ac:dyDescent="0.3">
      <c r="B24" s="2" t="s">
        <v>5</v>
      </c>
      <c r="C24" s="2">
        <v>16.43</v>
      </c>
      <c r="D24" s="2">
        <v>25</v>
      </c>
      <c r="E24" s="2">
        <v>28.57</v>
      </c>
      <c r="F24" s="2">
        <v>27.78</v>
      </c>
      <c r="G24" s="4" t="s">
        <v>3</v>
      </c>
      <c r="H24" s="89">
        <f>F23</f>
        <v>50</v>
      </c>
      <c r="I24" s="65"/>
      <c r="J24" s="65"/>
      <c r="K24" s="13"/>
      <c r="L24" s="13"/>
      <c r="O24" s="65"/>
      <c r="P24" s="65"/>
      <c r="Q24" s="13"/>
    </row>
    <row r="25" spans="2:17" x14ac:dyDescent="0.3">
      <c r="B25" s="44"/>
      <c r="C25" s="44"/>
      <c r="D25" s="44"/>
      <c r="E25" s="44"/>
      <c r="F25" s="44"/>
      <c r="G25" s="36"/>
      <c r="H25" s="12"/>
      <c r="I25" s="65"/>
      <c r="J25" s="65"/>
      <c r="K25" s="13"/>
      <c r="L25" s="65"/>
      <c r="N25" s="65"/>
      <c r="O25" s="65"/>
      <c r="P25" s="65"/>
      <c r="Q25" s="65"/>
    </row>
    <row r="26" spans="2:17" x14ac:dyDescent="0.3">
      <c r="B26" s="46" t="s">
        <v>113</v>
      </c>
      <c r="C26" s="46">
        <v>100</v>
      </c>
      <c r="D26" s="46">
        <v>100</v>
      </c>
      <c r="E26" s="49">
        <v>105.306</v>
      </c>
      <c r="F26" s="46">
        <v>105.252</v>
      </c>
      <c r="G26" s="36"/>
      <c r="H26" s="56"/>
      <c r="I26" s="65"/>
      <c r="J26" s="65"/>
      <c r="K26" s="13"/>
      <c r="L26" s="13"/>
      <c r="N26" s="65"/>
      <c r="O26" s="65"/>
      <c r="P26" s="65"/>
      <c r="Q26" s="13"/>
    </row>
    <row r="27" spans="2:17" x14ac:dyDescent="0.3">
      <c r="B27" s="13"/>
      <c r="C27" s="13"/>
      <c r="D27" s="13"/>
      <c r="E27" s="13"/>
      <c r="F27" s="13"/>
      <c r="G27" s="36"/>
      <c r="H27" s="12"/>
      <c r="I27" s="65"/>
      <c r="J27" s="65"/>
      <c r="K27" s="65"/>
      <c r="L27" s="13"/>
    </row>
    <row r="28" spans="2:17" ht="15" thickBot="1" x14ac:dyDescent="0.35">
      <c r="B28" s="44"/>
      <c r="I28" s="65"/>
      <c r="J28" s="65"/>
      <c r="K28" s="13"/>
      <c r="L28" s="13"/>
    </row>
    <row r="29" spans="2:17" ht="15" thickBot="1" x14ac:dyDescent="0.35">
      <c r="B29" s="44"/>
      <c r="G29" s="36"/>
      <c r="H29" s="12"/>
      <c r="I29" s="65"/>
      <c r="J29" s="65"/>
      <c r="K29" s="13"/>
      <c r="L29" s="65"/>
      <c r="M29" s="22"/>
      <c r="N29" s="22"/>
      <c r="O29" s="22"/>
      <c r="Q29" s="65"/>
    </row>
    <row r="30" spans="2:17" ht="15" thickBot="1" x14ac:dyDescent="0.35">
      <c r="B30" s="44"/>
      <c r="I30" s="65"/>
      <c r="J30" s="65"/>
      <c r="K30" s="13"/>
      <c r="L30" s="13"/>
      <c r="M30" s="22"/>
      <c r="N30" s="22"/>
      <c r="O30" s="22"/>
      <c r="Q30" s="65"/>
    </row>
    <row r="31" spans="2:17" ht="15" thickBot="1" x14ac:dyDescent="0.35">
      <c r="B31" s="44"/>
      <c r="I31" s="65"/>
      <c r="J31" s="65"/>
      <c r="K31" s="65"/>
      <c r="L31" s="13"/>
      <c r="M31" s="22"/>
      <c r="N31" s="32"/>
      <c r="O31" s="32"/>
      <c r="Q31" s="65"/>
    </row>
    <row r="32" spans="2:17" ht="15" thickBot="1" x14ac:dyDescent="0.35">
      <c r="B32" s="44"/>
      <c r="I32" s="65"/>
      <c r="J32" s="65"/>
      <c r="K32" s="13"/>
      <c r="L32" s="13"/>
      <c r="M32" s="28"/>
      <c r="N32" s="33"/>
      <c r="O32" s="33"/>
      <c r="P32" s="30"/>
      <c r="Q32" s="65"/>
    </row>
    <row r="33" spans="2:16" ht="15" thickBot="1" x14ac:dyDescent="0.35">
      <c r="B33" s="44"/>
      <c r="I33" s="65"/>
      <c r="J33" s="57"/>
      <c r="K33" s="13"/>
      <c r="L33" s="13"/>
      <c r="M33" s="29"/>
      <c r="N33" s="33"/>
      <c r="O33" s="33"/>
      <c r="P33" s="31"/>
    </row>
    <row r="34" spans="2:16" ht="15" thickBot="1" x14ac:dyDescent="0.35">
      <c r="B34" s="44"/>
      <c r="C34" s="44"/>
      <c r="D34" s="44"/>
      <c r="E34" s="44"/>
      <c r="F34" s="44"/>
      <c r="I34" s="65"/>
      <c r="J34" s="65"/>
      <c r="K34" s="13"/>
      <c r="L34" s="13"/>
      <c r="M34" s="29"/>
      <c r="N34" s="33"/>
      <c r="O34" s="33"/>
      <c r="P34" s="31"/>
    </row>
    <row r="35" spans="2:16" ht="15" thickBot="1" x14ac:dyDescent="0.35">
      <c r="B35" s="44"/>
      <c r="L35" s="13"/>
      <c r="M35" s="29"/>
      <c r="N35" s="33"/>
      <c r="O35" s="33"/>
      <c r="P35" s="31"/>
    </row>
    <row r="36" spans="2:16" ht="15" thickBot="1" x14ac:dyDescent="0.35">
      <c r="B36" s="44"/>
      <c r="C36" s="44"/>
      <c r="D36" s="44"/>
      <c r="E36" s="44"/>
      <c r="F36" s="44"/>
      <c r="L36" s="13"/>
      <c r="M36" s="29"/>
      <c r="N36" s="34"/>
      <c r="O36" s="35"/>
      <c r="P36" s="31"/>
    </row>
    <row r="37" spans="2:16" x14ac:dyDescent="0.3">
      <c r="B37" s="44"/>
      <c r="C37" s="44"/>
      <c r="D37" s="44"/>
      <c r="E37" s="44"/>
      <c r="F37" s="44"/>
      <c r="L37" s="13"/>
      <c r="M37" s="13"/>
      <c r="N37" s="13"/>
      <c r="O37" s="13"/>
    </row>
    <row r="38" spans="2:16" x14ac:dyDescent="0.3">
      <c r="B38" s="44"/>
      <c r="C38" s="44"/>
      <c r="D38" s="44"/>
      <c r="E38" s="44"/>
      <c r="F38" s="44"/>
      <c r="L38" s="13"/>
      <c r="M38" s="13"/>
      <c r="N38" s="13"/>
    </row>
    <row r="39" spans="2:16" x14ac:dyDescent="0.3">
      <c r="B39" s="44"/>
      <c r="M39" s="13"/>
      <c r="N39" s="13"/>
    </row>
    <row r="40" spans="2:16" x14ac:dyDescent="0.3">
      <c r="B40" s="44"/>
    </row>
    <row r="41" spans="2:16" x14ac:dyDescent="0.3">
      <c r="B41" s="44"/>
      <c r="C41" s="44"/>
      <c r="D41" s="44"/>
      <c r="E41" s="44"/>
      <c r="F41" s="44"/>
    </row>
    <row r="42" spans="2:16" x14ac:dyDescent="0.3">
      <c r="B42" s="44"/>
      <c r="C42" s="44"/>
      <c r="D42" s="44"/>
      <c r="E42" s="44"/>
      <c r="F42" s="44"/>
    </row>
    <row r="43" spans="2:16" x14ac:dyDescent="0.3">
      <c r="B43" s="44"/>
    </row>
  </sheetData>
  <mergeCells count="8">
    <mergeCell ref="B17:F17"/>
    <mergeCell ref="B21:F21"/>
    <mergeCell ref="B2:H2"/>
    <mergeCell ref="M2:Q2"/>
    <mergeCell ref="B4:H4"/>
    <mergeCell ref="B5:F5"/>
    <mergeCell ref="B9:F9"/>
    <mergeCell ref="B13:F13"/>
  </mergeCells>
  <conditionalFormatting sqref="J12">
    <cfRule type="cellIs" dxfId="0" priority="1" operator="greaterThan">
      <formula>$D$6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865B-F12E-4E9E-967D-30095607FB6C}">
  <dimension ref="B1:I48"/>
  <sheetViews>
    <sheetView zoomScale="96" zoomScaleNormal="96" workbookViewId="0">
      <selection activeCell="L34" sqref="L34"/>
    </sheetView>
  </sheetViews>
  <sheetFormatPr defaultRowHeight="14.4" x14ac:dyDescent="0.3"/>
  <cols>
    <col min="1" max="1" width="8.33203125" customWidth="1"/>
    <col min="2" max="2" width="32.33203125" bestFit="1" customWidth="1"/>
    <col min="3" max="3" width="13.44140625" bestFit="1" customWidth="1"/>
    <col min="4" max="4" width="36.88671875" bestFit="1" customWidth="1"/>
    <col min="5" max="5" width="15" customWidth="1"/>
    <col min="6" max="6" width="11.109375" bestFit="1" customWidth="1"/>
    <col min="7" max="7" width="16.21875" customWidth="1"/>
  </cols>
  <sheetData>
    <row r="1" spans="2:4" x14ac:dyDescent="0.3">
      <c r="B1" s="129" t="s">
        <v>158</v>
      </c>
      <c r="C1" s="130"/>
      <c r="D1" s="131"/>
    </row>
    <row r="2" spans="2:4" ht="15" thickBot="1" x14ac:dyDescent="0.35">
      <c r="B2" s="132"/>
      <c r="C2" s="133"/>
      <c r="D2" s="134"/>
    </row>
    <row r="3" spans="2:4" s="52" customFormat="1" ht="10.8" customHeight="1" thickBot="1" x14ac:dyDescent="0.35">
      <c r="B3" s="86"/>
      <c r="C3" s="86"/>
      <c r="D3" s="86"/>
    </row>
    <row r="4" spans="2:4" ht="15" thickBot="1" x14ac:dyDescent="0.35">
      <c r="B4" s="135" t="s">
        <v>98</v>
      </c>
      <c r="C4" s="108" t="s">
        <v>30</v>
      </c>
      <c r="D4" s="109" t="s">
        <v>45</v>
      </c>
    </row>
    <row r="5" spans="2:4" x14ac:dyDescent="0.3">
      <c r="B5" s="136"/>
      <c r="C5" s="106" t="s">
        <v>0</v>
      </c>
      <c r="D5" s="99">
        <f>'Gameweek 30'!K3</f>
        <v>363.79</v>
      </c>
    </row>
    <row r="6" spans="2:4" x14ac:dyDescent="0.3">
      <c r="B6" s="136"/>
      <c r="C6" s="105" t="s">
        <v>1</v>
      </c>
      <c r="D6" s="80">
        <f>'Gameweek 30'!K4</f>
        <v>410</v>
      </c>
    </row>
    <row r="7" spans="2:4" x14ac:dyDescent="0.3">
      <c r="B7" s="136"/>
      <c r="C7" s="81" t="s">
        <v>2</v>
      </c>
      <c r="D7" s="78">
        <f>'Gameweek 30'!K5</f>
        <v>386.13</v>
      </c>
    </row>
    <row r="8" spans="2:4" ht="15" thickBot="1" x14ac:dyDescent="0.35">
      <c r="B8" s="137"/>
      <c r="C8" s="105" t="s">
        <v>3</v>
      </c>
      <c r="D8" s="79">
        <f>'Gameweek 30'!K6</f>
        <v>387.97999999999996</v>
      </c>
    </row>
    <row r="9" spans="2:4" ht="15" thickBot="1" x14ac:dyDescent="0.35">
      <c r="B9" s="122" t="s">
        <v>99</v>
      </c>
      <c r="C9" s="108" t="str">
        <f>'Gameweek 31'!J2</f>
        <v>Model</v>
      </c>
      <c r="D9" s="108" t="str">
        <f>'Gameweek 31'!K2</f>
        <v>Count Exact outcome occuring</v>
      </c>
    </row>
    <row r="10" spans="2:4" x14ac:dyDescent="0.3">
      <c r="B10" s="123"/>
      <c r="C10" s="106" t="str">
        <f>'Gameweek 31'!J3</f>
        <v>Model 1</v>
      </c>
      <c r="D10" s="107">
        <f>'Gameweek 31'!K3</f>
        <v>326.21000000000004</v>
      </c>
    </row>
    <row r="11" spans="2:4" x14ac:dyDescent="0.3">
      <c r="B11" s="123"/>
      <c r="C11" s="105" t="str">
        <f>'Gameweek 31'!J4</f>
        <v>Model 2</v>
      </c>
      <c r="D11" s="93">
        <f>'Gameweek 31'!K4</f>
        <v>328</v>
      </c>
    </row>
    <row r="12" spans="2:4" x14ac:dyDescent="0.3">
      <c r="B12" s="123"/>
      <c r="C12" s="105" t="str">
        <f>'Gameweek 31'!J5</f>
        <v>Betway</v>
      </c>
      <c r="D12" s="93">
        <f>'Gameweek 31'!K5</f>
        <v>313.44</v>
      </c>
    </row>
    <row r="13" spans="2:4" ht="15" thickBot="1" x14ac:dyDescent="0.35">
      <c r="B13" s="124"/>
      <c r="C13" s="105" t="str">
        <f>'Gameweek 31'!J6</f>
        <v>Tipico</v>
      </c>
      <c r="D13" s="94">
        <f>'Gameweek 31'!K6</f>
        <v>319.10999999999996</v>
      </c>
    </row>
    <row r="14" spans="2:4" ht="15" thickBot="1" x14ac:dyDescent="0.35">
      <c r="B14" s="122" t="s">
        <v>100</v>
      </c>
      <c r="C14" s="108" t="str">
        <f>C9</f>
        <v>Model</v>
      </c>
      <c r="D14" s="108" t="str">
        <f>D9</f>
        <v>Count Exact outcome occuring</v>
      </c>
    </row>
    <row r="15" spans="2:4" x14ac:dyDescent="0.3">
      <c r="B15" s="123"/>
      <c r="C15" s="106" t="str">
        <f>C10</f>
        <v>Model 1</v>
      </c>
      <c r="D15" s="107">
        <v>329.91999999999996</v>
      </c>
    </row>
    <row r="16" spans="2:4" x14ac:dyDescent="0.3">
      <c r="B16" s="123"/>
      <c r="C16" s="105" t="str">
        <f>C11</f>
        <v>Model 2</v>
      </c>
      <c r="D16" s="93">
        <v>340</v>
      </c>
    </row>
    <row r="17" spans="2:5" x14ac:dyDescent="0.3">
      <c r="B17" s="123"/>
      <c r="C17" s="105" t="str">
        <f>C12</f>
        <v>Betway</v>
      </c>
      <c r="D17" s="93">
        <v>367.85</v>
      </c>
    </row>
    <row r="18" spans="2:5" ht="15" thickBot="1" x14ac:dyDescent="0.35">
      <c r="B18" s="124"/>
      <c r="C18" s="105" t="str">
        <f>C13</f>
        <v>Tipico</v>
      </c>
      <c r="D18" s="94">
        <v>374.53000000000003</v>
      </c>
    </row>
    <row r="19" spans="2:5" ht="15" thickBot="1" x14ac:dyDescent="0.35">
      <c r="B19" s="125" t="s">
        <v>117</v>
      </c>
      <c r="C19" s="108" t="str">
        <f>C14</f>
        <v>Model</v>
      </c>
      <c r="D19" s="108" t="str">
        <f>D14</f>
        <v>Count Exact outcome occuring</v>
      </c>
    </row>
    <row r="20" spans="2:5" x14ac:dyDescent="0.3">
      <c r="B20" s="123"/>
      <c r="C20" s="106" t="s">
        <v>159</v>
      </c>
      <c r="D20" s="107">
        <v>213.73999999999998</v>
      </c>
    </row>
    <row r="21" spans="2:5" x14ac:dyDescent="0.3">
      <c r="B21" s="123"/>
      <c r="C21" s="105" t="s">
        <v>1</v>
      </c>
      <c r="D21" s="93">
        <v>243</v>
      </c>
    </row>
    <row r="22" spans="2:5" x14ac:dyDescent="0.3">
      <c r="B22" s="123"/>
      <c r="C22" s="105" t="s">
        <v>2</v>
      </c>
      <c r="D22" s="93">
        <v>238.88</v>
      </c>
    </row>
    <row r="23" spans="2:5" ht="15" thickBot="1" x14ac:dyDescent="0.35">
      <c r="B23" s="138"/>
      <c r="C23" s="105" t="s">
        <v>3</v>
      </c>
      <c r="D23" s="94">
        <v>238.78</v>
      </c>
    </row>
    <row r="24" spans="2:5" ht="15" thickBot="1" x14ac:dyDescent="0.35">
      <c r="B24" s="122" t="s">
        <v>155</v>
      </c>
      <c r="C24" s="108" t="str">
        <f>C14</f>
        <v>Model</v>
      </c>
      <c r="D24" s="108" t="str">
        <f>D14</f>
        <v>Count Exact outcome occuring</v>
      </c>
    </row>
    <row r="25" spans="2:5" x14ac:dyDescent="0.3">
      <c r="B25" s="123"/>
      <c r="C25" s="106" t="str">
        <f>C15</f>
        <v>Model 1</v>
      </c>
      <c r="D25" s="107">
        <f>'Gameweek 34'!K3</f>
        <v>271.38</v>
      </c>
    </row>
    <row r="26" spans="2:5" x14ac:dyDescent="0.3">
      <c r="B26" s="123"/>
      <c r="C26" s="105" t="str">
        <f>C16</f>
        <v>Model 2</v>
      </c>
      <c r="D26" s="93">
        <f>'Gameweek 34'!K4</f>
        <v>259</v>
      </c>
    </row>
    <row r="27" spans="2:5" x14ac:dyDescent="0.3">
      <c r="B27" s="123"/>
      <c r="C27" s="105" t="str">
        <f>C17</f>
        <v>Betway</v>
      </c>
      <c r="D27" s="93">
        <f>'Gameweek 34'!K5</f>
        <v>267.99</v>
      </c>
    </row>
    <row r="28" spans="2:5" ht="15" thickBot="1" x14ac:dyDescent="0.35">
      <c r="B28" s="124"/>
      <c r="C28" s="105" t="str">
        <f>C18</f>
        <v>Tipico</v>
      </c>
      <c r="D28" s="94">
        <f>'Gameweek 34'!K6</f>
        <v>270.94</v>
      </c>
    </row>
    <row r="29" spans="2:5" ht="15" thickBot="1" x14ac:dyDescent="0.35">
      <c r="B29" s="122" t="s">
        <v>102</v>
      </c>
      <c r="C29" s="108" t="str">
        <f>C14</f>
        <v>Model</v>
      </c>
      <c r="D29" s="108" t="str">
        <f>D14</f>
        <v>Count Exact outcome occuring</v>
      </c>
      <c r="E29" s="109" t="s">
        <v>162</v>
      </c>
    </row>
    <row r="30" spans="2:5" x14ac:dyDescent="0.3">
      <c r="B30" s="123"/>
      <c r="C30" s="106" t="str">
        <f>C15</f>
        <v>Model 1</v>
      </c>
      <c r="D30" s="110">
        <f>D5+D10+D15+D20+D25</f>
        <v>1505.04</v>
      </c>
      <c r="E30" s="111">
        <v>4</v>
      </c>
    </row>
    <row r="31" spans="2:5" x14ac:dyDescent="0.3">
      <c r="B31" s="123"/>
      <c r="C31" s="105" t="str">
        <f>C16</f>
        <v>Model 2</v>
      </c>
      <c r="D31" s="95">
        <f>D6+D11+D16+D21+D26</f>
        <v>1580</v>
      </c>
      <c r="E31" s="81">
        <v>2</v>
      </c>
    </row>
    <row r="32" spans="2:5" x14ac:dyDescent="0.3">
      <c r="B32" s="123"/>
      <c r="C32" s="105" t="str">
        <f>C17</f>
        <v>Betway</v>
      </c>
      <c r="D32" s="95">
        <f>D7+D12+D17+D22+D27</f>
        <v>1574.2900000000002</v>
      </c>
      <c r="E32" s="81">
        <v>3</v>
      </c>
    </row>
    <row r="33" spans="2:9" ht="15" thickBot="1" x14ac:dyDescent="0.35">
      <c r="B33" s="124"/>
      <c r="C33" s="105" t="str">
        <f>C18</f>
        <v>Tipico</v>
      </c>
      <c r="D33" s="96">
        <f>D8+D13+D18+D23+D28</f>
        <v>1591.34</v>
      </c>
      <c r="E33" s="82">
        <v>1</v>
      </c>
    </row>
    <row r="34" spans="2:9" ht="15" thickBot="1" x14ac:dyDescent="0.35">
      <c r="B34" s="125" t="s">
        <v>161</v>
      </c>
      <c r="C34" s="108" t="str">
        <f t="shared" ref="C34:D38" si="0">C29</f>
        <v>Model</v>
      </c>
      <c r="D34" s="113" t="str">
        <f t="shared" si="0"/>
        <v>Count Exact outcome occuring</v>
      </c>
      <c r="E34" s="114" t="s">
        <v>162</v>
      </c>
    </row>
    <row r="35" spans="2:9" x14ac:dyDescent="0.3">
      <c r="B35" s="123"/>
      <c r="C35" s="106" t="str">
        <f t="shared" si="0"/>
        <v>Model 1</v>
      </c>
      <c r="D35" s="112">
        <v>1505.04</v>
      </c>
      <c r="E35" s="111">
        <v>4</v>
      </c>
      <c r="H35" s="13"/>
      <c r="I35" s="13"/>
    </row>
    <row r="36" spans="2:9" x14ac:dyDescent="0.3">
      <c r="B36" s="123"/>
      <c r="C36" s="105" t="str">
        <f t="shared" si="0"/>
        <v>Model 2</v>
      </c>
      <c r="D36" s="97">
        <v>1580</v>
      </c>
      <c r="E36" s="81">
        <v>1</v>
      </c>
      <c r="H36" s="13"/>
      <c r="I36" s="13"/>
    </row>
    <row r="37" spans="2:9" x14ac:dyDescent="0.3">
      <c r="B37" s="123"/>
      <c r="C37" s="105" t="str">
        <f t="shared" si="0"/>
        <v>Betway</v>
      </c>
      <c r="D37" s="97">
        <v>1545.664</v>
      </c>
      <c r="E37" s="81">
        <v>3</v>
      </c>
      <c r="H37" s="13"/>
      <c r="I37" s="13"/>
    </row>
    <row r="38" spans="2:9" ht="15" thickBot="1" x14ac:dyDescent="0.35">
      <c r="B38" s="124"/>
      <c r="C38" s="105" t="str">
        <f t="shared" si="0"/>
        <v>Tipico</v>
      </c>
      <c r="D38" s="98">
        <v>1561.046</v>
      </c>
      <c r="E38" s="82">
        <v>2</v>
      </c>
    </row>
    <row r="39" spans="2:9" ht="15" thickBot="1" x14ac:dyDescent="0.35">
      <c r="B39" s="126" t="s">
        <v>180</v>
      </c>
      <c r="C39" s="108" t="s">
        <v>30</v>
      </c>
      <c r="D39" s="116" t="s">
        <v>45</v>
      </c>
      <c r="E39" s="114" t="s">
        <v>162</v>
      </c>
    </row>
    <row r="40" spans="2:9" x14ac:dyDescent="0.3">
      <c r="B40" s="127"/>
      <c r="C40" s="106" t="s">
        <v>0</v>
      </c>
      <c r="D40" s="115">
        <v>41.806666666666665</v>
      </c>
      <c r="E40" s="111">
        <v>4</v>
      </c>
    </row>
    <row r="41" spans="2:9" x14ac:dyDescent="0.3">
      <c r="B41" s="127"/>
      <c r="C41" s="105" t="s">
        <v>1</v>
      </c>
      <c r="D41" s="90">
        <v>43.888888888888886</v>
      </c>
      <c r="E41" s="81">
        <v>1</v>
      </c>
    </row>
    <row r="42" spans="2:9" x14ac:dyDescent="0.3">
      <c r="B42" s="127"/>
      <c r="C42" s="105" t="s">
        <v>2</v>
      </c>
      <c r="D42" s="90">
        <v>42.935111111111112</v>
      </c>
      <c r="E42" s="81">
        <v>3</v>
      </c>
    </row>
    <row r="43" spans="2:9" ht="15" thickBot="1" x14ac:dyDescent="0.35">
      <c r="B43" s="128"/>
      <c r="C43" s="105" t="s">
        <v>3</v>
      </c>
      <c r="D43" s="91">
        <v>43.362388888888887</v>
      </c>
      <c r="E43" s="82">
        <v>2</v>
      </c>
    </row>
    <row r="44" spans="2:9" ht="15" thickBot="1" x14ac:dyDescent="0.35"/>
    <row r="45" spans="2:9" ht="15" thickBot="1" x14ac:dyDescent="0.35">
      <c r="B45" s="100"/>
      <c r="C45" s="101" t="s">
        <v>2</v>
      </c>
      <c r="D45" s="101" t="s">
        <v>3</v>
      </c>
    </row>
    <row r="46" spans="2:9" ht="15" thickBot="1" x14ac:dyDescent="0.35">
      <c r="B46" s="92" t="s">
        <v>156</v>
      </c>
      <c r="C46" s="92">
        <v>105.455</v>
      </c>
      <c r="D46" s="104">
        <v>105.7111</v>
      </c>
    </row>
    <row r="47" spans="2:9" ht="15" thickBot="1" x14ac:dyDescent="0.35">
      <c r="B47" s="77" t="s">
        <v>157</v>
      </c>
      <c r="C47" s="77">
        <v>5.4550000000000001</v>
      </c>
      <c r="D47" s="103">
        <v>5.7111099999999997</v>
      </c>
    </row>
    <row r="48" spans="2:9" ht="15" thickBot="1" x14ac:dyDescent="0.35">
      <c r="B48" s="102" t="s">
        <v>160</v>
      </c>
      <c r="C48" s="77">
        <f>C47/3</f>
        <v>1.8183333333333334</v>
      </c>
      <c r="D48" s="76">
        <f>D47/3</f>
        <v>1.9037033333333333</v>
      </c>
    </row>
  </sheetData>
  <mergeCells count="9">
    <mergeCell ref="B24:B28"/>
    <mergeCell ref="B29:B33"/>
    <mergeCell ref="B34:B38"/>
    <mergeCell ref="B39:B43"/>
    <mergeCell ref="B1:D2"/>
    <mergeCell ref="B4:B8"/>
    <mergeCell ref="B9:B13"/>
    <mergeCell ref="B14:B18"/>
    <mergeCell ref="B19:B2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AC06-666F-42A5-AB5E-C311D8F01EC1}">
  <dimension ref="A1:L18"/>
  <sheetViews>
    <sheetView workbookViewId="0">
      <selection activeCell="P12" sqref="P12"/>
    </sheetView>
  </sheetViews>
  <sheetFormatPr defaultRowHeight="14.4" x14ac:dyDescent="0.3"/>
  <cols>
    <col min="4" max="4" width="11" customWidth="1"/>
    <col min="5" max="5" width="0.6640625" hidden="1" customWidth="1"/>
    <col min="7" max="7" width="7" customWidth="1"/>
    <col min="8" max="8" width="10.5546875" customWidth="1"/>
    <col min="9" max="9" width="12.109375" customWidth="1"/>
  </cols>
  <sheetData>
    <row r="1" spans="1:12" ht="23.4" x14ac:dyDescent="0.45">
      <c r="B1" s="139" t="s">
        <v>172</v>
      </c>
      <c r="C1" s="139"/>
      <c r="D1" s="139"/>
      <c r="E1" s="139"/>
      <c r="F1" s="139"/>
      <c r="G1" s="139"/>
      <c r="H1" s="139"/>
      <c r="I1" s="139"/>
    </row>
    <row r="2" spans="1:12" ht="14.4" customHeight="1" thickBot="1" x14ac:dyDescent="0.5">
      <c r="A2" s="52"/>
      <c r="B2" s="85"/>
      <c r="C2" s="85"/>
      <c r="D2" s="85"/>
      <c r="E2" s="85"/>
      <c r="F2" s="85"/>
      <c r="G2" s="85"/>
      <c r="H2" s="85"/>
      <c r="I2" s="85"/>
    </row>
    <row r="3" spans="1:12" ht="15" thickBot="1" x14ac:dyDescent="0.35">
      <c r="B3" s="141" t="s">
        <v>173</v>
      </c>
      <c r="C3" s="142"/>
      <c r="D3" s="142"/>
      <c r="E3" s="142"/>
      <c r="F3" s="142" t="s">
        <v>177</v>
      </c>
      <c r="G3" s="142"/>
      <c r="H3" s="142" t="s">
        <v>176</v>
      </c>
      <c r="I3" s="143"/>
    </row>
    <row r="4" spans="1:12" x14ac:dyDescent="0.3">
      <c r="B4" s="140" t="s">
        <v>125</v>
      </c>
      <c r="C4" s="140"/>
      <c r="D4" s="140"/>
      <c r="E4" s="140"/>
      <c r="F4" s="140" t="s">
        <v>175</v>
      </c>
      <c r="G4" s="140"/>
      <c r="H4" s="144">
        <f>'Gameweek 30'!$Q$8</f>
        <v>7</v>
      </c>
      <c r="I4" s="144"/>
    </row>
    <row r="5" spans="1:12" x14ac:dyDescent="0.3">
      <c r="B5" s="117" t="s">
        <v>126</v>
      </c>
      <c r="C5" s="117"/>
      <c r="D5" s="117"/>
      <c r="E5" s="117"/>
      <c r="F5" s="117" t="s">
        <v>175</v>
      </c>
      <c r="G5" s="117"/>
      <c r="H5" s="149">
        <f>'Gameweek 31'!$Q$8</f>
        <v>11.3</v>
      </c>
      <c r="I5" s="149"/>
    </row>
    <row r="6" spans="1:12" x14ac:dyDescent="0.3">
      <c r="B6" s="117" t="s">
        <v>127</v>
      </c>
      <c r="C6" s="117"/>
      <c r="D6" s="117"/>
      <c r="E6" s="117"/>
      <c r="F6" s="117" t="s">
        <v>175</v>
      </c>
      <c r="G6" s="117"/>
      <c r="H6" s="149">
        <v>0.6</v>
      </c>
      <c r="I6" s="149"/>
    </row>
    <row r="7" spans="1:12" x14ac:dyDescent="0.3">
      <c r="B7" s="117" t="s">
        <v>128</v>
      </c>
      <c r="C7" s="117"/>
      <c r="D7" s="117"/>
      <c r="E7" s="117"/>
      <c r="F7" s="117" t="s">
        <v>175</v>
      </c>
      <c r="G7" s="117"/>
      <c r="H7" s="149">
        <v>2.5</v>
      </c>
      <c r="I7" s="149"/>
    </row>
    <row r="8" spans="1:12" x14ac:dyDescent="0.3">
      <c r="B8" s="117" t="s">
        <v>168</v>
      </c>
      <c r="C8" s="117"/>
      <c r="D8" s="117"/>
      <c r="E8" s="117"/>
      <c r="F8" s="117" t="s">
        <v>175</v>
      </c>
      <c r="G8" s="117"/>
      <c r="H8" s="149">
        <v>2.5</v>
      </c>
      <c r="I8" s="149"/>
    </row>
    <row r="9" spans="1:12" ht="15.6" x14ac:dyDescent="0.3">
      <c r="B9" s="147" t="s">
        <v>174</v>
      </c>
      <c r="C9" s="147"/>
      <c r="D9" s="147"/>
      <c r="E9" s="117"/>
      <c r="F9" s="148" t="s">
        <v>175</v>
      </c>
      <c r="G9" s="148"/>
      <c r="H9" s="145">
        <f>SUM(H4:I8)</f>
        <v>23.900000000000002</v>
      </c>
      <c r="I9" s="146"/>
    </row>
    <row r="10" spans="1:12" x14ac:dyDescent="0.3">
      <c r="B10" s="71"/>
      <c r="C10" s="84"/>
      <c r="D10" s="71"/>
    </row>
    <row r="11" spans="1:12" x14ac:dyDescent="0.3">
      <c r="B11" s="117" t="s">
        <v>178</v>
      </c>
      <c r="C11" s="117"/>
      <c r="D11" s="117"/>
      <c r="E11" s="117"/>
      <c r="F11" s="117"/>
      <c r="G11" s="117"/>
      <c r="H11" s="117"/>
      <c r="I11" s="117"/>
      <c r="J11" s="44"/>
      <c r="K11" s="44"/>
      <c r="L11" s="44"/>
    </row>
    <row r="12" spans="1:12" ht="15.6" customHeight="1" x14ac:dyDescent="0.3">
      <c r="B12" s="13"/>
      <c r="C12" s="83"/>
      <c r="D12" s="13"/>
    </row>
    <row r="13" spans="1:12" x14ac:dyDescent="0.3">
      <c r="B13" s="13"/>
      <c r="C13" s="13"/>
      <c r="D13" s="13"/>
    </row>
    <row r="14" spans="1:12" x14ac:dyDescent="0.3">
      <c r="C14" s="13"/>
    </row>
    <row r="18" spans="3:3" x14ac:dyDescent="0.3">
      <c r="C18" s="13"/>
    </row>
  </sheetData>
  <mergeCells count="23">
    <mergeCell ref="H9:I9"/>
    <mergeCell ref="B11:I11"/>
    <mergeCell ref="B9:E9"/>
    <mergeCell ref="F4:G4"/>
    <mergeCell ref="F5:G5"/>
    <mergeCell ref="F6:G6"/>
    <mergeCell ref="F7:G7"/>
    <mergeCell ref="F8:G8"/>
    <mergeCell ref="F9:G9"/>
    <mergeCell ref="H5:I5"/>
    <mergeCell ref="H6:I6"/>
    <mergeCell ref="H7:I7"/>
    <mergeCell ref="H8:I8"/>
    <mergeCell ref="B5:E5"/>
    <mergeCell ref="B6:E6"/>
    <mergeCell ref="B7:E7"/>
    <mergeCell ref="B8:E8"/>
    <mergeCell ref="B1:I1"/>
    <mergeCell ref="B4:E4"/>
    <mergeCell ref="B3:E3"/>
    <mergeCell ref="F3:G3"/>
    <mergeCell ref="H3:I3"/>
    <mergeCell ref="H4:I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6702E-BADC-456D-BEFC-40196420101C}">
  <dimension ref="B1:Y33"/>
  <sheetViews>
    <sheetView workbookViewId="0">
      <selection activeCell="R19" sqref="R19"/>
    </sheetView>
  </sheetViews>
  <sheetFormatPr defaultRowHeight="14.4" x14ac:dyDescent="0.3"/>
  <cols>
    <col min="5" max="5" width="12.109375" bestFit="1" customWidth="1"/>
    <col min="8" max="8" width="11.109375" bestFit="1" customWidth="1"/>
    <col min="10" max="10" width="12.109375" bestFit="1" customWidth="1"/>
    <col min="14" max="14" width="11.109375" bestFit="1" customWidth="1"/>
    <col min="15" max="15" width="12.109375" bestFit="1" customWidth="1"/>
    <col min="20" max="20" width="11.109375" bestFit="1" customWidth="1"/>
    <col min="25" max="25" width="11.109375" bestFit="1" customWidth="1"/>
  </cols>
  <sheetData>
    <row r="1" spans="2:25" ht="23.4" x14ac:dyDescent="0.3">
      <c r="B1" s="150" t="s">
        <v>170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</row>
    <row r="3" spans="2:25" x14ac:dyDescent="0.3">
      <c r="B3" s="117" t="s">
        <v>163</v>
      </c>
      <c r="C3" s="117"/>
      <c r="D3" s="117"/>
      <c r="E3" s="117"/>
      <c r="G3" s="117" t="s">
        <v>164</v>
      </c>
      <c r="H3" s="117"/>
      <c r="I3" s="117"/>
      <c r="J3" s="117"/>
      <c r="L3" s="117" t="s">
        <v>165</v>
      </c>
      <c r="M3" s="117"/>
      <c r="N3" s="117"/>
      <c r="O3" s="117"/>
    </row>
    <row r="4" spans="2:25" x14ac:dyDescent="0.3">
      <c r="B4" s="2" t="s">
        <v>6</v>
      </c>
      <c r="C4" s="2" t="s">
        <v>10</v>
      </c>
      <c r="D4" s="2" t="s">
        <v>11</v>
      </c>
      <c r="E4" s="2" t="s">
        <v>12</v>
      </c>
      <c r="G4" s="2" t="s">
        <v>6</v>
      </c>
      <c r="H4" s="2" t="s">
        <v>10</v>
      </c>
      <c r="I4" s="2" t="s">
        <v>11</v>
      </c>
      <c r="J4" s="2" t="s">
        <v>12</v>
      </c>
      <c r="L4" s="2" t="s">
        <v>6</v>
      </c>
      <c r="M4" s="2" t="s">
        <v>10</v>
      </c>
      <c r="N4" s="2" t="s">
        <v>11</v>
      </c>
      <c r="O4" s="2" t="s">
        <v>12</v>
      </c>
    </row>
    <row r="5" spans="2:25" x14ac:dyDescent="0.3">
      <c r="B5" s="2" t="s">
        <v>19</v>
      </c>
      <c r="C5" s="6" t="s">
        <v>20</v>
      </c>
      <c r="D5" s="6" t="s">
        <v>37</v>
      </c>
      <c r="E5" s="8" t="s">
        <v>35</v>
      </c>
      <c r="G5" s="2" t="s">
        <v>59</v>
      </c>
      <c r="H5" s="6" t="s">
        <v>27</v>
      </c>
      <c r="I5" s="6" t="s">
        <v>20</v>
      </c>
      <c r="J5" s="16" t="s">
        <v>35</v>
      </c>
      <c r="L5" s="2" t="s">
        <v>85</v>
      </c>
      <c r="M5" s="6" t="s">
        <v>29</v>
      </c>
      <c r="N5" s="6" t="s">
        <v>39</v>
      </c>
      <c r="O5" s="27" t="s">
        <v>35</v>
      </c>
    </row>
    <row r="6" spans="2:25" x14ac:dyDescent="0.3">
      <c r="B6" s="2" t="s">
        <v>21</v>
      </c>
      <c r="C6" s="6" t="s">
        <v>27</v>
      </c>
      <c r="D6" s="6" t="s">
        <v>36</v>
      </c>
      <c r="E6" s="8" t="s">
        <v>35</v>
      </c>
      <c r="G6" s="2" t="s">
        <v>60</v>
      </c>
      <c r="H6" s="6" t="s">
        <v>27</v>
      </c>
      <c r="I6" s="6" t="s">
        <v>27</v>
      </c>
      <c r="J6" s="16" t="s">
        <v>42</v>
      </c>
      <c r="L6" s="2" t="s">
        <v>87</v>
      </c>
      <c r="M6" s="6" t="s">
        <v>29</v>
      </c>
      <c r="N6" s="6" t="s">
        <v>97</v>
      </c>
      <c r="O6" s="27" t="s">
        <v>35</v>
      </c>
    </row>
    <row r="7" spans="2:25" x14ac:dyDescent="0.3">
      <c r="B7" s="2" t="s">
        <v>43</v>
      </c>
      <c r="C7" s="6" t="s">
        <v>27</v>
      </c>
      <c r="D7" s="6" t="s">
        <v>27</v>
      </c>
      <c r="E7" s="8" t="s">
        <v>42</v>
      </c>
      <c r="G7" s="2" t="s">
        <v>67</v>
      </c>
      <c r="H7" s="6" t="s">
        <v>20</v>
      </c>
      <c r="I7" s="6" t="s">
        <v>74</v>
      </c>
      <c r="J7" s="16" t="s">
        <v>35</v>
      </c>
      <c r="L7" s="2" t="s">
        <v>90</v>
      </c>
      <c r="M7" s="6" t="s">
        <v>27</v>
      </c>
      <c r="N7" s="6" t="s">
        <v>29</v>
      </c>
      <c r="O7" s="27" t="s">
        <v>35</v>
      </c>
    </row>
    <row r="8" spans="2:25" x14ac:dyDescent="0.3">
      <c r="B8" s="2" t="s">
        <v>22</v>
      </c>
      <c r="C8" s="6" t="s">
        <v>20</v>
      </c>
      <c r="D8" s="6" t="s">
        <v>38</v>
      </c>
      <c r="E8" s="8" t="s">
        <v>35</v>
      </c>
      <c r="G8" s="2" t="s">
        <v>69</v>
      </c>
      <c r="H8" s="6" t="s">
        <v>29</v>
      </c>
      <c r="I8" s="6" t="s">
        <v>20</v>
      </c>
      <c r="J8" s="16" t="s">
        <v>35</v>
      </c>
      <c r="L8" s="2" t="s">
        <v>91</v>
      </c>
      <c r="M8" s="6" t="s">
        <v>27</v>
      </c>
      <c r="N8" s="6" t="s">
        <v>40</v>
      </c>
      <c r="O8" s="27" t="s">
        <v>35</v>
      </c>
    </row>
    <row r="9" spans="2:25" x14ac:dyDescent="0.3">
      <c r="B9" s="2" t="s">
        <v>23</v>
      </c>
      <c r="C9" s="6" t="s">
        <v>20</v>
      </c>
      <c r="D9" s="6" t="s">
        <v>39</v>
      </c>
      <c r="E9" s="8" t="s">
        <v>35</v>
      </c>
      <c r="G9" s="2" t="s">
        <v>71</v>
      </c>
      <c r="H9" s="6" t="s">
        <v>20</v>
      </c>
      <c r="I9" s="6" t="s">
        <v>39</v>
      </c>
      <c r="J9" s="16" t="s">
        <v>35</v>
      </c>
      <c r="L9" s="2" t="s">
        <v>114</v>
      </c>
      <c r="M9" s="6" t="s">
        <v>20</v>
      </c>
      <c r="N9" s="6" t="s">
        <v>29</v>
      </c>
      <c r="O9" s="50" t="s">
        <v>35</v>
      </c>
    </row>
    <row r="10" spans="2:25" x14ac:dyDescent="0.3">
      <c r="B10" s="2" t="s">
        <v>24</v>
      </c>
      <c r="C10" s="6" t="s">
        <v>29</v>
      </c>
      <c r="D10" s="6" t="s">
        <v>40</v>
      </c>
      <c r="E10" s="8" t="s">
        <v>35</v>
      </c>
      <c r="G10" s="2" t="s">
        <v>72</v>
      </c>
      <c r="H10" s="6" t="s">
        <v>29</v>
      </c>
      <c r="I10" s="6" t="s">
        <v>75</v>
      </c>
      <c r="J10" s="16" t="s">
        <v>35</v>
      </c>
      <c r="L10" s="2" t="s">
        <v>93</v>
      </c>
      <c r="M10" s="6" t="s">
        <v>27</v>
      </c>
      <c r="N10" s="6" t="s">
        <v>116</v>
      </c>
      <c r="O10" s="27" t="s">
        <v>35</v>
      </c>
    </row>
    <row r="11" spans="2:25" x14ac:dyDescent="0.3">
      <c r="B11" s="2" t="s">
        <v>25</v>
      </c>
      <c r="C11" s="6" t="s">
        <v>27</v>
      </c>
      <c r="D11" s="6" t="s">
        <v>27</v>
      </c>
      <c r="E11" s="8" t="s">
        <v>42</v>
      </c>
      <c r="G11" s="2" t="s">
        <v>73</v>
      </c>
      <c r="H11" s="6" t="s">
        <v>20</v>
      </c>
      <c r="I11" s="6" t="s">
        <v>38</v>
      </c>
      <c r="J11" s="16" t="s">
        <v>35</v>
      </c>
      <c r="L11" s="2" t="s">
        <v>94</v>
      </c>
      <c r="M11" s="6" t="s">
        <v>27</v>
      </c>
      <c r="N11" s="6" t="s">
        <v>27</v>
      </c>
      <c r="O11" s="27" t="s">
        <v>42</v>
      </c>
    </row>
    <row r="12" spans="2:25" x14ac:dyDescent="0.3">
      <c r="B12" s="2" t="s">
        <v>26</v>
      </c>
      <c r="C12" s="6" t="s">
        <v>29</v>
      </c>
      <c r="D12" s="6" t="s">
        <v>29</v>
      </c>
      <c r="E12" s="8" t="s">
        <v>42</v>
      </c>
      <c r="G12" s="13"/>
      <c r="H12" s="38"/>
      <c r="I12" s="38"/>
      <c r="J12" s="47" t="s">
        <v>101</v>
      </c>
      <c r="L12" s="2" t="s">
        <v>95</v>
      </c>
      <c r="M12" s="6" t="s">
        <v>20</v>
      </c>
      <c r="N12" s="6" t="s">
        <v>20</v>
      </c>
      <c r="O12" s="27" t="s">
        <v>42</v>
      </c>
    </row>
    <row r="13" spans="2:25" x14ac:dyDescent="0.3">
      <c r="B13" s="2" t="s">
        <v>28</v>
      </c>
      <c r="C13" s="6" t="s">
        <v>20</v>
      </c>
      <c r="D13" s="6" t="s">
        <v>41</v>
      </c>
      <c r="E13" s="8" t="s">
        <v>35</v>
      </c>
      <c r="L13" s="13"/>
      <c r="M13" s="38"/>
      <c r="N13" s="38"/>
      <c r="O13" s="62" t="s">
        <v>139</v>
      </c>
    </row>
    <row r="14" spans="2:25" x14ac:dyDescent="0.3">
      <c r="E14" s="9" t="s">
        <v>44</v>
      </c>
    </row>
    <row r="16" spans="2:25" x14ac:dyDescent="0.3">
      <c r="B16" s="13"/>
      <c r="C16" s="88"/>
      <c r="D16" s="88"/>
      <c r="E16" s="117" t="s">
        <v>166</v>
      </c>
      <c r="F16" s="117"/>
      <c r="G16" s="117"/>
      <c r="H16" s="117"/>
      <c r="I16" s="88"/>
      <c r="K16" s="151" t="s">
        <v>167</v>
      </c>
      <c r="L16" s="151"/>
      <c r="M16" s="151"/>
      <c r="N16" s="151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</row>
    <row r="17" spans="2:25" x14ac:dyDescent="0.3">
      <c r="B17" s="13"/>
      <c r="C17" s="44"/>
      <c r="D17" s="44"/>
      <c r="E17" s="2" t="s">
        <v>6</v>
      </c>
      <c r="F17" s="2" t="s">
        <v>10</v>
      </c>
      <c r="G17" s="2" t="s">
        <v>11</v>
      </c>
      <c r="H17" s="2" t="s">
        <v>12</v>
      </c>
      <c r="I17" s="44"/>
      <c r="K17" s="151"/>
      <c r="L17" s="151"/>
      <c r="M17" s="151"/>
      <c r="N17" s="151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</row>
    <row r="18" spans="2:25" x14ac:dyDescent="0.3">
      <c r="B18" s="13"/>
      <c r="C18" s="13"/>
      <c r="D18" s="13"/>
      <c r="E18" s="2" t="s">
        <v>129</v>
      </c>
      <c r="F18" s="6" t="s">
        <v>27</v>
      </c>
      <c r="G18" s="6" t="s">
        <v>29</v>
      </c>
      <c r="H18" s="59" t="s">
        <v>35</v>
      </c>
      <c r="I18" s="13"/>
      <c r="K18" s="2" t="s">
        <v>6</v>
      </c>
      <c r="L18" s="2" t="s">
        <v>10</v>
      </c>
      <c r="M18" s="2" t="s">
        <v>11</v>
      </c>
      <c r="N18" s="2" t="s">
        <v>12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2:25" x14ac:dyDescent="0.3">
      <c r="B19" s="13"/>
      <c r="C19" s="13"/>
      <c r="D19" s="13"/>
      <c r="E19" s="2" t="s">
        <v>130</v>
      </c>
      <c r="F19" s="6" t="s">
        <v>20</v>
      </c>
      <c r="G19" s="6" t="s">
        <v>140</v>
      </c>
      <c r="H19" s="63" t="s">
        <v>35</v>
      </c>
      <c r="I19" s="13"/>
      <c r="K19" s="2" t="s">
        <v>143</v>
      </c>
      <c r="L19" s="6" t="s">
        <v>20</v>
      </c>
      <c r="M19" s="6" t="s">
        <v>37</v>
      </c>
      <c r="N19" s="64" t="s">
        <v>35</v>
      </c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2:25" x14ac:dyDescent="0.3">
      <c r="B20" s="13"/>
      <c r="C20" s="13"/>
      <c r="D20" s="13"/>
      <c r="E20" s="2" t="s">
        <v>131</v>
      </c>
      <c r="F20" s="6" t="s">
        <v>29</v>
      </c>
      <c r="G20" s="6" t="s">
        <v>97</v>
      </c>
      <c r="H20" s="63" t="s">
        <v>35</v>
      </c>
      <c r="I20" s="13"/>
      <c r="K20" s="2" t="s">
        <v>144</v>
      </c>
      <c r="L20" s="6" t="s">
        <v>29</v>
      </c>
      <c r="M20" s="6" t="s">
        <v>153</v>
      </c>
      <c r="N20" s="64" t="s">
        <v>35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2:25" x14ac:dyDescent="0.3">
      <c r="E21" s="2" t="s">
        <v>132</v>
      </c>
      <c r="F21" s="6" t="s">
        <v>29</v>
      </c>
      <c r="G21" s="6" t="s">
        <v>141</v>
      </c>
      <c r="H21" s="63" t="s">
        <v>35</v>
      </c>
      <c r="K21" s="2" t="s">
        <v>146</v>
      </c>
      <c r="L21" s="6" t="s">
        <v>27</v>
      </c>
      <c r="M21" s="6" t="s">
        <v>153</v>
      </c>
      <c r="N21" s="64" t="s">
        <v>35</v>
      </c>
    </row>
    <row r="22" spans="2:25" x14ac:dyDescent="0.3">
      <c r="E22" s="2" t="s">
        <v>133</v>
      </c>
      <c r="F22" s="6" t="s">
        <v>20</v>
      </c>
      <c r="G22" s="6" t="s">
        <v>116</v>
      </c>
      <c r="H22" s="63" t="s">
        <v>35</v>
      </c>
      <c r="K22" s="2" t="s">
        <v>148</v>
      </c>
      <c r="L22" s="6" t="s">
        <v>29</v>
      </c>
      <c r="M22" s="6" t="s">
        <v>20</v>
      </c>
      <c r="N22" s="64" t="s">
        <v>35</v>
      </c>
    </row>
    <row r="23" spans="2:25" x14ac:dyDescent="0.3">
      <c r="E23" s="2" t="s">
        <v>135</v>
      </c>
      <c r="F23" s="6" t="s">
        <v>29</v>
      </c>
      <c r="G23" s="6" t="s">
        <v>41</v>
      </c>
      <c r="H23" s="59" t="s">
        <v>35</v>
      </c>
      <c r="K23" s="58" t="s">
        <v>150</v>
      </c>
      <c r="L23" s="68" t="s">
        <v>20</v>
      </c>
      <c r="M23" s="68" t="s">
        <v>37</v>
      </c>
      <c r="N23" s="69" t="s">
        <v>35</v>
      </c>
    </row>
    <row r="24" spans="2:25" x14ac:dyDescent="0.3">
      <c r="E24" s="2" t="s">
        <v>134</v>
      </c>
      <c r="F24" s="6" t="s">
        <v>29</v>
      </c>
      <c r="G24" s="6" t="s">
        <v>27</v>
      </c>
      <c r="H24" s="59" t="s">
        <v>35</v>
      </c>
      <c r="K24" s="71"/>
      <c r="L24" s="72"/>
      <c r="M24" s="72"/>
      <c r="N24" s="62" t="s">
        <v>152</v>
      </c>
    </row>
    <row r="25" spans="2:25" x14ac:dyDescent="0.3">
      <c r="E25" s="13"/>
      <c r="F25" s="38"/>
      <c r="G25" s="38"/>
      <c r="H25" s="62" t="s">
        <v>152</v>
      </c>
    </row>
    <row r="28" spans="2:25" x14ac:dyDescent="0.3">
      <c r="G28" s="152" t="s">
        <v>179</v>
      </c>
      <c r="H28" s="152"/>
      <c r="I28" s="152"/>
      <c r="J28" s="152"/>
      <c r="K28" s="152"/>
    </row>
    <row r="32" spans="2:25" x14ac:dyDescent="0.3">
      <c r="B32" s="87" t="s">
        <v>169</v>
      </c>
    </row>
    <row r="33" spans="2:2" x14ac:dyDescent="0.3">
      <c r="B33" s="74" t="s">
        <v>171</v>
      </c>
    </row>
  </sheetData>
  <mergeCells count="7">
    <mergeCell ref="B1:Y1"/>
    <mergeCell ref="K16:N17"/>
    <mergeCell ref="G28:K28"/>
    <mergeCell ref="B3:E3"/>
    <mergeCell ref="G3:J3"/>
    <mergeCell ref="L3:O3"/>
    <mergeCell ref="E16:H1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2730617D80224BB6863211AB6154AE" ma:contentTypeVersion="13" ma:contentTypeDescription="Create a new document." ma:contentTypeScope="" ma:versionID="b229a83b69d653fe30bd9f89c1172385">
  <xsd:schema xmlns:xsd="http://www.w3.org/2001/XMLSchema" xmlns:xs="http://www.w3.org/2001/XMLSchema" xmlns:p="http://schemas.microsoft.com/office/2006/metadata/properties" xmlns:ns3="7492850a-80e9-483d-b441-267c65921cb2" xmlns:ns4="91b76d27-3043-4a10-81f7-e05ef6f211df" targetNamespace="http://schemas.microsoft.com/office/2006/metadata/properties" ma:root="true" ma:fieldsID="50d317551e5ba9f4df7e07408989417a" ns3:_="" ns4:_="">
    <xsd:import namespace="7492850a-80e9-483d-b441-267c65921cb2"/>
    <xsd:import namespace="91b76d27-3043-4a10-81f7-e05ef6f211d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92850a-80e9-483d-b441-267c65921c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b76d27-3043-4a10-81f7-e05ef6f211d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A46BD0-F21C-4E2D-B873-A6591940F4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A57655-EDFD-4D15-BD1A-D204F808AB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92850a-80e9-483d-b441-267c65921cb2"/>
    <ds:schemaRef ds:uri="91b76d27-3043-4a10-81f7-e05ef6f211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1BE4C5-4083-4302-B2FA-94B25594E13F}">
  <ds:schemaRefs>
    <ds:schemaRef ds:uri="http://schemas.microsoft.com/office/2006/documentManagement/types"/>
    <ds:schemaRef ds:uri="http://purl.org/dc/elements/1.1/"/>
    <ds:schemaRef ds:uri="7492850a-80e9-483d-b441-267c65921cb2"/>
    <ds:schemaRef ds:uri="91b76d27-3043-4a10-81f7-e05ef6f211df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Gameweek 30</vt:lpstr>
      <vt:lpstr>Gameweek 31</vt:lpstr>
      <vt:lpstr>Gameweek 32</vt:lpstr>
      <vt:lpstr>Gameweek 33</vt:lpstr>
      <vt:lpstr>Gameweek 34</vt:lpstr>
      <vt:lpstr>Results</vt:lpstr>
      <vt:lpstr>BettingTips</vt:lpstr>
      <vt:lpstr>Scoreline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Hoggard</dc:creator>
  <cp:lastModifiedBy>Elliot Hoggard</cp:lastModifiedBy>
  <dcterms:created xsi:type="dcterms:W3CDTF">2021-03-31T01:11:41Z</dcterms:created>
  <dcterms:modified xsi:type="dcterms:W3CDTF">2021-05-10T02:03:54Z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0x0101006B2730617D80224BB6863211AB6154AE</vt:lpwstr>
  </property>
</Properties>
</file>