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essional" sheetId="1" r:id="rId4"/>
    <sheet state="visible" name="Budget" sheetId="2" r:id="rId5"/>
  </sheets>
  <definedNames/>
  <calcPr/>
</workbook>
</file>

<file path=xl/sharedStrings.xml><?xml version="1.0" encoding="utf-8"?>
<sst xmlns="http://schemas.openxmlformats.org/spreadsheetml/2006/main" count="76" uniqueCount="50">
  <si>
    <t>Material Costs</t>
  </si>
  <si>
    <t>Assumptions</t>
  </si>
  <si>
    <t>Item</t>
  </si>
  <si>
    <t>One Time</t>
  </si>
  <si>
    <t>Yearly</t>
  </si>
  <si>
    <t>Total</t>
  </si>
  <si>
    <t>Low Tenure</t>
  </si>
  <si>
    <t>Average Tenure</t>
  </si>
  <si>
    <t>High Tenure</t>
  </si>
  <si>
    <t>Modeled Tenure</t>
  </si>
  <si>
    <t>Internet</t>
  </si>
  <si>
    <t>Modem</t>
  </si>
  <si>
    <t>Wifi</t>
  </si>
  <si>
    <t>Low Productivity Gain</t>
  </si>
  <si>
    <t>Med Productivity Gain</t>
  </si>
  <si>
    <t>High Productivity Gain</t>
  </si>
  <si>
    <t xml:space="preserve"> Modelled Productivity Gain</t>
  </si>
  <si>
    <t>Desk</t>
  </si>
  <si>
    <t>Desk - Power</t>
  </si>
  <si>
    <t>Monitors</t>
  </si>
  <si>
    <t>Low Salary</t>
  </si>
  <si>
    <t>Mid Salary</t>
  </si>
  <si>
    <t>High Salary</t>
  </si>
  <si>
    <t>Monitor Arms</t>
  </si>
  <si>
    <t>Audio</t>
  </si>
  <si>
    <t>Video</t>
  </si>
  <si>
    <t>Number of Setups:</t>
  </si>
  <si>
    <t>Use to model Hybrid setups</t>
  </si>
  <si>
    <t>Sales Tax</t>
  </si>
  <si>
    <t>Video - mount</t>
  </si>
  <si>
    <t>Illumination</t>
  </si>
  <si>
    <t>Mouse</t>
  </si>
  <si>
    <t>Keyboard</t>
  </si>
  <si>
    <t>Whiteboard</t>
  </si>
  <si>
    <t>Desk Chair</t>
  </si>
  <si>
    <t>Hub</t>
  </si>
  <si>
    <t>Password Manager</t>
  </si>
  <si>
    <t>First Year Cost</t>
  </si>
  <si>
    <t>Yearly Adjusted</t>
  </si>
  <si>
    <t>ROI Calculation by Salary</t>
  </si>
  <si>
    <t>Salary</t>
  </si>
  <si>
    <t>Setup cost</t>
  </si>
  <si>
    <t>Salary Adjusted First Year Cost</t>
  </si>
  <si>
    <t>Salary Adjusted Amortized Cost</t>
  </si>
  <si>
    <t>Additional Productivity Gain</t>
  </si>
  <si>
    <t>First Year Net Gain</t>
  </si>
  <si>
    <t>Amortized Gain</t>
  </si>
  <si>
    <t>First Year ROI</t>
  </si>
  <si>
    <t>Amortized ROI</t>
  </si>
  <si>
    <t>First Year Outlay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</si>
</sst>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 &quot;years&quot;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&quot;Arial&quot;"/>
    </font>
    <font>
      <color rgb="FF000000"/>
      <name val="&quot;Arial&quot;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1" fillId="0" fontId="1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4" fillId="0" fontId="2" numFmtId="0" xfId="0" applyAlignment="1" applyBorder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5" fillId="0" fontId="2" numFmtId="164" xfId="0" applyBorder="1" applyFont="1" applyNumberFormat="1"/>
    <xf borderId="0" fillId="0" fontId="3" numFmtId="0" xfId="0" applyAlignment="1" applyFont="1">
      <alignment readingOrder="0"/>
    </xf>
    <xf borderId="4" fillId="0" fontId="2" numFmtId="165" xfId="0" applyAlignment="1" applyBorder="1" applyFont="1" applyNumberFormat="1">
      <alignment horizontal="left" readingOrder="0"/>
    </xf>
    <xf borderId="0" fillId="0" fontId="2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 readingOrder="0"/>
    </xf>
    <xf borderId="5" fillId="0" fontId="1" numFmtId="165" xfId="0" applyAlignment="1" applyBorder="1" applyFont="1" applyNumberFormat="1">
      <alignment horizontal="left"/>
    </xf>
    <xf borderId="4" fillId="0" fontId="2" numFmtId="0" xfId="0" applyAlignment="1" applyBorder="1" applyFont="1">
      <alignment horizontal="left"/>
    </xf>
    <xf borderId="5" fillId="0" fontId="2" numFmtId="0" xfId="0" applyAlignment="1" applyBorder="1" applyFont="1">
      <alignment horizontal="left"/>
    </xf>
    <xf borderId="5" fillId="0" fontId="3" numFmtId="0" xfId="0" applyAlignment="1" applyBorder="1" applyFont="1">
      <alignment horizontal="left" readingOrder="0"/>
    </xf>
    <xf borderId="4" fillId="0" fontId="2" numFmtId="10" xfId="0" applyAlignment="1" applyBorder="1" applyFont="1" applyNumberFormat="1">
      <alignment horizontal="left" readingOrder="0"/>
    </xf>
    <xf borderId="0" fillId="0" fontId="2" numFmtId="10" xfId="0" applyAlignment="1" applyFont="1" applyNumberFormat="1">
      <alignment horizontal="left" readingOrder="0"/>
    </xf>
    <xf borderId="5" fillId="0" fontId="1" numFmtId="10" xfId="0" applyAlignment="1" applyBorder="1" applyFont="1" applyNumberFormat="1">
      <alignment horizontal="left"/>
    </xf>
    <xf borderId="4" fillId="0" fontId="2" numFmtId="164" xfId="0" applyAlignment="1" applyBorder="1" applyFont="1" applyNumberForma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6" fillId="0" fontId="2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left"/>
    </xf>
    <xf borderId="7" fillId="0" fontId="2" numFmtId="10" xfId="0" applyAlignment="1" applyBorder="1" applyFont="1" applyNumberFormat="1">
      <alignment horizontal="left" readingOrder="0"/>
    </xf>
    <xf borderId="8" fillId="0" fontId="2" numFmtId="0" xfId="0" applyAlignment="1" applyBorder="1" applyFont="1">
      <alignment horizontal="left"/>
    </xf>
    <xf borderId="6" fillId="0" fontId="2" numFmtId="0" xfId="0" applyAlignment="1" applyBorder="1" applyFont="1">
      <alignment readingOrder="0"/>
    </xf>
    <xf borderId="7" fillId="0" fontId="2" numFmtId="164" xfId="0" applyBorder="1" applyFont="1" applyNumberFormat="1"/>
    <xf borderId="8" fillId="0" fontId="2" numFmtId="164" xfId="0" applyBorder="1" applyFont="1" applyNumberFormat="1"/>
    <xf borderId="2" fillId="0" fontId="2" numFmtId="164" xfId="0" applyBorder="1" applyFont="1" applyNumberFormat="1"/>
    <xf borderId="3" fillId="0" fontId="2" numFmtId="164" xfId="0" applyBorder="1" applyFont="1" applyNumberFormat="1"/>
    <xf borderId="0" fillId="0" fontId="1" numFmtId="164" xfId="0" applyAlignment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0" fillId="0" fontId="5" numFmtId="164" xfId="0" applyFont="1" applyNumberFormat="1"/>
    <xf borderId="5" fillId="0" fontId="5" numFmtId="164" xfId="0" applyBorder="1" applyFont="1" applyNumberFormat="1"/>
    <xf borderId="0" fillId="0" fontId="2" numFmtId="10" xfId="0" applyFont="1" applyNumberFormat="1"/>
    <xf borderId="5" fillId="0" fontId="2" numFmtId="10" xfId="0" applyBorder="1" applyFont="1" applyNumberFormat="1"/>
    <xf borderId="7" fillId="0" fontId="2" numFmtId="10" xfId="0" applyBorder="1" applyFont="1" applyNumberFormat="1"/>
    <xf borderId="8" fillId="0" fontId="2" numFmtId="10" xfId="0" applyBorder="1" applyFont="1" applyNumberFormat="1"/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Border="1" applyFont="1"/>
    <xf borderId="8" fillId="0" fontId="2" numFmtId="10" xfId="0" applyAlignment="1" applyBorder="1" applyFont="1" applyNumberFormat="1">
      <alignment horizontal="left"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6.75"/>
    <col customWidth="1" min="4" max="4" width="13.88"/>
    <col customWidth="1" min="6" max="6" width="20.0"/>
    <col customWidth="1" min="7" max="7" width="21.75"/>
    <col customWidth="1" min="8" max="8" width="19.63"/>
    <col customWidth="1" min="9" max="9" width="26.25"/>
  </cols>
  <sheetData>
    <row r="1">
      <c r="A1" s="1"/>
      <c r="B1" s="1"/>
      <c r="C1" s="1"/>
      <c r="F1" s="2"/>
      <c r="G1" s="3"/>
      <c r="H1" s="3"/>
      <c r="I1" s="4"/>
    </row>
    <row r="2">
      <c r="A2" s="5" t="s">
        <v>0</v>
      </c>
      <c r="B2" s="6"/>
      <c r="C2" s="6"/>
      <c r="D2" s="7"/>
      <c r="F2" s="8" t="s">
        <v>1</v>
      </c>
      <c r="G2" s="9"/>
      <c r="H2" s="9"/>
      <c r="I2" s="10"/>
    </row>
    <row r="3">
      <c r="A3" s="11" t="s">
        <v>2</v>
      </c>
      <c r="B3" s="1" t="s">
        <v>3</v>
      </c>
      <c r="C3" s="1" t="s">
        <v>4</v>
      </c>
      <c r="D3" s="12" t="s">
        <v>5</v>
      </c>
      <c r="F3" s="13" t="s">
        <v>6</v>
      </c>
      <c r="G3" s="2" t="s">
        <v>7</v>
      </c>
      <c r="H3" s="2" t="s">
        <v>8</v>
      </c>
      <c r="I3" s="14" t="s">
        <v>9</v>
      </c>
    </row>
    <row r="4">
      <c r="A4" s="15" t="s">
        <v>10</v>
      </c>
      <c r="B4" s="16"/>
      <c r="C4" s="17">
        <v>1200.0</v>
      </c>
      <c r="D4" s="18"/>
      <c r="E4" s="19"/>
      <c r="F4" s="20">
        <v>2.0</v>
      </c>
      <c r="G4" s="21">
        <f>AVERAGE(F4,H4)</f>
        <v>3</v>
      </c>
      <c r="H4" s="22">
        <v>4.0</v>
      </c>
      <c r="I4" s="23">
        <f>G4</f>
        <v>3</v>
      </c>
    </row>
    <row r="5">
      <c r="A5" s="15" t="s">
        <v>11</v>
      </c>
      <c r="B5" s="17">
        <v>170.0</v>
      </c>
      <c r="C5" s="16"/>
      <c r="D5" s="18"/>
      <c r="F5" s="24"/>
      <c r="G5" s="4"/>
      <c r="H5" s="4"/>
      <c r="I5" s="25"/>
    </row>
    <row r="6">
      <c r="A6" s="15" t="s">
        <v>12</v>
      </c>
      <c r="B6" s="17">
        <v>300.0</v>
      </c>
      <c r="C6" s="16"/>
      <c r="D6" s="18"/>
      <c r="F6" s="13" t="s">
        <v>13</v>
      </c>
      <c r="G6" s="2" t="s">
        <v>14</v>
      </c>
      <c r="H6" s="2" t="s">
        <v>15</v>
      </c>
      <c r="I6" s="26" t="s">
        <v>16</v>
      </c>
    </row>
    <row r="7">
      <c r="A7" s="15" t="s">
        <v>17</v>
      </c>
      <c r="B7" s="17">
        <v>700.0</v>
      </c>
      <c r="C7" s="16"/>
      <c r="D7" s="18"/>
      <c r="F7" s="27">
        <v>0.1</v>
      </c>
      <c r="G7" s="28">
        <v>0.2</v>
      </c>
      <c r="H7" s="28">
        <v>0.3</v>
      </c>
      <c r="I7" s="29">
        <f>F7</f>
        <v>0.1</v>
      </c>
    </row>
    <row r="8">
      <c r="A8" s="15" t="s">
        <v>18</v>
      </c>
      <c r="B8" s="17">
        <v>130.0</v>
      </c>
      <c r="C8" s="16"/>
      <c r="D8" s="18"/>
      <c r="F8" s="24"/>
      <c r="G8" s="4"/>
      <c r="H8" s="4"/>
      <c r="I8" s="25"/>
    </row>
    <row r="9">
      <c r="A9" s="15" t="s">
        <v>19</v>
      </c>
      <c r="B9" s="17">
        <v>1100.0</v>
      </c>
      <c r="C9" s="16"/>
      <c r="D9" s="18"/>
      <c r="F9" s="13" t="s">
        <v>20</v>
      </c>
      <c r="G9" s="2" t="s">
        <v>21</v>
      </c>
      <c r="H9" s="2" t="s">
        <v>22</v>
      </c>
      <c r="I9" s="25"/>
    </row>
    <row r="10">
      <c r="A10" s="15" t="s">
        <v>23</v>
      </c>
      <c r="B10" s="17">
        <v>110.0</v>
      </c>
      <c r="C10" s="16"/>
      <c r="D10" s="18"/>
      <c r="F10" s="30">
        <v>60000.0</v>
      </c>
      <c r="G10" s="31">
        <v>100000.0</v>
      </c>
      <c r="H10" s="31">
        <v>200000.0</v>
      </c>
      <c r="I10" s="25"/>
    </row>
    <row r="11">
      <c r="A11" s="15" t="s">
        <v>24</v>
      </c>
      <c r="B11" s="17">
        <v>250.0</v>
      </c>
      <c r="C11" s="16"/>
      <c r="D11" s="18"/>
      <c r="F11" s="24"/>
      <c r="G11" s="4"/>
      <c r="H11" s="4"/>
      <c r="I11" s="25"/>
    </row>
    <row r="12">
      <c r="A12" s="15" t="s">
        <v>25</v>
      </c>
      <c r="B12" s="17">
        <v>130.0</v>
      </c>
      <c r="C12" s="16"/>
      <c r="D12" s="18"/>
      <c r="F12" s="13" t="s">
        <v>26</v>
      </c>
      <c r="G12" s="32" t="s">
        <v>27</v>
      </c>
      <c r="H12" s="2" t="s">
        <v>28</v>
      </c>
      <c r="I12" s="25"/>
    </row>
    <row r="13">
      <c r="A13" s="15" t="s">
        <v>29</v>
      </c>
      <c r="B13" s="17">
        <v>31.0</v>
      </c>
      <c r="C13" s="16"/>
      <c r="D13" s="18"/>
      <c r="F13" s="33">
        <v>2.0</v>
      </c>
      <c r="G13" s="34"/>
      <c r="H13" s="35">
        <v>0.1</v>
      </c>
      <c r="I13" s="36"/>
    </row>
    <row r="14">
      <c r="A14" s="15" t="s">
        <v>30</v>
      </c>
      <c r="B14" s="17">
        <v>90.0</v>
      </c>
      <c r="C14" s="16"/>
      <c r="D14" s="18"/>
    </row>
    <row r="15">
      <c r="A15" s="15" t="s">
        <v>31</v>
      </c>
      <c r="B15" s="17">
        <v>100.0</v>
      </c>
      <c r="C15" s="16"/>
      <c r="D15" s="18"/>
    </row>
    <row r="16">
      <c r="A16" s="15" t="s">
        <v>32</v>
      </c>
      <c r="B16" s="17">
        <v>200.0</v>
      </c>
      <c r="C16" s="16"/>
      <c r="D16" s="18"/>
    </row>
    <row r="17">
      <c r="A17" s="15" t="s">
        <v>33</v>
      </c>
      <c r="B17" s="17">
        <v>145.0</v>
      </c>
      <c r="C17" s="16"/>
      <c r="D17" s="18"/>
    </row>
    <row r="18">
      <c r="A18" s="15" t="s">
        <v>34</v>
      </c>
      <c r="B18" s="17">
        <v>425.0</v>
      </c>
      <c r="C18" s="16"/>
      <c r="D18" s="18"/>
    </row>
    <row r="19">
      <c r="A19" s="15" t="s">
        <v>35</v>
      </c>
      <c r="B19" s="17">
        <v>200.0</v>
      </c>
      <c r="C19" s="16"/>
      <c r="D19" s="18"/>
    </row>
    <row r="20">
      <c r="A20" s="15" t="s">
        <v>36</v>
      </c>
      <c r="B20" s="16"/>
      <c r="C20" s="17">
        <v>36.0</v>
      </c>
      <c r="D20" s="18"/>
    </row>
    <row r="21">
      <c r="A21" s="15" t="s">
        <v>37</v>
      </c>
      <c r="B21" s="16">
        <f>SUM(B4:B20)*(1+H13)</f>
        <v>4489.1</v>
      </c>
      <c r="C21" s="16">
        <f>SUM(C4:C20)*(1+H13)</f>
        <v>1359.6</v>
      </c>
      <c r="D21" s="18">
        <f t="shared" ref="D21:D22" si="1">B21+C21</f>
        <v>5848.7</v>
      </c>
    </row>
    <row r="22">
      <c r="A22" s="37" t="s">
        <v>38</v>
      </c>
      <c r="B22" s="38">
        <f>B21/I4</f>
        <v>1496.366667</v>
      </c>
      <c r="C22" s="38">
        <f>C21</f>
        <v>1359.6</v>
      </c>
      <c r="D22" s="39">
        <f t="shared" si="1"/>
        <v>2855.966667</v>
      </c>
    </row>
    <row r="23">
      <c r="B23" s="16"/>
      <c r="C23" s="16"/>
      <c r="D23" s="16"/>
    </row>
    <row r="24">
      <c r="A24" s="5" t="s">
        <v>39</v>
      </c>
      <c r="B24" s="40"/>
      <c r="C24" s="40"/>
      <c r="D24" s="41"/>
    </row>
    <row r="25">
      <c r="A25" s="11" t="s">
        <v>40</v>
      </c>
      <c r="B25" s="42">
        <f t="shared" ref="B25:D25" si="2">F10</f>
        <v>60000</v>
      </c>
      <c r="C25" s="42">
        <f t="shared" si="2"/>
        <v>100000</v>
      </c>
      <c r="D25" s="43">
        <f t="shared" si="2"/>
        <v>200000</v>
      </c>
    </row>
    <row r="26">
      <c r="A26" s="15" t="s">
        <v>41</v>
      </c>
      <c r="B26" s="44">
        <f t="shared" ref="B26:D26" si="3">B25/2080 * 10</f>
        <v>288.4615385</v>
      </c>
      <c r="C26" s="44">
        <f t="shared" si="3"/>
        <v>480.7692308</v>
      </c>
      <c r="D26" s="45">
        <f t="shared" si="3"/>
        <v>961.5384615</v>
      </c>
      <c r="E26" s="44"/>
    </row>
    <row r="27">
      <c r="A27" s="15" t="s">
        <v>42</v>
      </c>
      <c r="B27" s="16">
        <f t="shared" ref="B27:D27" si="4">($D$21 + B26) * $F$13</f>
        <v>12274.32308</v>
      </c>
      <c r="C27" s="16">
        <f t="shared" si="4"/>
        <v>12658.93846</v>
      </c>
      <c r="D27" s="18">
        <f t="shared" si="4"/>
        <v>13620.47692</v>
      </c>
    </row>
    <row r="28">
      <c r="A28" s="15" t="s">
        <v>43</v>
      </c>
      <c r="B28" s="16">
        <f t="shared" ref="B28:D28" si="5">(($B$21+B26)/$I$4 +$C$21) * $F$13</f>
        <v>5904.241026</v>
      </c>
      <c r="C28" s="16">
        <f t="shared" si="5"/>
        <v>6032.446154</v>
      </c>
      <c r="D28" s="18">
        <f t="shared" si="5"/>
        <v>6352.958974</v>
      </c>
    </row>
    <row r="29">
      <c r="A29" s="15" t="s">
        <v>44</v>
      </c>
      <c r="B29" s="16">
        <f t="shared" ref="B29:D29" si="6">B25*$I$7</f>
        <v>6000</v>
      </c>
      <c r="C29" s="16">
        <f t="shared" si="6"/>
        <v>10000</v>
      </c>
      <c r="D29" s="18">
        <f t="shared" si="6"/>
        <v>20000</v>
      </c>
    </row>
    <row r="30">
      <c r="A30" s="15" t="s">
        <v>45</v>
      </c>
      <c r="B30" s="16">
        <f t="shared" ref="B30:D30" si="7">B29-B27</f>
        <v>-6274.323077</v>
      </c>
      <c r="C30" s="16">
        <f t="shared" si="7"/>
        <v>-2658.938462</v>
      </c>
      <c r="D30" s="18">
        <f t="shared" si="7"/>
        <v>6379.523077</v>
      </c>
    </row>
    <row r="31">
      <c r="A31" s="15" t="s">
        <v>46</v>
      </c>
      <c r="B31" s="16">
        <f t="shared" ref="B31:D31" si="8">B29-B28</f>
        <v>95.75897436</v>
      </c>
      <c r="C31" s="16">
        <f t="shared" si="8"/>
        <v>3967.553846</v>
      </c>
      <c r="D31" s="18">
        <f t="shared" si="8"/>
        <v>13647.04103</v>
      </c>
    </row>
    <row r="32">
      <c r="A32" s="15" t="s">
        <v>47</v>
      </c>
      <c r="B32" s="46">
        <f t="shared" ref="B32:D32" si="9">B30/B27</f>
        <v>-0.5111746723</v>
      </c>
      <c r="C32" s="46">
        <f t="shared" si="9"/>
        <v>-0.2100443469</v>
      </c>
      <c r="D32" s="47">
        <f t="shared" si="9"/>
        <v>0.4683773639</v>
      </c>
    </row>
    <row r="33">
      <c r="A33" s="37" t="s">
        <v>48</v>
      </c>
      <c r="B33" s="48">
        <f t="shared" ref="B33:D33" si="10">B31/B28</f>
        <v>0.01621867636</v>
      </c>
      <c r="C33" s="48">
        <f t="shared" si="10"/>
        <v>0.6577023226</v>
      </c>
      <c r="D33" s="49">
        <f t="shared" si="10"/>
        <v>2.148139329</v>
      </c>
    </row>
    <row r="34">
      <c r="B34" s="16"/>
      <c r="C34" s="16"/>
      <c r="D34" s="16"/>
    </row>
    <row r="35">
      <c r="B35" s="16"/>
      <c r="C35" s="16"/>
      <c r="D35" s="16"/>
    </row>
    <row r="36">
      <c r="B36" s="16"/>
      <c r="C36" s="16"/>
      <c r="D36" s="16"/>
    </row>
    <row r="37">
      <c r="B37" s="16"/>
      <c r="C37" s="16"/>
      <c r="D37" s="16"/>
    </row>
    <row r="38">
      <c r="B38" s="16"/>
      <c r="C38" s="16"/>
      <c r="D38" s="16"/>
    </row>
    <row r="39">
      <c r="B39" s="16"/>
      <c r="C39" s="16"/>
      <c r="D39" s="16"/>
    </row>
    <row r="40">
      <c r="B40" s="16"/>
      <c r="C40" s="16"/>
      <c r="D40" s="16"/>
    </row>
    <row r="41">
      <c r="B41" s="16"/>
      <c r="C41" s="16"/>
      <c r="D41" s="16"/>
    </row>
    <row r="42">
      <c r="B42" s="16"/>
      <c r="C42" s="16"/>
      <c r="D42" s="16"/>
    </row>
    <row r="43">
      <c r="B43" s="16"/>
      <c r="C43" s="16"/>
      <c r="D43" s="16"/>
    </row>
    <row r="44">
      <c r="B44" s="16"/>
      <c r="C44" s="16"/>
      <c r="D44" s="16"/>
    </row>
    <row r="45">
      <c r="B45" s="16"/>
      <c r="C45" s="16"/>
      <c r="D45" s="16"/>
    </row>
    <row r="46">
      <c r="B46" s="16"/>
      <c r="C46" s="16"/>
      <c r="D46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0"/>
  </cols>
  <sheetData>
    <row r="1">
      <c r="A1" s="1"/>
      <c r="B1" s="1"/>
      <c r="C1" s="1"/>
      <c r="D1" s="1"/>
      <c r="F1" s="1"/>
    </row>
    <row r="2">
      <c r="A2" s="5" t="s">
        <v>0</v>
      </c>
      <c r="B2" s="6"/>
      <c r="C2" s="6"/>
      <c r="D2" s="50"/>
      <c r="F2" s="8" t="s">
        <v>1</v>
      </c>
      <c r="G2" s="7"/>
    </row>
    <row r="3">
      <c r="A3" s="11" t="s">
        <v>2</v>
      </c>
      <c r="B3" s="1" t="s">
        <v>3</v>
      </c>
      <c r="C3" s="1" t="s">
        <v>4</v>
      </c>
      <c r="D3" s="12" t="s">
        <v>5</v>
      </c>
      <c r="F3" s="13" t="s">
        <v>7</v>
      </c>
      <c r="G3" s="14" t="s">
        <v>28</v>
      </c>
    </row>
    <row r="4">
      <c r="A4" s="15" t="s">
        <v>10</v>
      </c>
      <c r="C4" s="51">
        <f>50*12</f>
        <v>600</v>
      </c>
      <c r="D4" s="52"/>
      <c r="F4" s="33">
        <v>3.0</v>
      </c>
      <c r="G4" s="53">
        <v>0.1</v>
      </c>
    </row>
    <row r="5">
      <c r="A5" s="15" t="s">
        <v>11</v>
      </c>
      <c r="B5" s="51">
        <v>79.0</v>
      </c>
      <c r="D5" s="52"/>
    </row>
    <row r="6">
      <c r="A6" s="15" t="s">
        <v>12</v>
      </c>
      <c r="B6" s="51">
        <v>155.0</v>
      </c>
      <c r="D6" s="52"/>
    </row>
    <row r="7">
      <c r="A7" s="15" t="s">
        <v>17</v>
      </c>
      <c r="B7" s="51">
        <v>209.0</v>
      </c>
      <c r="D7" s="52"/>
      <c r="F7" s="54"/>
      <c r="G7" s="54"/>
      <c r="H7" s="54"/>
    </row>
    <row r="8">
      <c r="A8" s="15" t="s">
        <v>18</v>
      </c>
      <c r="B8" s="51">
        <v>60.0</v>
      </c>
      <c r="D8" s="52"/>
    </row>
    <row r="9">
      <c r="A9" s="15" t="s">
        <v>19</v>
      </c>
      <c r="B9" s="51">
        <v>400.0</v>
      </c>
      <c r="D9" s="52"/>
    </row>
    <row r="10">
      <c r="A10" s="15" t="s">
        <v>23</v>
      </c>
      <c r="B10" s="51">
        <v>110.0</v>
      </c>
      <c r="D10" s="52"/>
    </row>
    <row r="11">
      <c r="A11" s="15" t="s">
        <v>24</v>
      </c>
      <c r="B11" s="51">
        <v>85.0</v>
      </c>
      <c r="D11" s="52"/>
    </row>
    <row r="12">
      <c r="A12" s="15" t="s">
        <v>25</v>
      </c>
      <c r="B12" s="51">
        <v>75.0</v>
      </c>
      <c r="D12" s="52"/>
    </row>
    <row r="13">
      <c r="A13" s="15" t="s">
        <v>29</v>
      </c>
      <c r="B13" s="51">
        <v>0.0</v>
      </c>
      <c r="D13" s="52"/>
    </row>
    <row r="14">
      <c r="A14" s="15" t="s">
        <v>30</v>
      </c>
      <c r="B14" s="51">
        <v>22.0</v>
      </c>
      <c r="D14" s="52"/>
    </row>
    <row r="15">
      <c r="A15" s="15" t="s">
        <v>31</v>
      </c>
      <c r="B15" s="51">
        <v>35.0</v>
      </c>
      <c r="D15" s="52"/>
    </row>
    <row r="16">
      <c r="A16" s="15" t="s">
        <v>32</v>
      </c>
      <c r="B16" s="51">
        <v>65.0</v>
      </c>
      <c r="D16" s="52"/>
    </row>
    <row r="17">
      <c r="A17" s="15" t="s">
        <v>33</v>
      </c>
      <c r="B17" s="51">
        <v>50.0</v>
      </c>
      <c r="D17" s="52"/>
    </row>
    <row r="18">
      <c r="A18" s="15" t="s">
        <v>34</v>
      </c>
      <c r="B18" s="51">
        <v>159.0</v>
      </c>
      <c r="D18" s="52"/>
    </row>
    <row r="19">
      <c r="A19" s="15" t="s">
        <v>35</v>
      </c>
      <c r="B19" s="51">
        <v>60.0</v>
      </c>
      <c r="D19" s="52"/>
    </row>
    <row r="20">
      <c r="A20" s="15" t="s">
        <v>36</v>
      </c>
      <c r="C20" s="51">
        <v>36.0</v>
      </c>
      <c r="D20" s="52"/>
    </row>
    <row r="21">
      <c r="A21" s="15" t="s">
        <v>49</v>
      </c>
      <c r="B21" s="55">
        <f>SUM(B4:B20)*(1+G4)</f>
        <v>1720.4</v>
      </c>
      <c r="C21" s="55">
        <f>SUM(C4:C20)*(1+G4)</f>
        <v>699.6</v>
      </c>
      <c r="D21" s="52">
        <f t="shared" ref="D21:D22" si="1">B21+C21</f>
        <v>2420</v>
      </c>
    </row>
    <row r="22">
      <c r="A22" s="37" t="s">
        <v>38</v>
      </c>
      <c r="B22" s="56">
        <f>B21/F4</f>
        <v>573.4666667</v>
      </c>
      <c r="C22" s="56">
        <f>C21</f>
        <v>699.6</v>
      </c>
      <c r="D22" s="57">
        <f t="shared" si="1"/>
        <v>1273.066667</v>
      </c>
    </row>
  </sheetData>
  <drawing r:id="rId1"/>
</worksheet>
</file>