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6d5fb062e9651f9/Documents/scoutingApp-yayimadeabranch/frc_scouting_app/qrDecoder/"/>
    </mc:Choice>
  </mc:AlternateContent>
  <xr:revisionPtr revIDLastSave="83" documentId="11_BD603D9B5B0656610C803F69E6FDD02D92A922CB" xr6:coauthVersionLast="47" xr6:coauthVersionMax="47" xr10:uidLastSave="{54EE4910-A7A7-43FF-A6E1-990C514A3591}"/>
  <bookViews>
    <workbookView xWindow="0" yWindow="0" windowWidth="23040" windowHeight="12240" tabRatio="1000" activeTab="3" xr2:uid="{00000000-000D-0000-FFFF-FFFF00000000}"/>
  </bookViews>
  <sheets>
    <sheet name="personal score ranking" sheetId="1" r:id="rId1"/>
    <sheet name="amp ranking" sheetId="2" r:id="rId2"/>
    <sheet name="speaker ranking" sheetId="3" r:id="rId3"/>
    <sheet name="3245" sheetId="4" r:id="rId4"/>
    <sheet name="3288" sheetId="5" r:id="rId5"/>
    <sheet name="2594" sheetId="6" r:id="rId6"/>
    <sheet name="9114" sheetId="7" r:id="rId7"/>
    <sheet name="6364" sheetId="8" r:id="rId8"/>
    <sheet name="114" sheetId="9" r:id="rId9"/>
    <sheet name="3669" sheetId="10" r:id="rId10"/>
    <sheet name="5461" sheetId="11" r:id="rId11"/>
    <sheet name="5480" sheetId="12" r:id="rId12"/>
    <sheet name="9138" sheetId="13" r:id="rId13"/>
    <sheet name="4698" sheetId="14" r:id="rId14"/>
    <sheet name="192" sheetId="15" r:id="rId15"/>
    <sheet name="3166" sheetId="16" r:id="rId16"/>
    <sheet name="1891" sheetId="17" r:id="rId17"/>
    <sheet name="1566" sheetId="18" r:id="rId18"/>
    <sheet name="8551" sheetId="19" r:id="rId19"/>
    <sheet name="6358" sheetId="20" r:id="rId20"/>
    <sheet name="9243" sheetId="21" r:id="rId21"/>
    <sheet name="7634" sheetId="22" r:id="rId22"/>
    <sheet name="3405" sheetId="23" r:id="rId23"/>
    <sheet name="2288" sheetId="24" r:id="rId24"/>
    <sheet name="4598" sheetId="25" r:id="rId25"/>
    <sheet name="2813" sheetId="26" r:id="rId26"/>
    <sheet name="5933" sheetId="27" r:id="rId27"/>
    <sheet name="7906" sheetId="28" r:id="rId28"/>
    <sheet name="5871" sheetId="29" r:id="rId29"/>
    <sheet name="9726" sheetId="30" r:id="rId30"/>
    <sheet name="4175" sheetId="31" r:id="rId31"/>
    <sheet name="2130" sheetId="32" r:id="rId32"/>
    <sheet name="2122" sheetId="33" r:id="rId33"/>
    <sheet name="9044" sheetId="34" r:id="rId34"/>
    <sheet name="8546" sheetId="35" r:id="rId35"/>
    <sheet name="399" sheetId="36" r:id="rId36"/>
    <sheet name="7895" sheetId="37" r:id="rId37"/>
    <sheet name="8839" sheetId="38" r:id="rId38"/>
    <sheet name="9314" sheetId="39" r:id="rId39"/>
    <sheet name="1519" sheetId="40" r:id="rId40"/>
    <sheet name="2584" sheetId="41" r:id="rId41"/>
    <sheet name="8756" sheetId="42" r:id="rId42"/>
    <sheet name="9737" sheetId="43" r:id="rId43"/>
    <sheet name="5633" sheetId="44" r:id="rId44"/>
    <sheet name="9438" sheetId="45" r:id="rId45"/>
    <sheet name="846" sheetId="46" r:id="rId46"/>
    <sheet name="6036" sheetId="47" r:id="rId47"/>
    <sheet name="1569" sheetId="48" r:id="rId48"/>
    <sheet name="4175 " sheetId="49" r:id="rId49"/>
    <sheet name="6464" sheetId="50" r:id="rId50"/>
    <sheet name="31" sheetId="51" r:id="rId51"/>
    <sheet name="7885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F8" i="1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0" i="3"/>
  <c r="B9" i="3"/>
  <c r="B8" i="3"/>
  <c r="B7" i="3"/>
  <c r="B6" i="3"/>
  <c r="B5" i="3"/>
  <c r="B4" i="3"/>
  <c r="B3" i="3"/>
  <c r="B2" i="3"/>
  <c r="B50" i="2"/>
  <c r="B49" i="2"/>
  <c r="B48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9" i="2"/>
  <c r="B8" i="2"/>
  <c r="B7" i="2"/>
  <c r="B6" i="2"/>
  <c r="B5" i="2"/>
  <c r="B4" i="2"/>
  <c r="B3" i="2"/>
  <c r="B2" i="2"/>
  <c r="B49" i="1"/>
  <c r="B48" i="1"/>
  <c r="B47" i="1"/>
  <c r="B24" i="1"/>
  <c r="B22" i="1"/>
  <c r="B35" i="1"/>
  <c r="B46" i="1"/>
  <c r="B37" i="1"/>
  <c r="B40" i="1"/>
  <c r="B12" i="1"/>
  <c r="B45" i="1"/>
  <c r="B44" i="1"/>
  <c r="B36" i="1"/>
  <c r="B16" i="1"/>
  <c r="B15" i="1"/>
  <c r="B28" i="1"/>
  <c r="B34" i="1"/>
  <c r="B25" i="1"/>
  <c r="B21" i="1"/>
  <c r="B43" i="1"/>
  <c r="B42" i="1"/>
  <c r="B20" i="1"/>
  <c r="B23" i="1"/>
  <c r="B26" i="1"/>
  <c r="B18" i="1"/>
  <c r="B19" i="1"/>
  <c r="B13" i="1"/>
  <c r="B14" i="1"/>
  <c r="B41" i="1"/>
  <c r="B4" i="1"/>
  <c r="B39" i="1"/>
  <c r="B33" i="1"/>
  <c r="B32" i="1"/>
  <c r="B31" i="1"/>
  <c r="B17" i="1"/>
  <c r="B29" i="1"/>
  <c r="B30" i="1"/>
  <c r="B11" i="1"/>
  <c r="B3" i="1"/>
  <c r="B27" i="1"/>
  <c r="B10" i="1"/>
  <c r="AA1" i="4" a="1"/>
  <c r="Z1" i="4" a="1"/>
  <c r="X1" i="4" a="1"/>
  <c r="Y1" i="4" a="1"/>
  <c r="F7" i="1" a="1"/>
  <c r="K6" i="32"/>
  <c r="I5" i="48"/>
  <c r="B6" i="15"/>
  <c r="I5" i="42"/>
  <c r="J11" i="9"/>
  <c r="J6" i="46"/>
  <c r="B8" i="24"/>
  <c r="J8" i="30"/>
  <c r="I6" i="28"/>
  <c r="B4" i="49"/>
  <c r="J6" i="15"/>
  <c r="K6" i="27"/>
  <c r="K6" i="22"/>
  <c r="K8" i="17"/>
  <c r="K6" i="12"/>
  <c r="K4" i="7"/>
  <c r="B4" i="52"/>
  <c r="J8" i="37"/>
  <c r="B4" i="44"/>
  <c r="I6" i="12"/>
  <c r="J6" i="18"/>
  <c r="J9" i="16"/>
  <c r="B8" i="23"/>
  <c r="B9" i="20"/>
  <c r="J4" i="40"/>
  <c r="B8" i="34"/>
  <c r="K6" i="13"/>
  <c r="B5" i="42"/>
  <c r="J6" i="32"/>
  <c r="B7" i="19"/>
  <c r="I4" i="7"/>
  <c r="I9" i="8"/>
  <c r="J11" i="11"/>
  <c r="B6" i="13"/>
  <c r="K4" i="49"/>
  <c r="J6" i="25"/>
  <c r="B11" i="9"/>
  <c r="K4" i="51"/>
  <c r="B6" i="46"/>
  <c r="I4" i="50"/>
  <c r="J5" i="48"/>
  <c r="I4" i="49"/>
  <c r="I6" i="27"/>
  <c r="K6" i="10"/>
  <c r="I6" i="22"/>
  <c r="I8" i="17"/>
  <c r="I8" i="23"/>
  <c r="B8" i="37"/>
  <c r="J6" i="27"/>
  <c r="K5" i="48"/>
  <c r="B6" i="32"/>
  <c r="B7" i="43"/>
  <c r="J9" i="6"/>
  <c r="B4" i="51"/>
  <c r="J7" i="19"/>
  <c r="J11" i="5"/>
  <c r="K6" i="38"/>
  <c r="J6" i="22"/>
  <c r="K8" i="23"/>
  <c r="B6" i="22"/>
  <c r="I6" i="46"/>
  <c r="B7" i="29"/>
  <c r="K7" i="43"/>
  <c r="I7" i="36"/>
  <c r="I9" i="16"/>
  <c r="J8" i="17"/>
  <c r="K9" i="8"/>
  <c r="B4" i="7"/>
  <c r="K6" i="46"/>
  <c r="I5" i="31"/>
  <c r="B6" i="41"/>
  <c r="K11" i="33"/>
  <c r="I5" i="45"/>
  <c r="J9" i="8"/>
  <c r="J6" i="13"/>
  <c r="I8" i="26"/>
  <c r="K7" i="36"/>
  <c r="B7" i="35"/>
  <c r="B5" i="31"/>
  <c r="I7" i="43"/>
  <c r="I8" i="30"/>
  <c r="K6" i="15"/>
  <c r="J4" i="52"/>
  <c r="J6" i="10"/>
  <c r="J8" i="47"/>
  <c r="K11" i="5"/>
  <c r="J4" i="21"/>
  <c r="I11" i="9"/>
  <c r="B5" i="45"/>
  <c r="J6" i="12"/>
  <c r="J6" i="38"/>
  <c r="I6" i="41"/>
  <c r="K6" i="41"/>
  <c r="I9" i="6"/>
  <c r="B7" i="36"/>
  <c r="J11" i="33"/>
  <c r="I7" i="35"/>
  <c r="B11" i="33"/>
  <c r="J4" i="7"/>
  <c r="K4" i="44"/>
  <c r="K7" i="19"/>
  <c r="B8" i="47"/>
  <c r="I11" i="33"/>
  <c r="I11" i="11"/>
  <c r="K5" i="31"/>
  <c r="B6" i="25"/>
  <c r="B8" i="26"/>
  <c r="I6" i="18"/>
  <c r="I6" i="25"/>
  <c r="I6" i="15"/>
  <c r="B6" i="12"/>
  <c r="B6" i="18"/>
  <c r="B6" i="10"/>
  <c r="J7" i="14"/>
  <c r="B11" i="11"/>
  <c r="K11" i="9"/>
  <c r="B6" i="27"/>
  <c r="I6" i="13"/>
  <c r="B4" i="50"/>
  <c r="K8" i="26"/>
  <c r="K8" i="24"/>
  <c r="B4" i="21"/>
  <c r="B5" i="48"/>
  <c r="I9" i="20"/>
  <c r="B9" i="16"/>
  <c r="K4" i="50"/>
  <c r="K9" i="16"/>
  <c r="I6" i="10"/>
  <c r="K8" i="34"/>
  <c r="J9" i="20"/>
  <c r="J5" i="42"/>
  <c r="I11" i="5"/>
  <c r="J8" i="24"/>
  <c r="B8" i="17"/>
  <c r="B6" i="38"/>
  <c r="B8" i="30"/>
  <c r="K4" i="21"/>
  <c r="J4" i="44"/>
  <c r="B4" i="39"/>
  <c r="K5" i="45"/>
  <c r="I7" i="29"/>
  <c r="K7" i="35"/>
  <c r="J6" i="41"/>
  <c r="B6" i="28"/>
  <c r="I6" i="32"/>
  <c r="J5" i="31"/>
  <c r="I8" i="34"/>
  <c r="I4" i="40"/>
  <c r="K4" i="52"/>
  <c r="K8" i="47"/>
  <c r="K6" i="28"/>
  <c r="I4" i="51"/>
  <c r="B9" i="8"/>
  <c r="K7" i="29"/>
  <c r="K11" i="11"/>
  <c r="I4" i="44"/>
  <c r="B9" i="6"/>
  <c r="K4" i="40"/>
  <c r="B11" i="5"/>
  <c r="J7" i="43"/>
  <c r="I4" i="21"/>
  <c r="I4" i="52"/>
  <c r="K9" i="4"/>
  <c r="K9" i="6"/>
  <c r="J5" i="45"/>
  <c r="B7" i="14"/>
  <c r="J7" i="29"/>
  <c r="B9" i="4"/>
  <c r="I6" i="38"/>
  <c r="I8" i="24"/>
  <c r="I9" i="4"/>
  <c r="T1" i="4" s="1" a="1"/>
  <c r="K5" i="42"/>
  <c r="K8" i="37"/>
  <c r="J6" i="28"/>
  <c r="B4" i="40"/>
  <c r="I8" i="47"/>
  <c r="J4" i="39"/>
  <c r="J4" i="51"/>
  <c r="I7" i="14"/>
  <c r="J7" i="35"/>
  <c r="K8" i="30"/>
  <c r="K7" i="14"/>
  <c r="K6" i="25"/>
  <c r="J4" i="49"/>
  <c r="K4" i="39"/>
  <c r="I8" i="37"/>
  <c r="I4" i="39"/>
  <c r="K9" i="20"/>
  <c r="J8" i="34"/>
  <c r="J7" i="36"/>
  <c r="K6" i="18"/>
  <c r="J9" i="4"/>
  <c r="U1" i="4" s="1" a="1"/>
  <c r="J8" i="23"/>
  <c r="I7" i="19"/>
  <c r="J8" i="26"/>
  <c r="J4" i="50"/>
  <c r="S1" i="4" a="1"/>
  <c r="L9" i="4" a="1"/>
  <c r="V1" i="4" a="1"/>
  <c r="L9" i="4" l="1"/>
  <c r="AA1" i="4"/>
  <c r="Z1" i="4"/>
  <c r="X1" i="4"/>
  <c r="Y1" i="4"/>
  <c r="V1" i="4"/>
  <c r="U1" i="4"/>
  <c r="T1" i="4"/>
  <c r="S1" i="4"/>
  <c r="B2" i="1" s="1"/>
  <c r="F7" i="1"/>
  <c r="B5" i="1"/>
  <c r="B8" i="1"/>
  <c r="B6" i="1"/>
  <c r="B7" i="1"/>
  <c r="B9" i="1"/>
  <c r="B38" i="1"/>
  <c r="B10" i="2"/>
  <c r="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<sst xmlns="http://schemas.openxmlformats.org/spreadsheetml/2006/main" count="1305" uniqueCount="231">
  <si>
    <t>team</t>
  </si>
  <si>
    <t>score</t>
  </si>
  <si>
    <t>3245</t>
  </si>
  <si>
    <t>6364</t>
  </si>
  <si>
    <t>5461</t>
  </si>
  <si>
    <t>4698</t>
  </si>
  <si>
    <t>3166</t>
  </si>
  <si>
    <t>114</t>
  </si>
  <si>
    <t>1891</t>
  </si>
  <si>
    <t>3669</t>
  </si>
  <si>
    <t>3288</t>
  </si>
  <si>
    <t>5480</t>
  </si>
  <si>
    <t>192</t>
  </si>
  <si>
    <t>2594</t>
  </si>
  <si>
    <t>9138</t>
  </si>
  <si>
    <t>9114</t>
  </si>
  <si>
    <t>1566</t>
  </si>
  <si>
    <t>8551</t>
  </si>
  <si>
    <t>6358</t>
  </si>
  <si>
    <t>9243</t>
  </si>
  <si>
    <t>7634</t>
  </si>
  <si>
    <t>3405</t>
  </si>
  <si>
    <t>2288</t>
  </si>
  <si>
    <t>4598</t>
  </si>
  <si>
    <t>2813</t>
  </si>
  <si>
    <t>5933</t>
  </si>
  <si>
    <t>7906</t>
  </si>
  <si>
    <t>5871</t>
  </si>
  <si>
    <t>9726</t>
  </si>
  <si>
    <t>4175</t>
  </si>
  <si>
    <t>2130</t>
  </si>
  <si>
    <t>2122</t>
  </si>
  <si>
    <t>9044</t>
  </si>
  <si>
    <t>8546</t>
  </si>
  <si>
    <t>399</t>
  </si>
  <si>
    <t>7895</t>
  </si>
  <si>
    <t>8839</t>
  </si>
  <si>
    <t>9314</t>
  </si>
  <si>
    <t>1519</t>
  </si>
  <si>
    <t>2584</t>
  </si>
  <si>
    <t>8756</t>
  </si>
  <si>
    <t>9737</t>
  </si>
  <si>
    <t>5633</t>
  </si>
  <si>
    <t>9438</t>
  </si>
  <si>
    <t>846</t>
  </si>
  <si>
    <t>6036</t>
  </si>
  <si>
    <t>1569</t>
  </si>
  <si>
    <t xml:space="preserve">4175 </t>
  </si>
  <si>
    <t>6464</t>
  </si>
  <si>
    <t>31</t>
  </si>
  <si>
    <t>7885</t>
  </si>
  <si>
    <t>match</t>
  </si>
  <si>
    <t>personal score</t>
  </si>
  <si>
    <t>total score</t>
  </si>
  <si>
    <t>pickup</t>
  </si>
  <si>
    <t>auto path</t>
  </si>
  <si>
    <t>leave</t>
  </si>
  <si>
    <t>auto amp</t>
  </si>
  <si>
    <t>auto speaker</t>
  </si>
  <si>
    <t>teleop amp</t>
  </si>
  <si>
    <t>speaker no boost</t>
  </si>
  <si>
    <t>speaker boosted</t>
  </si>
  <si>
    <t>end position</t>
  </si>
  <si>
    <t>harmony</t>
  </si>
  <si>
    <t>trap</t>
  </si>
  <si>
    <t>comment</t>
  </si>
  <si>
    <t>outlier</t>
  </si>
  <si>
    <t>[7, 6, 2]</t>
  </si>
  <si>
    <t>outstanding performance</t>
  </si>
  <si>
    <t>[]</t>
  </si>
  <si>
    <t>stopped moving mid-match</t>
  </si>
  <si>
    <t>[6, 7, 8, 3]</t>
  </si>
  <si>
    <t>amazing scorer. they plays strategy by score amp first then speaker and they have smooth scoring techniques</t>
  </si>
  <si>
    <t>average:</t>
  </si>
  <si>
    <t>This robot doesn't move after match start</t>
  </si>
  <si>
    <t>[6]</t>
  </si>
  <si>
    <t>movement was very choppy and slow. did attempt to lauch notes across field</t>
  </si>
  <si>
    <t>grabbed note from the source and kept shooting it to red side</t>
  </si>
  <si>
    <t xml:space="preserve">no show </t>
  </si>
  <si>
    <t>spent the second part of the match throwing rings on the other side of the field to alliance partners</t>
  </si>
  <si>
    <t>no sco</t>
  </si>
  <si>
    <t>takes forever using Manuel aim</t>
  </si>
  <si>
    <t>81,</t>
  </si>
  <si>
    <t xml:space="preserve">Impressive strategy, was on with 6036 who's pickup was a lot faster. so instead they focused on launching notes across the field for their teammate </t>
  </si>
  <si>
    <t>slow driving and bad accuracy on speaker</t>
  </si>
  <si>
    <t>VERY slow, not good aim.  They either shot WAY too low, or way too high.</t>
  </si>
  <si>
    <t>stopped working for a bit, slow driving</t>
  </si>
  <si>
    <t>did not move at all</t>
  </si>
  <si>
    <t>this robot doesn't have a out standing shooting s this robot need to have more practicing on driving and shooting since it doesn't score</t>
  </si>
  <si>
    <t>[7, 8, 6]</t>
  </si>
  <si>
    <t>ten. Ton power</t>
  </si>
  <si>
    <t>[6, 7]</t>
  </si>
  <si>
    <t>started pretending  to play cause intake was broken like shadow boxing</t>
  </si>
  <si>
    <t xml:space="preserve">got note stuck, speedy, bumps into things a lot, </t>
  </si>
  <si>
    <t>kept freezing</t>
  </si>
  <si>
    <t>shoots from far. tried amp a lot this match, success rate not super good but got better throughout the match</t>
  </si>
  <si>
    <t>[8, 7, 6, 1, 2]</t>
  </si>
  <si>
    <t xml:space="preserve"> tried to go for 5 note auto but missed 3</t>
  </si>
  <si>
    <t>swerve drive; offense</t>
  </si>
  <si>
    <t>[6, 1]</t>
  </si>
  <si>
    <t>fast can do speaker and amp easily</t>
  </si>
  <si>
    <t>struggles at the start but got better by the end</t>
  </si>
  <si>
    <t>[4, 3]</t>
  </si>
  <si>
    <t>[8, 7, 4, 3]</t>
  </si>
  <si>
    <t>they have a good motion of scoring it smooth</t>
  </si>
  <si>
    <t>climbs on the high part of the chain</t>
  </si>
  <si>
    <t>Almost Score from halfway across the fieldd</t>
  </si>
  <si>
    <t>[7]</t>
  </si>
  <si>
    <t>loading was slow and somewhat clunky, but efficien. Missed many shots</t>
  </si>
  <si>
    <t>good shooter, intake/shooter wobbles around while driving around</t>
  </si>
  <si>
    <t>[7, 8]</t>
  </si>
  <si>
    <t>can drive under stage</t>
  </si>
  <si>
    <t>[8, 7, 6]</t>
  </si>
  <si>
    <t>average speed and coordination, slow  climb and missed trap</t>
  </si>
  <si>
    <t>very speedy, scored alot.</t>
  </si>
  <si>
    <t>Impressive auto</t>
  </si>
  <si>
    <t>takes a long time to line up for amp shooting</t>
  </si>
  <si>
    <t>[5]</t>
  </si>
  <si>
    <t>didn't so much, seemed to get in way of others</t>
  </si>
  <si>
    <t>is fast and efficient scored only amp and picks mostly from the ground</t>
  </si>
  <si>
    <t>slow and not very good</t>
  </si>
  <si>
    <t>they zshotn 2 times but didnt make either. they need more power they also had a hard time picking them jp</t>
  </si>
  <si>
    <t>slow, can't shoot very well</t>
  </si>
  <si>
    <t>attempted shooting into speaker the whole match, but did not have enough power</t>
  </si>
  <si>
    <t>[5, 4]</t>
  </si>
  <si>
    <t>they can drive under the stage</t>
  </si>
  <si>
    <t>seemed to have malfunction part way through the match</t>
  </si>
  <si>
    <t>[7, 2]</t>
  </si>
  <si>
    <t>struggle with aim,powerful shooter, speedy</t>
  </si>
  <si>
    <t>[7, 1]</t>
  </si>
  <si>
    <t>seemed to have a hard time at operator</t>
  </si>
  <si>
    <t xml:space="preserve">threw it out of boundss agressive then they do speacker, missed speacker amd started to do amp </t>
  </si>
  <si>
    <t>[6, 7, 1]</t>
  </si>
  <si>
    <t>robot died</t>
  </si>
  <si>
    <t>tall, does not fit under stage</t>
  </si>
  <si>
    <t>crashes into a lot of game elements</t>
  </si>
  <si>
    <t>slow and steady</t>
  </si>
  <si>
    <t>good amp robot, attempted trap from the ground</t>
  </si>
  <si>
    <t xml:space="preserve">can collect form a operator, cordinatedand acreate shot </t>
  </si>
  <si>
    <t>focused extremely on amps</t>
  </si>
  <si>
    <t>intake didn't work tried multiple times to get rings from sourse</t>
  </si>
  <si>
    <t>Not ran very slow, failed loading twice. tried loading from opponents source</t>
  </si>
  <si>
    <t>something killed the robot cause it started moving slower</t>
  </si>
  <si>
    <t xml:space="preserve">couldn't move </t>
  </si>
  <si>
    <t>dead. swerve module is possibly non functional</t>
  </si>
  <si>
    <t xml:space="preserve">got stuck in the middle </t>
  </si>
  <si>
    <t>very slow, struggled to pick up notes and shoot</t>
  </si>
  <si>
    <t xml:space="preserve">kept trying to score in amp but kept failing. also kinda slow robot </t>
  </si>
  <si>
    <t xml:space="preserve">went for the close ring but another bit was in the way, shots close range but fairly accurate, sport but </t>
  </si>
  <si>
    <t>[8]</t>
  </si>
  <si>
    <t>Not present for this match Intake problems.</t>
  </si>
  <si>
    <t>slow driving but good accuracy on speaker</t>
  </si>
  <si>
    <t>struggles picking up the notes, big, decent speed</t>
  </si>
  <si>
    <t xml:space="preserve"> they struggled and pick up target slow sometimes</t>
  </si>
  <si>
    <t xml:space="preserve">fast, good shot and good coronation with the field and bot,. auto was good they just missed there shots </t>
  </si>
  <si>
    <t>good speaker, fast cycle, shoots smoothly (ours is rough and powerful)</t>
  </si>
  <si>
    <t>[8, 7, 6, 1]</t>
  </si>
  <si>
    <t>[7, 6]</t>
  </si>
  <si>
    <t xml:space="preserve">didn't move the entire time until the last40 seconds, ten seconds later stopped moving again </t>
  </si>
  <si>
    <t>[6, 8, 7, 3]</t>
  </si>
  <si>
    <t>was doing well then stopped scoring again</t>
  </si>
  <si>
    <t>kept missing amp. tried to get trap door</t>
  </si>
  <si>
    <t>attempted to score from  across the fuekd. Maybe reducing cycle time for teammates</t>
  </si>
  <si>
    <t>[4, 2]</t>
  </si>
  <si>
    <t xml:space="preserve">trouble getting in the amp and picking them up sometimes </t>
  </si>
  <si>
    <t>[6, 7, 8]</t>
  </si>
  <si>
    <t>wandered around for a bit then started defending 114</t>
  </si>
  <si>
    <t>Started off good,  then started spinning and sort of playing defense? Have up when they couldn't pick up</t>
  </si>
  <si>
    <t>trying to score from a distance, but constantly falls short</t>
  </si>
  <si>
    <t>shots are very weak</t>
  </si>
  <si>
    <t>outtake not working, tried to do amp</t>
  </si>
  <si>
    <t>picked up but couldn't get the shot and struggled to pick up notes</t>
  </si>
  <si>
    <t>holonomic drive; offense</t>
  </si>
  <si>
    <t>note got stuck on robot</t>
  </si>
  <si>
    <t>tank drive, tall</t>
  </si>
  <si>
    <t>broke down, got up, struggles with aim and speed of shooter</t>
  </si>
  <si>
    <t>[3, 4]</t>
  </si>
  <si>
    <t>they picked up a lot of notes but missed most of them (I didn't get all the notes scored) there climb is sturdy and lookp</t>
  </si>
  <si>
    <t>good offenese, fast</t>
  </si>
  <si>
    <t>[8, 5]</t>
  </si>
  <si>
    <t>[3]</t>
  </si>
  <si>
    <t>fast robot, fast cycles, shoots from a distance</t>
  </si>
  <si>
    <t>they shot. a lot but didn't get some in. they sometimes shot from the others side of the stage</t>
  </si>
  <si>
    <t>amazing scorer</t>
  </si>
  <si>
    <t>tried to score trap, but arm must have failed</t>
  </si>
  <si>
    <t>climb didn't work for some reason</t>
  </si>
  <si>
    <t xml:space="preserve">lack coordination with the not, missed a lot (tend to over shoot when out of the blinds alotand rammed I to a loi, t </t>
  </si>
  <si>
    <t>intake did not work</t>
  </si>
  <si>
    <t>Got a ring caught on, couldn't pick up. More data needed</t>
  </si>
  <si>
    <t>discrepancy is possible for recording stats</t>
  </si>
  <si>
    <t>attempted many shots in the shooter, but misseds</t>
  </si>
  <si>
    <t>slower the coordination was okay they missed half the shots in the speaker</t>
  </si>
  <si>
    <t>no movement during autonomous</t>
  </si>
  <si>
    <t>auto completely missed. Unique shooter and intake</t>
  </si>
  <si>
    <t>did great but has some issues with picking up rings and will waste time going back and fourth</t>
  </si>
  <si>
    <t xml:space="preserve">dead most of the mstch. The bot then performed extremely well at the end  </t>
  </si>
  <si>
    <t>missed more shots than successful shots during teleop</t>
  </si>
  <si>
    <t>not 100% accurate but will score lots of speaker points, slow drive</t>
  </si>
  <si>
    <t>they are slow but steady</t>
  </si>
  <si>
    <t>cycling was clean</t>
  </si>
  <si>
    <t>na</t>
  </si>
  <si>
    <t>inconsistent with shooting</t>
  </si>
  <si>
    <t>the not was running slow. the bot failed midclimbb</t>
  </si>
  <si>
    <t>they have good score accuracy</t>
  </si>
  <si>
    <t>note stuck on bot, bot died, but was pretty fast when working</t>
  </si>
  <si>
    <t>missed a few speaker</t>
  </si>
  <si>
    <t>slow, note stuck on bot, decent defence</t>
  </si>
  <si>
    <t xml:space="preserve"> hardly moving (kit not with swerve)</t>
  </si>
  <si>
    <t>didn't collect any notes</t>
  </si>
  <si>
    <t>drive around doing nothing. or tried scoring but couldn't.</t>
  </si>
  <si>
    <t>didn't move</t>
  </si>
  <si>
    <t>weak but scores well on its own. seems like t</t>
  </si>
  <si>
    <t>robot didn't show up</t>
  </si>
  <si>
    <t>struggling to move it seems</t>
  </si>
  <si>
    <t>[1]</t>
  </si>
  <si>
    <t>can do everything, needs some practice to be consistent</t>
  </si>
  <si>
    <t>[8, 5, 4, 3]</t>
  </si>
  <si>
    <t>shoots well from far and close, Twitter is impressive, if they calibrate it a little more they could score a lot more notes</t>
  </si>
  <si>
    <t>[4, 3, 8]</t>
  </si>
  <si>
    <t>auto was impressive. if facing this bot, you will be cooked</t>
  </si>
  <si>
    <t>[1, 8]</t>
  </si>
  <si>
    <t>[1, 2, 6, 7]</t>
  </si>
  <si>
    <t>have ability to shoot far but need practice and it goes up chain fast</t>
  </si>
  <si>
    <t>[5, 3]</t>
  </si>
  <si>
    <t>good offense, fast</t>
  </si>
  <si>
    <t>it moves like a real life equivalent to a lag spike</t>
  </si>
  <si>
    <t>shooter issues</t>
  </si>
  <si>
    <t>Cluunky, poor accuracy, 30%. So!e risky plays unfer thr otjer teams c hain. bumped into evetyone,,</t>
  </si>
  <si>
    <t>takes a long time to aim at amp</t>
  </si>
  <si>
    <t xml:space="preserve">Little klunky, I'd day 60% accuracy, not quite manueverable,not bad </t>
  </si>
  <si>
    <t>avg last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</si>
</sst>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5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microsoft.com/office/2017/10/relationships/person" Target="persons/perso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pane ySplit="1" topLeftCell="A2" activePane="bottomLeft" state="frozen"/>
      <selection pane="bottomLeft" activeCell="B34" sqref="B34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>
        <f ca="1">'3245'!S1</f>
        <v>22.833333333333332</v>
      </c>
      <c r="C2" s="1" t="str">
        <f>ADDRESS(COUNTA('3245'!A:A )+1, 2, 4)</f>
        <v>B9</v>
      </c>
      <c r="D2" t="e">
        <f>C2+1</f>
        <v>#VALUE!</v>
      </c>
    </row>
    <row r="3" spans="1:6" x14ac:dyDescent="0.3">
      <c r="A3" t="s">
        <v>7</v>
      </c>
      <c r="B3">
        <f>'114'!B4</f>
        <v>40</v>
      </c>
    </row>
    <row r="4" spans="1:6" x14ac:dyDescent="0.3">
      <c r="A4" t="s">
        <v>18</v>
      </c>
      <c r="B4">
        <f>'6358'!B3</f>
        <v>24</v>
      </c>
    </row>
    <row r="5" spans="1:6" x14ac:dyDescent="0.3">
      <c r="A5" t="s">
        <v>45</v>
      </c>
      <c r="B5">
        <f ca="1">'6036'!B8</f>
        <v>28.4</v>
      </c>
    </row>
    <row r="6" spans="1:6" x14ac:dyDescent="0.3">
      <c r="A6" t="s">
        <v>4</v>
      </c>
      <c r="B6">
        <f ca="1">'5461'!B11</f>
        <v>21</v>
      </c>
    </row>
    <row r="7" spans="1:6" x14ac:dyDescent="0.3">
      <c r="A7" t="s">
        <v>5</v>
      </c>
      <c r="B7">
        <f ca="1">'4698'!B7</f>
        <v>22.75</v>
      </c>
      <c r="F7" t="e" cm="1">
        <f t="array" aca="1" ref="F7" ca="1">INDIRECT("B"&amp;('3245'!R1), FALSE)</f>
        <v>#REF!</v>
      </c>
    </row>
    <row r="8" spans="1:6" x14ac:dyDescent="0.3">
      <c r="A8" t="s">
        <v>9</v>
      </c>
      <c r="B8">
        <f ca="1">'3669'!B6</f>
        <v>18</v>
      </c>
      <c r="F8" t="str">
        <f>'3245'!R1</f>
        <v>average:</v>
      </c>
    </row>
    <row r="9" spans="1:6" x14ac:dyDescent="0.3">
      <c r="A9" t="s">
        <v>31</v>
      </c>
      <c r="B9">
        <f ca="1">'2122'!B11</f>
        <v>26.625</v>
      </c>
    </row>
    <row r="10" spans="1:6" x14ac:dyDescent="0.3">
      <c r="A10" t="s">
        <v>3</v>
      </c>
      <c r="B10">
        <f>'6364'!B5</f>
        <v>21</v>
      </c>
    </row>
    <row r="11" spans="1:6" x14ac:dyDescent="0.3">
      <c r="A11" t="s">
        <v>8</v>
      </c>
      <c r="B11">
        <f>'1891'!B4</f>
        <v>21</v>
      </c>
    </row>
    <row r="12" spans="1:6" x14ac:dyDescent="0.3">
      <c r="A12" t="s">
        <v>39</v>
      </c>
      <c r="B12">
        <f>'2584'!B3</f>
        <v>21</v>
      </c>
    </row>
    <row r="13" spans="1:6" x14ac:dyDescent="0.3">
      <c r="A13" t="s">
        <v>21</v>
      </c>
      <c r="B13">
        <f>'3405'!B3</f>
        <v>20</v>
      </c>
    </row>
    <row r="14" spans="1:6" x14ac:dyDescent="0.3">
      <c r="A14" t="s">
        <v>20</v>
      </c>
      <c r="B14">
        <f>'7634'!B3</f>
        <v>19</v>
      </c>
    </row>
    <row r="15" spans="1:6" x14ac:dyDescent="0.3">
      <c r="A15" t="s">
        <v>34</v>
      </c>
      <c r="B15">
        <f>'399'!B3</f>
        <v>16</v>
      </c>
    </row>
    <row r="16" spans="1:6" x14ac:dyDescent="0.3">
      <c r="A16" t="s">
        <v>35</v>
      </c>
      <c r="B16">
        <f>'7895'!B3</f>
        <v>16</v>
      </c>
    </row>
    <row r="17" spans="1:2" x14ac:dyDescent="0.3">
      <c r="A17" t="s">
        <v>12</v>
      </c>
      <c r="B17">
        <f>'192'!B4</f>
        <v>14</v>
      </c>
    </row>
    <row r="18" spans="1:2" x14ac:dyDescent="0.3">
      <c r="A18" t="s">
        <v>23</v>
      </c>
      <c r="B18">
        <f>'4598'!B3</f>
        <v>14</v>
      </c>
    </row>
    <row r="19" spans="1:2" x14ac:dyDescent="0.3">
      <c r="A19" t="s">
        <v>22</v>
      </c>
      <c r="B19">
        <f>'2288'!B3</f>
        <v>13</v>
      </c>
    </row>
    <row r="20" spans="1:2" x14ac:dyDescent="0.3">
      <c r="A20" t="s">
        <v>26</v>
      </c>
      <c r="B20">
        <f>'7906'!B3</f>
        <v>13</v>
      </c>
    </row>
    <row r="21" spans="1:2" x14ac:dyDescent="0.3">
      <c r="A21" t="s">
        <v>29</v>
      </c>
      <c r="B21">
        <f>'4175'!B3</f>
        <v>13</v>
      </c>
    </row>
    <row r="22" spans="1:2" x14ac:dyDescent="0.3">
      <c r="A22" t="s">
        <v>44</v>
      </c>
      <c r="B22">
        <f>'846'!B3</f>
        <v>13</v>
      </c>
    </row>
    <row r="23" spans="1:2" x14ac:dyDescent="0.3">
      <c r="A23" t="s">
        <v>25</v>
      </c>
      <c r="B23">
        <f>'5933'!B3</f>
        <v>12</v>
      </c>
    </row>
    <row r="24" spans="1:2" x14ac:dyDescent="0.3">
      <c r="A24" t="s">
        <v>46</v>
      </c>
      <c r="B24">
        <f>'1569'!B3</f>
        <v>12</v>
      </c>
    </row>
    <row r="25" spans="1:2" x14ac:dyDescent="0.3">
      <c r="A25" t="s">
        <v>30</v>
      </c>
      <c r="B25">
        <f>'2130'!B3</f>
        <v>10</v>
      </c>
    </row>
    <row r="26" spans="1:2" x14ac:dyDescent="0.3">
      <c r="A26" t="s">
        <v>24</v>
      </c>
      <c r="B26">
        <f>'2813'!B3</f>
        <v>9</v>
      </c>
    </row>
    <row r="27" spans="1:2" x14ac:dyDescent="0.3">
      <c r="A27" t="s">
        <v>6</v>
      </c>
      <c r="B27">
        <f>'3166'!B4</f>
        <v>8</v>
      </c>
    </row>
    <row r="28" spans="1:2" x14ac:dyDescent="0.3">
      <c r="A28" t="s">
        <v>33</v>
      </c>
      <c r="B28">
        <f>'8546'!B3</f>
        <v>7</v>
      </c>
    </row>
    <row r="29" spans="1:2" x14ac:dyDescent="0.3">
      <c r="A29" t="s">
        <v>11</v>
      </c>
      <c r="B29">
        <f>'5480'!B4</f>
        <v>4</v>
      </c>
    </row>
    <row r="30" spans="1:2" x14ac:dyDescent="0.3">
      <c r="A30" t="s">
        <v>10</v>
      </c>
      <c r="B30">
        <f>'3288'!B4</f>
        <v>3</v>
      </c>
    </row>
    <row r="31" spans="1:2" x14ac:dyDescent="0.3">
      <c r="A31" t="s">
        <v>13</v>
      </c>
      <c r="B31">
        <f>'2594'!B4</f>
        <v>3</v>
      </c>
    </row>
    <row r="32" spans="1:2" x14ac:dyDescent="0.3">
      <c r="A32" t="s">
        <v>14</v>
      </c>
      <c r="B32">
        <f>'9138'!B4</f>
        <v>3</v>
      </c>
    </row>
    <row r="33" spans="1:2" x14ac:dyDescent="0.3">
      <c r="A33" t="s">
        <v>16</v>
      </c>
      <c r="B33">
        <f>'1566'!B3</f>
        <v>3</v>
      </c>
    </row>
    <row r="34" spans="1:2" x14ac:dyDescent="0.3">
      <c r="A34" t="s">
        <v>32</v>
      </c>
      <c r="B34">
        <f>'9044'!B3</f>
        <v>3</v>
      </c>
    </row>
    <row r="35" spans="1:2" x14ac:dyDescent="0.3">
      <c r="A35" t="s">
        <v>43</v>
      </c>
      <c r="B35">
        <f>'9438'!B3</f>
        <v>3</v>
      </c>
    </row>
    <row r="36" spans="1:2" x14ac:dyDescent="0.3">
      <c r="A36" t="s">
        <v>36</v>
      </c>
      <c r="B36">
        <f>'8839'!B3</f>
        <v>2</v>
      </c>
    </row>
    <row r="37" spans="1:2" x14ac:dyDescent="0.3">
      <c r="A37" t="s">
        <v>41</v>
      </c>
      <c r="B37">
        <f>'9737'!B3</f>
        <v>2</v>
      </c>
    </row>
    <row r="38" spans="1:2" x14ac:dyDescent="0.3">
      <c r="A38" t="s">
        <v>15</v>
      </c>
      <c r="B38">
        <f ca="1">'9114'!B4</f>
        <v>1</v>
      </c>
    </row>
    <row r="39" spans="1:2" x14ac:dyDescent="0.3">
      <c r="A39" t="s">
        <v>17</v>
      </c>
      <c r="B39">
        <f>'8551'!B3</f>
        <v>1</v>
      </c>
    </row>
    <row r="40" spans="1:2" x14ac:dyDescent="0.3">
      <c r="A40" t="s">
        <v>40</v>
      </c>
      <c r="B40">
        <f>'8756'!B3</f>
        <v>1</v>
      </c>
    </row>
    <row r="41" spans="1:2" x14ac:dyDescent="0.3">
      <c r="A41" t="s">
        <v>19</v>
      </c>
      <c r="B41">
        <f>'9243'!B3</f>
        <v>0</v>
      </c>
    </row>
    <row r="42" spans="1:2" x14ac:dyDescent="0.3">
      <c r="A42" t="s">
        <v>27</v>
      </c>
      <c r="B42">
        <f>'5871'!B3</f>
        <v>0</v>
      </c>
    </row>
    <row r="43" spans="1:2" x14ac:dyDescent="0.3">
      <c r="A43" t="s">
        <v>28</v>
      </c>
      <c r="B43">
        <f>'9726'!B3</f>
        <v>0</v>
      </c>
    </row>
    <row r="44" spans="1:2" x14ac:dyDescent="0.3">
      <c r="A44" t="s">
        <v>37</v>
      </c>
      <c r="B44">
        <f>'9314'!B3</f>
        <v>0</v>
      </c>
    </row>
    <row r="45" spans="1:2" x14ac:dyDescent="0.3">
      <c r="A45" t="s">
        <v>38</v>
      </c>
      <c r="B45">
        <f>'1519'!B3</f>
        <v>0</v>
      </c>
    </row>
    <row r="46" spans="1:2" x14ac:dyDescent="0.3">
      <c r="A46" t="s">
        <v>42</v>
      </c>
      <c r="B46">
        <f>'5633'!B3</f>
        <v>0</v>
      </c>
    </row>
    <row r="47" spans="1:2" x14ac:dyDescent="0.3">
      <c r="A47" t="s">
        <v>48</v>
      </c>
      <c r="B47">
        <f>'6464'!B3</f>
        <v>0</v>
      </c>
    </row>
    <row r="48" spans="1:2" x14ac:dyDescent="0.3">
      <c r="A48" t="s">
        <v>49</v>
      </c>
      <c r="B48">
        <f>'31'!B3</f>
        <v>0</v>
      </c>
    </row>
    <row r="49" spans="1:2" x14ac:dyDescent="0.3">
      <c r="A49" t="s">
        <v>50</v>
      </c>
      <c r="B49">
        <f>'7885'!B3</f>
        <v>0</v>
      </c>
    </row>
    <row r="50" spans="1:2" x14ac:dyDescent="0.3">
      <c r="A50" t="s">
        <v>47</v>
      </c>
    </row>
  </sheetData>
  <sortState xmlns:xlrd2="http://schemas.microsoft.com/office/spreadsheetml/2017/richdata2" ref="A2:B50">
    <sortCondition descending="1" ref="B2:B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f>'3245'!I7</f>
        <v>4</v>
      </c>
    </row>
    <row r="3" spans="1:2" x14ac:dyDescent="0.3">
      <c r="A3" t="s">
        <v>7</v>
      </c>
      <c r="B3">
        <f>'114'!I5</f>
        <v>4</v>
      </c>
    </row>
    <row r="4" spans="1:2" x14ac:dyDescent="0.3">
      <c r="A4" t="s">
        <v>11</v>
      </c>
      <c r="B4">
        <f>'5480'!I5</f>
        <v>0</v>
      </c>
    </row>
    <row r="5" spans="1:2" x14ac:dyDescent="0.3">
      <c r="A5" t="s">
        <v>12</v>
      </c>
      <c r="B5">
        <f>'192'!I5</f>
        <v>0</v>
      </c>
    </row>
    <row r="6" spans="1:2" x14ac:dyDescent="0.3">
      <c r="A6" t="s">
        <v>13</v>
      </c>
      <c r="B6">
        <f>'2594'!I4</f>
        <v>2</v>
      </c>
    </row>
    <row r="7" spans="1:2" x14ac:dyDescent="0.3">
      <c r="A7" t="s">
        <v>9</v>
      </c>
      <c r="B7">
        <f>'3669'!I4</f>
        <v>0</v>
      </c>
    </row>
    <row r="8" spans="1:2" x14ac:dyDescent="0.3">
      <c r="A8" t="s">
        <v>4</v>
      </c>
      <c r="B8">
        <f>'5461'!I4</f>
        <v>0</v>
      </c>
    </row>
    <row r="9" spans="1:2" x14ac:dyDescent="0.3">
      <c r="A9" t="s">
        <v>10</v>
      </c>
      <c r="B9">
        <f>'3288'!I4</f>
        <v>0</v>
      </c>
    </row>
    <row r="10" spans="1:2" x14ac:dyDescent="0.3">
      <c r="A10" t="s">
        <v>15</v>
      </c>
      <c r="B10">
        <f ca="1">'9114'!I4</f>
        <v>0</v>
      </c>
    </row>
    <row r="11" spans="1:2" x14ac:dyDescent="0.3">
      <c r="A11" t="s">
        <v>3</v>
      </c>
      <c r="B11">
        <f>'6364'!I4</f>
        <v>0</v>
      </c>
    </row>
    <row r="12" spans="1:2" x14ac:dyDescent="0.3">
      <c r="A12" t="s">
        <v>14</v>
      </c>
      <c r="B12">
        <f>'9138'!I4</f>
        <v>0</v>
      </c>
    </row>
    <row r="13" spans="1:2" x14ac:dyDescent="0.3">
      <c r="A13" t="s">
        <v>5</v>
      </c>
      <c r="B13">
        <f>'4698'!I4</f>
        <v>0</v>
      </c>
    </row>
    <row r="14" spans="1:2" x14ac:dyDescent="0.3">
      <c r="A14" t="s">
        <v>6</v>
      </c>
      <c r="B14">
        <f>'3166'!I4</f>
        <v>1</v>
      </c>
    </row>
    <row r="15" spans="1:2" x14ac:dyDescent="0.3">
      <c r="A15" t="s">
        <v>8</v>
      </c>
      <c r="B15">
        <f>'1891'!I4</f>
        <v>3</v>
      </c>
    </row>
    <row r="16" spans="1:2" x14ac:dyDescent="0.3">
      <c r="A16" t="s">
        <v>16</v>
      </c>
      <c r="B16">
        <f>'1566'!I3</f>
        <v>0</v>
      </c>
    </row>
    <row r="17" spans="1:2" x14ac:dyDescent="0.3">
      <c r="A17" t="s">
        <v>17</v>
      </c>
      <c r="B17">
        <f>'8551'!I3</f>
        <v>0</v>
      </c>
    </row>
    <row r="18" spans="1:2" x14ac:dyDescent="0.3">
      <c r="A18" t="s">
        <v>18</v>
      </c>
      <c r="B18">
        <f>'6358'!I3</f>
        <v>1</v>
      </c>
    </row>
    <row r="19" spans="1:2" x14ac:dyDescent="0.3">
      <c r="A19" t="s">
        <v>19</v>
      </c>
      <c r="B19">
        <f>'9243'!I3</f>
        <v>0</v>
      </c>
    </row>
    <row r="20" spans="1:2" x14ac:dyDescent="0.3">
      <c r="A20" t="s">
        <v>20</v>
      </c>
      <c r="B20">
        <f>'7634'!I3</f>
        <v>0</v>
      </c>
    </row>
    <row r="21" spans="1:2" x14ac:dyDescent="0.3">
      <c r="A21" t="s">
        <v>21</v>
      </c>
      <c r="B21">
        <f>'3405'!I3</f>
        <v>0</v>
      </c>
    </row>
    <row r="22" spans="1:2" x14ac:dyDescent="0.3">
      <c r="A22" t="s">
        <v>22</v>
      </c>
      <c r="B22">
        <f>'2288'!I3</f>
        <v>1</v>
      </c>
    </row>
    <row r="23" spans="1:2" x14ac:dyDescent="0.3">
      <c r="A23" t="s">
        <v>23</v>
      </c>
      <c r="B23">
        <f>'4598'!I3</f>
        <v>1</v>
      </c>
    </row>
    <row r="24" spans="1:2" x14ac:dyDescent="0.3">
      <c r="A24" t="s">
        <v>24</v>
      </c>
      <c r="B24">
        <f>'2813'!I3</f>
        <v>0</v>
      </c>
    </row>
    <row r="25" spans="1:2" x14ac:dyDescent="0.3">
      <c r="A25" t="s">
        <v>25</v>
      </c>
      <c r="B25">
        <f>'5933'!I3</f>
        <v>0</v>
      </c>
    </row>
    <row r="26" spans="1:2" x14ac:dyDescent="0.3">
      <c r="A26" t="s">
        <v>26</v>
      </c>
      <c r="B26">
        <f>'7906'!I3</f>
        <v>0</v>
      </c>
    </row>
    <row r="27" spans="1:2" x14ac:dyDescent="0.3">
      <c r="A27" t="s">
        <v>27</v>
      </c>
      <c r="B27">
        <f>'5871'!I3</f>
        <v>0</v>
      </c>
    </row>
    <row r="28" spans="1:2" x14ac:dyDescent="0.3">
      <c r="A28" t="s">
        <v>28</v>
      </c>
      <c r="B28">
        <f>'9726'!I3</f>
        <v>0</v>
      </c>
    </row>
    <row r="29" spans="1:2" x14ac:dyDescent="0.3">
      <c r="A29" t="s">
        <v>29</v>
      </c>
      <c r="B29">
        <f>'4175'!I3</f>
        <v>0</v>
      </c>
    </row>
    <row r="30" spans="1:2" x14ac:dyDescent="0.3">
      <c r="A30" t="s">
        <v>30</v>
      </c>
      <c r="B30">
        <f>'2130'!I3</f>
        <v>0</v>
      </c>
    </row>
    <row r="31" spans="1:2" x14ac:dyDescent="0.3">
      <c r="A31" t="s">
        <v>31</v>
      </c>
      <c r="B31">
        <f>'2122'!I3</f>
        <v>0</v>
      </c>
    </row>
    <row r="32" spans="1:2" x14ac:dyDescent="0.3">
      <c r="A32" t="s">
        <v>32</v>
      </c>
      <c r="B32">
        <f>'9044'!I3</f>
        <v>0</v>
      </c>
    </row>
    <row r="33" spans="1:2" x14ac:dyDescent="0.3">
      <c r="A33" t="s">
        <v>33</v>
      </c>
      <c r="B33">
        <f>'8546'!I3</f>
        <v>0</v>
      </c>
    </row>
    <row r="34" spans="1:2" x14ac:dyDescent="0.3">
      <c r="A34" t="s">
        <v>34</v>
      </c>
      <c r="B34">
        <f>'399'!I3</f>
        <v>0</v>
      </c>
    </row>
    <row r="35" spans="1:2" x14ac:dyDescent="0.3">
      <c r="A35" t="s">
        <v>35</v>
      </c>
      <c r="B35">
        <f>'7895'!I3</f>
        <v>0</v>
      </c>
    </row>
    <row r="36" spans="1:2" x14ac:dyDescent="0.3">
      <c r="A36" t="s">
        <v>36</v>
      </c>
      <c r="B36">
        <f>'8839'!I3</f>
        <v>1</v>
      </c>
    </row>
    <row r="37" spans="1:2" x14ac:dyDescent="0.3">
      <c r="A37" t="s">
        <v>37</v>
      </c>
      <c r="B37">
        <f>'9314'!I3</f>
        <v>0</v>
      </c>
    </row>
    <row r="38" spans="1:2" x14ac:dyDescent="0.3">
      <c r="A38" t="s">
        <v>38</v>
      </c>
      <c r="B38">
        <f>'1519'!I3</f>
        <v>0</v>
      </c>
    </row>
    <row r="39" spans="1:2" x14ac:dyDescent="0.3">
      <c r="A39" t="s">
        <v>39</v>
      </c>
      <c r="B39">
        <f>'2584'!I3</f>
        <v>4</v>
      </c>
    </row>
    <row r="40" spans="1:2" x14ac:dyDescent="0.3">
      <c r="A40" t="s">
        <v>40</v>
      </c>
      <c r="B40">
        <f>'8756'!I3</f>
        <v>0</v>
      </c>
    </row>
    <row r="41" spans="1:2" x14ac:dyDescent="0.3">
      <c r="A41" t="s">
        <v>41</v>
      </c>
      <c r="B41">
        <f>'9737'!I3</f>
        <v>0</v>
      </c>
    </row>
    <row r="42" spans="1:2" x14ac:dyDescent="0.3">
      <c r="A42" t="s">
        <v>42</v>
      </c>
      <c r="B42">
        <f>'5633'!I3</f>
        <v>0</v>
      </c>
    </row>
    <row r="43" spans="1:2" x14ac:dyDescent="0.3">
      <c r="A43" t="s">
        <v>43</v>
      </c>
      <c r="B43">
        <f>'9438'!I3</f>
        <v>0</v>
      </c>
    </row>
    <row r="44" spans="1:2" x14ac:dyDescent="0.3">
      <c r="A44" t="s">
        <v>44</v>
      </c>
      <c r="B44">
        <f>'846'!I3</f>
        <v>1</v>
      </c>
    </row>
    <row r="45" spans="1:2" x14ac:dyDescent="0.3">
      <c r="A45" t="s">
        <v>45</v>
      </c>
      <c r="B45">
        <f>'6036'!I3</f>
        <v>6</v>
      </c>
    </row>
    <row r="46" spans="1:2" x14ac:dyDescent="0.3">
      <c r="A46" t="s">
        <v>46</v>
      </c>
      <c r="B46">
        <f>'1569'!I3</f>
        <v>0</v>
      </c>
    </row>
    <row r="47" spans="1:2" x14ac:dyDescent="0.3">
      <c r="A47" t="s">
        <v>47</v>
      </c>
    </row>
    <row r="48" spans="1:2" x14ac:dyDescent="0.3">
      <c r="A48" t="s">
        <v>48</v>
      </c>
      <c r="B48">
        <f>'6464'!I3</f>
        <v>0</v>
      </c>
    </row>
    <row r="49" spans="1:2" x14ac:dyDescent="0.3">
      <c r="A49" t="s">
        <v>49</v>
      </c>
      <c r="B49">
        <f>'31'!I3</f>
        <v>0</v>
      </c>
    </row>
    <row r="50" spans="1:2" x14ac:dyDescent="0.3">
      <c r="A50" t="s">
        <v>50</v>
      </c>
      <c r="B50">
        <f>'7885'!I3</f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f>'6364'!J4</f>
        <v>4</v>
      </c>
    </row>
    <row r="3" spans="1:2" x14ac:dyDescent="0.3">
      <c r="A3" t="s">
        <v>4</v>
      </c>
      <c r="B3">
        <f>'5461'!J4</f>
        <v>6</v>
      </c>
    </row>
    <row r="4" spans="1:2" x14ac:dyDescent="0.3">
      <c r="A4" t="s">
        <v>5</v>
      </c>
      <c r="B4">
        <f>'4698'!J4</f>
        <v>4</v>
      </c>
    </row>
    <row r="5" spans="1:2" x14ac:dyDescent="0.3">
      <c r="A5" t="s">
        <v>2</v>
      </c>
      <c r="B5">
        <f>'3245'!J4</f>
        <v>0</v>
      </c>
    </row>
    <row r="6" spans="1:2" x14ac:dyDescent="0.3">
      <c r="A6" t="s">
        <v>7</v>
      </c>
      <c r="B6">
        <f>'114'!J4</f>
        <v>3</v>
      </c>
    </row>
    <row r="7" spans="1:2" x14ac:dyDescent="0.3">
      <c r="A7" t="s">
        <v>9</v>
      </c>
      <c r="B7">
        <f>'3669'!J4</f>
        <v>5</v>
      </c>
    </row>
    <row r="8" spans="1:2" x14ac:dyDescent="0.3">
      <c r="A8" t="s">
        <v>6</v>
      </c>
      <c r="B8">
        <f>'3166'!J4</f>
        <v>2</v>
      </c>
    </row>
    <row r="9" spans="1:2" x14ac:dyDescent="0.3">
      <c r="A9" t="s">
        <v>10</v>
      </c>
      <c r="B9">
        <f>'3288'!J4</f>
        <v>1</v>
      </c>
    </row>
    <row r="10" spans="1:2" x14ac:dyDescent="0.3">
      <c r="A10" t="s">
        <v>13</v>
      </c>
      <c r="B10">
        <f>'2594'!J4</f>
        <v>0</v>
      </c>
    </row>
    <row r="11" spans="1:2" x14ac:dyDescent="0.3">
      <c r="A11" t="s">
        <v>15</v>
      </c>
      <c r="B11">
        <f ca="1">'9114'!J4</f>
        <v>0</v>
      </c>
    </row>
    <row r="12" spans="1:2" x14ac:dyDescent="0.3">
      <c r="A12" t="s">
        <v>11</v>
      </c>
      <c r="B12">
        <f>'5480'!J4</f>
        <v>0</v>
      </c>
    </row>
    <row r="13" spans="1:2" x14ac:dyDescent="0.3">
      <c r="A13" t="s">
        <v>14</v>
      </c>
      <c r="B13">
        <f>'9138'!J4</f>
        <v>0</v>
      </c>
    </row>
    <row r="14" spans="1:2" x14ac:dyDescent="0.3">
      <c r="A14" t="s">
        <v>12</v>
      </c>
      <c r="B14">
        <f>'192'!J4</f>
        <v>2</v>
      </c>
    </row>
    <row r="15" spans="1:2" x14ac:dyDescent="0.3">
      <c r="A15" t="s">
        <v>8</v>
      </c>
      <c r="B15">
        <f>'1891'!J4</f>
        <v>5</v>
      </c>
    </row>
    <row r="16" spans="1:2" x14ac:dyDescent="0.3">
      <c r="A16" t="s">
        <v>16</v>
      </c>
      <c r="B16">
        <f>'1566'!J3</f>
        <v>0</v>
      </c>
    </row>
    <row r="17" spans="1:2" x14ac:dyDescent="0.3">
      <c r="A17" t="s">
        <v>17</v>
      </c>
      <c r="B17">
        <f>'8551'!J3</f>
        <v>0</v>
      </c>
    </row>
    <row r="18" spans="1:2" x14ac:dyDescent="0.3">
      <c r="A18" t="s">
        <v>18</v>
      </c>
      <c r="B18">
        <f>'6358'!J3</f>
        <v>4</v>
      </c>
    </row>
    <row r="19" spans="1:2" x14ac:dyDescent="0.3">
      <c r="A19" t="s">
        <v>19</v>
      </c>
      <c r="B19">
        <f>'9243'!J3</f>
        <v>0</v>
      </c>
    </row>
    <row r="20" spans="1:2" x14ac:dyDescent="0.3">
      <c r="A20" t="s">
        <v>20</v>
      </c>
      <c r="B20">
        <f>'7634'!J3</f>
        <v>4</v>
      </c>
    </row>
    <row r="21" spans="1:2" x14ac:dyDescent="0.3">
      <c r="A21" t="s">
        <v>21</v>
      </c>
      <c r="B21">
        <f>'3405'!J3</f>
        <v>4</v>
      </c>
    </row>
    <row r="22" spans="1:2" x14ac:dyDescent="0.3">
      <c r="A22" t="s">
        <v>22</v>
      </c>
      <c r="B22">
        <f>'2288'!J3</f>
        <v>0</v>
      </c>
    </row>
    <row r="23" spans="1:2" x14ac:dyDescent="0.3">
      <c r="A23" t="s">
        <v>23</v>
      </c>
      <c r="B23">
        <f>'4598'!J3</f>
        <v>0</v>
      </c>
    </row>
    <row r="24" spans="1:2" x14ac:dyDescent="0.3">
      <c r="A24" t="s">
        <v>24</v>
      </c>
      <c r="B24">
        <f>'2813'!J3</f>
        <v>3</v>
      </c>
    </row>
    <row r="25" spans="1:2" x14ac:dyDescent="0.3">
      <c r="A25" t="s">
        <v>25</v>
      </c>
      <c r="B25">
        <f>'5933'!J3</f>
        <v>5</v>
      </c>
    </row>
    <row r="26" spans="1:2" x14ac:dyDescent="0.3">
      <c r="A26" t="s">
        <v>26</v>
      </c>
      <c r="B26">
        <f>'7906'!J3</f>
        <v>3</v>
      </c>
    </row>
    <row r="27" spans="1:2" x14ac:dyDescent="0.3">
      <c r="A27" t="s">
        <v>27</v>
      </c>
      <c r="B27">
        <f>'5871'!J3</f>
        <v>0</v>
      </c>
    </row>
    <row r="28" spans="1:2" x14ac:dyDescent="0.3">
      <c r="A28" t="s">
        <v>28</v>
      </c>
      <c r="B28">
        <f>'9726'!J3</f>
        <v>0</v>
      </c>
    </row>
    <row r="29" spans="1:2" x14ac:dyDescent="0.3">
      <c r="A29" t="s">
        <v>29</v>
      </c>
      <c r="B29">
        <f>'4175'!J3</f>
        <v>4</v>
      </c>
    </row>
    <row r="30" spans="1:2" x14ac:dyDescent="0.3">
      <c r="A30" t="s">
        <v>30</v>
      </c>
      <c r="B30">
        <f>'2130'!J3</f>
        <v>1</v>
      </c>
    </row>
    <row r="31" spans="1:2" x14ac:dyDescent="0.3">
      <c r="A31" t="s">
        <v>31</v>
      </c>
      <c r="B31">
        <f>'2122'!J3</f>
        <v>5</v>
      </c>
    </row>
    <row r="32" spans="1:2" x14ac:dyDescent="0.3">
      <c r="A32" t="s">
        <v>32</v>
      </c>
      <c r="B32">
        <f>'9044'!J3</f>
        <v>0</v>
      </c>
    </row>
    <row r="33" spans="1:2" x14ac:dyDescent="0.3">
      <c r="A33" t="s">
        <v>33</v>
      </c>
      <c r="B33">
        <f>'8546'!J3</f>
        <v>3</v>
      </c>
    </row>
    <row r="34" spans="1:2" x14ac:dyDescent="0.3">
      <c r="A34" t="s">
        <v>34</v>
      </c>
      <c r="B34">
        <f>'399'!J3</f>
        <v>3</v>
      </c>
    </row>
    <row r="35" spans="1:2" x14ac:dyDescent="0.3">
      <c r="A35" t="s">
        <v>35</v>
      </c>
      <c r="B35">
        <f>'7895'!J3</f>
        <v>4</v>
      </c>
    </row>
    <row r="36" spans="1:2" x14ac:dyDescent="0.3">
      <c r="A36" t="s">
        <v>36</v>
      </c>
      <c r="B36">
        <f>'8839'!J3</f>
        <v>0</v>
      </c>
    </row>
    <row r="37" spans="1:2" x14ac:dyDescent="0.3">
      <c r="A37" t="s">
        <v>37</v>
      </c>
      <c r="B37">
        <f>'9314'!J3</f>
        <v>0</v>
      </c>
    </row>
    <row r="38" spans="1:2" x14ac:dyDescent="0.3">
      <c r="A38" t="s">
        <v>38</v>
      </c>
      <c r="B38">
        <f>'1519'!J3</f>
        <v>0</v>
      </c>
    </row>
    <row r="39" spans="1:2" x14ac:dyDescent="0.3">
      <c r="A39" t="s">
        <v>39</v>
      </c>
      <c r="B39">
        <f>'2584'!J3</f>
        <v>5</v>
      </c>
    </row>
    <row r="40" spans="1:2" x14ac:dyDescent="0.3">
      <c r="A40" t="s">
        <v>40</v>
      </c>
      <c r="B40">
        <f>'8756'!J3</f>
        <v>0</v>
      </c>
    </row>
    <row r="41" spans="1:2" x14ac:dyDescent="0.3">
      <c r="A41" t="s">
        <v>41</v>
      </c>
      <c r="B41">
        <f>'9737'!J3</f>
        <v>0</v>
      </c>
    </row>
    <row r="42" spans="1:2" x14ac:dyDescent="0.3">
      <c r="A42" t="s">
        <v>42</v>
      </c>
      <c r="B42">
        <f>'5633'!J3</f>
        <v>0</v>
      </c>
    </row>
    <row r="43" spans="1:2" x14ac:dyDescent="0.3">
      <c r="A43" t="s">
        <v>43</v>
      </c>
      <c r="B43">
        <f>'9438'!J3</f>
        <v>0</v>
      </c>
    </row>
    <row r="44" spans="1:2" x14ac:dyDescent="0.3">
      <c r="A44" t="s">
        <v>44</v>
      </c>
      <c r="B44">
        <f>'846'!J3</f>
        <v>2</v>
      </c>
    </row>
    <row r="45" spans="1:2" x14ac:dyDescent="0.3">
      <c r="A45" t="s">
        <v>45</v>
      </c>
      <c r="B45">
        <f>'6036'!J3</f>
        <v>0</v>
      </c>
    </row>
    <row r="46" spans="1:2" x14ac:dyDescent="0.3">
      <c r="A46" t="s">
        <v>46</v>
      </c>
      <c r="B46">
        <f>'1569'!J3</f>
        <v>1</v>
      </c>
    </row>
    <row r="47" spans="1:2" x14ac:dyDescent="0.3">
      <c r="A47" t="s">
        <v>47</v>
      </c>
    </row>
    <row r="48" spans="1:2" x14ac:dyDescent="0.3">
      <c r="A48" t="s">
        <v>48</v>
      </c>
      <c r="B48">
        <f>'6464'!J3</f>
        <v>0</v>
      </c>
    </row>
    <row r="49" spans="1:2" x14ac:dyDescent="0.3">
      <c r="A49" t="s">
        <v>49</v>
      </c>
      <c r="B49">
        <f>'31'!J3</f>
        <v>0</v>
      </c>
    </row>
    <row r="50" spans="1:2" x14ac:dyDescent="0.3">
      <c r="A50" t="s">
        <v>50</v>
      </c>
      <c r="B50">
        <f>'7885'!J3</f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4.4" x14ac:dyDescent="0.3"/>
  <cols>
    <col min="15" max="15" width="27.6640625" customWidth="1"/>
  </cols>
  <sheetData>
    <row r="1" spans="1:27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R1" t="s">
        <v>73</v>
      </c>
      <c r="S1" cm="1">
        <f t="array" aca="1" ref="S1" ca="1">INDIRECT("B"&amp;COUNTA(A:A)+1)</f>
        <v>22.833333333333332</v>
      </c>
      <c r="T1" cm="1">
        <f t="array" aca="1" ref="T1" ca="1">INDIRECT("I"&amp;COUNTA(A:A)+1)</f>
        <v>2.25</v>
      </c>
      <c r="U1" cm="1">
        <f t="array" aca="1" ref="U1" ca="1">INDIRECT("J"&amp;COUNTA(A:A)+1)</f>
        <v>2</v>
      </c>
      <c r="V1" cm="1">
        <f t="array" aca="1" ref="V1" ca="1">INDIRECT("K"&amp;COUNTA(A:A)+1)</f>
        <v>0.75</v>
      </c>
      <c r="W1" t="s">
        <v>230</v>
      </c>
      <c r="X1" cm="1">
        <f t="array" aca="1" ref="X1" ca="1">INDIRECT("B"&amp;COUNTA(A:A)+2)</f>
        <v>0</v>
      </c>
      <c r="Y1" cm="1">
        <f t="array" aca="1" ref="Y1" ca="1">INDIRECT("I"&amp;COUNTA(A:A)+2)</f>
        <v>0</v>
      </c>
      <c r="Z1" cm="1">
        <f t="array" aca="1" ref="Z1" ca="1">INDIRECT("J"&amp;COUNTA(A:A)+2)</f>
        <v>0</v>
      </c>
      <c r="AA1" cm="1">
        <f t="array" aca="1" ref="AA1" ca="1">INDIRECT("K"&amp;COUNTA(A:A)+2)</f>
        <v>0</v>
      </c>
    </row>
    <row r="2" spans="1:27" x14ac:dyDescent="0.3">
      <c r="A2">
        <v>1</v>
      </c>
      <c r="B2">
        <v>33</v>
      </c>
      <c r="C2">
        <v>53</v>
      </c>
      <c r="D2">
        <v>0</v>
      </c>
      <c r="E2" t="s">
        <v>67</v>
      </c>
      <c r="F2">
        <v>1</v>
      </c>
      <c r="G2">
        <v>0</v>
      </c>
      <c r="H2">
        <v>3</v>
      </c>
      <c r="I2">
        <v>4</v>
      </c>
      <c r="J2">
        <v>3</v>
      </c>
      <c r="K2">
        <v>1</v>
      </c>
      <c r="L2">
        <v>1</v>
      </c>
      <c r="M2">
        <v>0</v>
      </c>
      <c r="N2">
        <v>0</v>
      </c>
      <c r="O2" t="s">
        <v>68</v>
      </c>
      <c r="P2">
        <v>0</v>
      </c>
    </row>
    <row r="3" spans="1:27" x14ac:dyDescent="0.3">
      <c r="A3">
        <v>4</v>
      </c>
      <c r="B3">
        <v>33</v>
      </c>
      <c r="C3">
        <v>43</v>
      </c>
      <c r="D3">
        <v>0</v>
      </c>
      <c r="E3" t="s">
        <v>69</v>
      </c>
      <c r="F3">
        <v>0</v>
      </c>
      <c r="G3">
        <v>0</v>
      </c>
      <c r="H3">
        <v>0</v>
      </c>
      <c r="I3">
        <v>6</v>
      </c>
      <c r="J3">
        <v>3</v>
      </c>
      <c r="K3">
        <v>4</v>
      </c>
      <c r="L3">
        <v>1</v>
      </c>
      <c r="M3">
        <v>0</v>
      </c>
      <c r="N3">
        <v>0</v>
      </c>
      <c r="P3">
        <v>0</v>
      </c>
    </row>
    <row r="4" spans="1:27" x14ac:dyDescent="0.3">
      <c r="A4">
        <v>6</v>
      </c>
      <c r="B4">
        <v>2</v>
      </c>
      <c r="C4">
        <v>61</v>
      </c>
      <c r="D4">
        <v>0</v>
      </c>
      <c r="E4" t="s">
        <v>69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 t="s">
        <v>70</v>
      </c>
      <c r="P4">
        <v>1</v>
      </c>
    </row>
    <row r="5" spans="1:27" x14ac:dyDescent="0.3">
      <c r="A5">
        <v>9</v>
      </c>
      <c r="B5">
        <v>0</v>
      </c>
      <c r="C5">
        <v>23</v>
      </c>
      <c r="D5">
        <v>0</v>
      </c>
      <c r="E5" t="s">
        <v>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</row>
    <row r="6" spans="1:27" x14ac:dyDescent="0.3">
      <c r="A6">
        <v>24</v>
      </c>
      <c r="B6">
        <v>41</v>
      </c>
      <c r="C6">
        <v>92</v>
      </c>
      <c r="D6">
        <v>0</v>
      </c>
      <c r="E6" t="s">
        <v>71</v>
      </c>
      <c r="F6">
        <v>0</v>
      </c>
      <c r="G6">
        <v>0</v>
      </c>
      <c r="H6">
        <v>4</v>
      </c>
      <c r="I6">
        <v>3</v>
      </c>
      <c r="J6">
        <v>4</v>
      </c>
      <c r="K6">
        <v>2</v>
      </c>
      <c r="L6">
        <v>0</v>
      </c>
      <c r="M6">
        <v>0</v>
      </c>
      <c r="N6">
        <v>0</v>
      </c>
      <c r="O6" t="s">
        <v>72</v>
      </c>
      <c r="P6">
        <v>0</v>
      </c>
    </row>
    <row r="7" spans="1:27" x14ac:dyDescent="0.3">
      <c r="A7">
        <v>26</v>
      </c>
      <c r="B7">
        <v>28</v>
      </c>
      <c r="C7">
        <v>62</v>
      </c>
      <c r="D7">
        <v>0</v>
      </c>
      <c r="E7" t="s">
        <v>69</v>
      </c>
      <c r="F7">
        <v>0</v>
      </c>
      <c r="G7">
        <v>0</v>
      </c>
      <c r="H7">
        <v>2</v>
      </c>
      <c r="I7">
        <v>4</v>
      </c>
      <c r="J7">
        <v>4</v>
      </c>
      <c r="K7">
        <v>1</v>
      </c>
      <c r="L7">
        <v>1</v>
      </c>
      <c r="M7">
        <v>0</v>
      </c>
      <c r="N7">
        <v>0</v>
      </c>
      <c r="P7">
        <v>0</v>
      </c>
    </row>
    <row r="9" spans="1:27" x14ac:dyDescent="0.3">
      <c r="A9" t="s">
        <v>73</v>
      </c>
      <c r="B9">
        <f ca="1">AVERAGE(B2:INDIRECT("B"&amp;(ROW()-2)))</f>
        <v>22.833333333333332</v>
      </c>
      <c r="I9">
        <f ca="1">AVERAGE(I4:INDIRECT("I"&amp;(ROW()-2)))</f>
        <v>2.25</v>
      </c>
      <c r="J9">
        <f ca="1">AVERAGE(J4:INDIRECT("J"&amp;(ROW()-2)))</f>
        <v>2</v>
      </c>
      <c r="K9">
        <f ca="1">AVERAGE(K4:INDIRECT("K"&amp;(ROW()-2)))</f>
        <v>0.75</v>
      </c>
      <c r="L9" s="2" cm="1">
        <f t="array" aca="1" ref="L9" ca="1">INDIRECT("K"&amp;(ROW()))+INDIRECT("J"&amp;(ROW()))</f>
        <v>2.75</v>
      </c>
    </row>
  </sheetData>
  <conditionalFormatting sqref="A1:O8 A10:O100 A9:K9 M9:O9">
    <cfRule type="expression" dxfId="50" priority="3">
      <formula>$P1=1</formula>
    </cfRule>
  </conditionalFormatting>
  <conditionalFormatting sqref="S1">
    <cfRule type="expression" dxfId="1" priority="2">
      <formula>$P1=1</formula>
    </cfRule>
  </conditionalFormatting>
  <conditionalFormatting sqref="X1">
    <cfRule type="expression" dxfId="0" priority="1">
      <formula>$P1=1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"/>
  <sheetViews>
    <sheetView workbookViewId="0">
      <pane ySplit="1" topLeftCell="A2" activePane="bottomLeft" state="frozen"/>
      <selection pane="bottomLeft" activeCell="H13" sqref="H13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</v>
      </c>
      <c r="B2">
        <v>8</v>
      </c>
      <c r="C2">
        <v>53</v>
      </c>
      <c r="D2">
        <v>0</v>
      </c>
      <c r="E2" t="s">
        <v>69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74</v>
      </c>
      <c r="P2">
        <v>0</v>
      </c>
    </row>
    <row r="3" spans="1:16" x14ac:dyDescent="0.3">
      <c r="A3">
        <v>8</v>
      </c>
      <c r="B3">
        <v>7</v>
      </c>
      <c r="C3">
        <v>18</v>
      </c>
      <c r="D3">
        <v>0</v>
      </c>
      <c r="E3" t="s">
        <v>75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 t="s">
        <v>76</v>
      </c>
      <c r="P3">
        <v>0</v>
      </c>
    </row>
    <row r="4" spans="1:16" x14ac:dyDescent="0.3">
      <c r="A4">
        <v>10</v>
      </c>
      <c r="B4">
        <v>3</v>
      </c>
      <c r="C4">
        <v>43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P4">
        <v>0</v>
      </c>
    </row>
    <row r="5" spans="1:16" x14ac:dyDescent="0.3">
      <c r="A5">
        <v>15</v>
      </c>
      <c r="B5">
        <v>8</v>
      </c>
      <c r="C5">
        <v>50</v>
      </c>
      <c r="D5">
        <v>0</v>
      </c>
      <c r="E5" t="s">
        <v>69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s">
        <v>77</v>
      </c>
      <c r="P5">
        <v>0</v>
      </c>
    </row>
    <row r="6" spans="1:16" x14ac:dyDescent="0.3">
      <c r="A6">
        <v>18</v>
      </c>
      <c r="B6">
        <v>0</v>
      </c>
      <c r="C6">
        <v>44</v>
      </c>
      <c r="D6">
        <v>0</v>
      </c>
      <c r="E6" t="s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>
        <v>1</v>
      </c>
    </row>
    <row r="7" spans="1:16" x14ac:dyDescent="0.3">
      <c r="A7">
        <v>24</v>
      </c>
      <c r="B7">
        <v>2</v>
      </c>
      <c r="C7">
        <v>54</v>
      </c>
      <c r="D7">
        <v>0</v>
      </c>
      <c r="E7" t="s">
        <v>69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>
        <v>0</v>
      </c>
    </row>
    <row r="8" spans="1:16" x14ac:dyDescent="0.3">
      <c r="A8">
        <v>27</v>
      </c>
      <c r="B8">
        <v>3</v>
      </c>
      <c r="C8" t="s">
        <v>80</v>
      </c>
      <c r="D8">
        <v>0</v>
      </c>
      <c r="E8" t="s">
        <v>69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 t="s">
        <v>81</v>
      </c>
      <c r="P8">
        <v>0</v>
      </c>
    </row>
    <row r="9" spans="1:16" x14ac:dyDescent="0.3">
      <c r="A9">
        <v>29</v>
      </c>
      <c r="B9">
        <v>10</v>
      </c>
      <c r="C9" t="s">
        <v>82</v>
      </c>
      <c r="D9">
        <v>0</v>
      </c>
      <c r="E9" t="s">
        <v>69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 t="s">
        <v>83</v>
      </c>
      <c r="P9">
        <v>0</v>
      </c>
    </row>
    <row r="11" spans="1:16" x14ac:dyDescent="0.3">
      <c r="A11" t="s">
        <v>73</v>
      </c>
      <c r="B11">
        <f ca="1">AVERAGE(B2:INDIRECT("B"&amp;(ROW()-2)))</f>
        <v>5.125</v>
      </c>
      <c r="I11">
        <f ca="1">AVERAGE(I3:INDIRECT("I"&amp;(ROW()-2)))</f>
        <v>0.42857142857142855</v>
      </c>
      <c r="J11">
        <f ca="1">AVERAGE(J3:INDIRECT("J"&amp;(ROW()-2)))</f>
        <v>0.5714285714285714</v>
      </c>
      <c r="K11">
        <f ca="1">AVERAGE(K3:INDIRECT("K"&amp;(ROW()-2)))</f>
        <v>0</v>
      </c>
    </row>
  </sheetData>
  <conditionalFormatting sqref="A1:O100">
    <cfRule type="expression" dxfId="49" priority="1">
      <formula>$P1=1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</v>
      </c>
      <c r="B2">
        <v>4</v>
      </c>
      <c r="C2">
        <v>53</v>
      </c>
      <c r="D2">
        <v>0</v>
      </c>
      <c r="E2" t="s">
        <v>69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 t="s">
        <v>84</v>
      </c>
      <c r="P2">
        <v>0</v>
      </c>
    </row>
    <row r="3" spans="1:16" x14ac:dyDescent="0.3">
      <c r="A3">
        <v>14</v>
      </c>
      <c r="B3">
        <v>4</v>
      </c>
      <c r="D3">
        <v>0</v>
      </c>
      <c r="E3" t="s">
        <v>69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 t="s">
        <v>85</v>
      </c>
      <c r="P3">
        <v>0</v>
      </c>
    </row>
    <row r="4" spans="1:16" x14ac:dyDescent="0.3">
      <c r="A4">
        <v>19</v>
      </c>
      <c r="B4">
        <v>3</v>
      </c>
      <c r="C4">
        <v>39</v>
      </c>
      <c r="D4">
        <v>0</v>
      </c>
      <c r="E4" t="s">
        <v>69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P4">
        <v>0</v>
      </c>
    </row>
    <row r="5" spans="1:16" x14ac:dyDescent="0.3">
      <c r="A5">
        <v>23</v>
      </c>
      <c r="B5">
        <v>6</v>
      </c>
      <c r="D5">
        <v>0</v>
      </c>
      <c r="E5" t="s">
        <v>69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 t="s">
        <v>86</v>
      </c>
      <c r="P5">
        <v>0</v>
      </c>
    </row>
    <row r="6" spans="1:16" x14ac:dyDescent="0.3">
      <c r="A6">
        <v>28</v>
      </c>
      <c r="B6">
        <v>3</v>
      </c>
      <c r="C6">
        <v>61</v>
      </c>
      <c r="D6">
        <v>0</v>
      </c>
      <c r="E6" t="s">
        <v>69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</row>
    <row r="7" spans="1:16" x14ac:dyDescent="0.3">
      <c r="A7">
        <v>31</v>
      </c>
      <c r="B7">
        <v>0</v>
      </c>
      <c r="D7">
        <v>0</v>
      </c>
      <c r="E7" t="s">
        <v>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>
        <v>0</v>
      </c>
    </row>
    <row r="9" spans="1:16" x14ac:dyDescent="0.3">
      <c r="A9" t="s">
        <v>73</v>
      </c>
      <c r="B9">
        <f ca="1">AVERAGE(B2:INDIRECT("B"&amp;(ROW()-2)))</f>
        <v>3.3333333333333335</v>
      </c>
      <c r="I9">
        <f ca="1">AVERAGE(I1:INDIRECT("I"&amp;(ROW()-2)))</f>
        <v>2.1666666666666665</v>
      </c>
      <c r="J9">
        <f ca="1">AVERAGE(J1:INDIRECT("J"&amp;(ROW()-2)))</f>
        <v>0</v>
      </c>
      <c r="K9">
        <f ca="1">AVERAGE(K1:INDIRECT("K"&amp;(ROW()-2)))</f>
        <v>0</v>
      </c>
    </row>
  </sheetData>
  <conditionalFormatting sqref="A1:O100">
    <cfRule type="expression" dxfId="48" priority="1">
      <formula>$P1=1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</v>
      </c>
      <c r="B2">
        <v>1</v>
      </c>
      <c r="C2">
        <v>42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88</v>
      </c>
      <c r="P2">
        <v>0</v>
      </c>
    </row>
    <row r="4" spans="1:16" x14ac:dyDescent="0.3">
      <c r="A4" t="s">
        <v>73</v>
      </c>
      <c r="B4">
        <f ca="1">AVERAGE(B2:INDIRECT("B"&amp;(ROW()-2)))</f>
        <v>1</v>
      </c>
      <c r="I4">
        <f ca="1">AVERAGE(I1:INDIRECT("I"&amp;(ROW()-2)))</f>
        <v>0</v>
      </c>
      <c r="J4">
        <f ca="1">AVERAGE(J1:INDIRECT("J"&amp;(ROW()-2)))</f>
        <v>0</v>
      </c>
      <c r="K4">
        <f ca="1">AVERAGE(K1:INDIRECT("K"&amp;(ROW()-2)))</f>
        <v>0</v>
      </c>
    </row>
  </sheetData>
  <conditionalFormatting sqref="A1:O100">
    <cfRule type="expression" dxfId="47" priority="1">
      <formula>$P1=1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"/>
  <sheetViews>
    <sheetView workbookViewId="0">
      <pane ySplit="1" topLeftCell="A2" activePane="bottomLeft" state="frozen"/>
      <selection pane="bottomLeft" activeCell="O6" sqref="O6"/>
    </sheetView>
  </sheetViews>
  <sheetFormatPr defaultRowHeight="14.4" x14ac:dyDescent="0.3"/>
  <cols>
    <col min="15" max="15" width="35.33203125" customWidth="1"/>
  </cols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</v>
      </c>
      <c r="B2">
        <v>30</v>
      </c>
      <c r="C2">
        <v>42</v>
      </c>
      <c r="D2">
        <v>0</v>
      </c>
      <c r="E2" t="s">
        <v>89</v>
      </c>
      <c r="F2">
        <v>1</v>
      </c>
      <c r="G2">
        <v>0</v>
      </c>
      <c r="H2">
        <v>2</v>
      </c>
      <c r="I2">
        <v>0</v>
      </c>
      <c r="J2">
        <v>6</v>
      </c>
      <c r="K2">
        <v>1</v>
      </c>
      <c r="L2">
        <v>1</v>
      </c>
      <c r="M2">
        <v>0</v>
      </c>
      <c r="N2">
        <v>0</v>
      </c>
      <c r="O2" t="s">
        <v>90</v>
      </c>
      <c r="P2">
        <v>0</v>
      </c>
    </row>
    <row r="3" spans="1:16" ht="14.4" customHeight="1" x14ac:dyDescent="0.3">
      <c r="A3">
        <v>4</v>
      </c>
      <c r="B3">
        <v>8</v>
      </c>
      <c r="C3">
        <v>18</v>
      </c>
      <c r="D3">
        <v>0</v>
      </c>
      <c r="E3" t="s">
        <v>91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 t="s">
        <v>92</v>
      </c>
      <c r="P3">
        <v>0</v>
      </c>
    </row>
    <row r="4" spans="1:16" x14ac:dyDescent="0.3">
      <c r="A4">
        <v>16</v>
      </c>
      <c r="B4">
        <v>15</v>
      </c>
      <c r="C4">
        <v>29</v>
      </c>
      <c r="D4">
        <v>0</v>
      </c>
      <c r="E4" t="s">
        <v>69</v>
      </c>
      <c r="F4">
        <v>1</v>
      </c>
      <c r="G4">
        <v>0</v>
      </c>
      <c r="H4">
        <v>1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 t="s">
        <v>93</v>
      </c>
      <c r="P4">
        <v>1</v>
      </c>
    </row>
    <row r="5" spans="1:16" x14ac:dyDescent="0.3">
      <c r="A5">
        <v>23</v>
      </c>
      <c r="B5">
        <v>21</v>
      </c>
      <c r="C5">
        <v>50</v>
      </c>
      <c r="D5">
        <v>0</v>
      </c>
      <c r="E5" t="s">
        <v>89</v>
      </c>
      <c r="F5">
        <v>1</v>
      </c>
      <c r="G5">
        <v>0</v>
      </c>
      <c r="H5">
        <v>1</v>
      </c>
      <c r="I5">
        <v>0</v>
      </c>
      <c r="J5">
        <v>4</v>
      </c>
      <c r="K5">
        <v>1</v>
      </c>
      <c r="L5">
        <v>1</v>
      </c>
      <c r="M5">
        <v>0</v>
      </c>
      <c r="N5">
        <v>0</v>
      </c>
      <c r="P5">
        <v>0</v>
      </c>
    </row>
    <row r="6" spans="1:16" x14ac:dyDescent="0.3">
      <c r="A6">
        <v>32</v>
      </c>
      <c r="B6">
        <v>22</v>
      </c>
      <c r="C6">
        <v>61</v>
      </c>
      <c r="D6">
        <v>0</v>
      </c>
      <c r="E6" t="s">
        <v>69</v>
      </c>
      <c r="F6">
        <v>0</v>
      </c>
      <c r="G6">
        <v>0</v>
      </c>
      <c r="H6">
        <v>1</v>
      </c>
      <c r="I6">
        <v>0</v>
      </c>
      <c r="J6">
        <v>7</v>
      </c>
      <c r="K6">
        <v>0</v>
      </c>
      <c r="L6">
        <v>2</v>
      </c>
      <c r="M6">
        <v>0</v>
      </c>
      <c r="N6">
        <v>0</v>
      </c>
      <c r="O6" t="s">
        <v>94</v>
      </c>
      <c r="P6">
        <v>0</v>
      </c>
    </row>
    <row r="9" spans="1:16" x14ac:dyDescent="0.3">
      <c r="A9" t="s">
        <v>73</v>
      </c>
      <c r="B9">
        <f ca="1">AVERAGE(B2:INDIRECT("B"&amp;(ROW()-2)))</f>
        <v>19.2</v>
      </c>
      <c r="I9">
        <f ca="1">AVERAGE(I2:INDIRECT("I"&amp;(ROW()-2)))</f>
        <v>0</v>
      </c>
      <c r="J9">
        <f ca="1">AVERAGE(J2:INDIRECT("J"&amp;(ROW()-2)))</f>
        <v>4.2</v>
      </c>
      <c r="K9">
        <f ca="1">AVERAGE(K2:INDIRECT("K"&amp;(ROW()-2)))</f>
        <v>0.4</v>
      </c>
    </row>
  </sheetData>
  <conditionalFormatting sqref="A1:O100">
    <cfRule type="expression" dxfId="46" priority="1">
      <formula>$P1=1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pane ySplit="1" topLeftCell="A2" activePane="bottomLeft" state="frozen"/>
      <selection pane="bottomLeft" activeCell="P6" sqref="P6"/>
    </sheetView>
  </sheetViews>
  <sheetFormatPr defaultRowHeight="14.4" x14ac:dyDescent="0.3"/>
  <cols>
    <col min="15" max="15" width="33.77734375" customWidth="1"/>
  </cols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</v>
      </c>
      <c r="B2">
        <v>11</v>
      </c>
      <c r="C2">
        <v>42</v>
      </c>
      <c r="D2">
        <v>0</v>
      </c>
      <c r="E2" t="s">
        <v>69</v>
      </c>
      <c r="F2">
        <v>0</v>
      </c>
      <c r="G2">
        <v>0</v>
      </c>
      <c r="H2">
        <v>0</v>
      </c>
      <c r="I2">
        <v>5</v>
      </c>
      <c r="J2">
        <v>3</v>
      </c>
      <c r="K2">
        <v>0</v>
      </c>
      <c r="L2">
        <v>0</v>
      </c>
      <c r="M2">
        <v>0</v>
      </c>
      <c r="N2">
        <v>0</v>
      </c>
      <c r="O2" t="s">
        <v>95</v>
      </c>
      <c r="P2">
        <v>0</v>
      </c>
    </row>
    <row r="3" spans="1:16" x14ac:dyDescent="0.3">
      <c r="A3">
        <v>6</v>
      </c>
      <c r="B3">
        <v>30</v>
      </c>
      <c r="C3">
        <v>61</v>
      </c>
      <c r="D3">
        <v>0</v>
      </c>
      <c r="E3" t="s">
        <v>96</v>
      </c>
      <c r="F3">
        <v>1</v>
      </c>
      <c r="G3">
        <v>0</v>
      </c>
      <c r="H3">
        <v>4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 t="s">
        <v>97</v>
      </c>
      <c r="P3">
        <v>0</v>
      </c>
    </row>
    <row r="4" spans="1:16" x14ac:dyDescent="0.3">
      <c r="A4">
        <v>11</v>
      </c>
      <c r="B4">
        <v>40</v>
      </c>
      <c r="C4">
        <v>54</v>
      </c>
      <c r="D4">
        <v>0</v>
      </c>
      <c r="E4" t="s">
        <v>96</v>
      </c>
      <c r="F4">
        <v>1</v>
      </c>
      <c r="G4">
        <v>0</v>
      </c>
      <c r="H4">
        <v>2</v>
      </c>
      <c r="I4">
        <v>4</v>
      </c>
      <c r="J4">
        <v>3</v>
      </c>
      <c r="K4">
        <v>3</v>
      </c>
      <c r="L4">
        <v>2</v>
      </c>
      <c r="M4">
        <v>0</v>
      </c>
      <c r="N4">
        <v>0</v>
      </c>
      <c r="O4" t="s">
        <v>98</v>
      </c>
      <c r="P4">
        <v>0</v>
      </c>
    </row>
    <row r="5" spans="1:16" x14ac:dyDescent="0.3">
      <c r="A5">
        <v>16</v>
      </c>
      <c r="B5">
        <v>30</v>
      </c>
      <c r="C5">
        <v>45</v>
      </c>
      <c r="D5">
        <v>0</v>
      </c>
      <c r="E5" t="s">
        <v>99</v>
      </c>
      <c r="F5">
        <v>0</v>
      </c>
      <c r="G5">
        <v>0</v>
      </c>
      <c r="H5">
        <v>3</v>
      </c>
      <c r="I5">
        <v>4</v>
      </c>
      <c r="J5">
        <v>4</v>
      </c>
      <c r="K5">
        <v>0</v>
      </c>
      <c r="L5">
        <v>2</v>
      </c>
      <c r="M5">
        <v>0</v>
      </c>
      <c r="N5">
        <v>0</v>
      </c>
      <c r="O5" t="s">
        <v>100</v>
      </c>
      <c r="P5">
        <v>0</v>
      </c>
    </row>
    <row r="6" spans="1:16" x14ac:dyDescent="0.3">
      <c r="A6">
        <v>18</v>
      </c>
      <c r="B6">
        <v>24</v>
      </c>
      <c r="C6">
        <v>39</v>
      </c>
      <c r="D6">
        <v>0</v>
      </c>
      <c r="E6" t="s">
        <v>69</v>
      </c>
      <c r="F6">
        <v>1</v>
      </c>
      <c r="G6">
        <v>0</v>
      </c>
      <c r="H6">
        <v>1</v>
      </c>
      <c r="I6">
        <v>1</v>
      </c>
      <c r="J6">
        <v>8</v>
      </c>
      <c r="K6">
        <v>0</v>
      </c>
      <c r="L6">
        <v>0</v>
      </c>
      <c r="M6">
        <v>0</v>
      </c>
      <c r="N6">
        <v>0</v>
      </c>
      <c r="O6" t="s">
        <v>101</v>
      </c>
      <c r="P6">
        <v>0</v>
      </c>
    </row>
    <row r="7" spans="1:16" x14ac:dyDescent="0.3">
      <c r="A7">
        <v>23</v>
      </c>
      <c r="B7">
        <v>16</v>
      </c>
      <c r="C7">
        <v>79</v>
      </c>
      <c r="D7">
        <v>0</v>
      </c>
      <c r="E7" t="s">
        <v>102</v>
      </c>
      <c r="F7">
        <v>1</v>
      </c>
      <c r="G7">
        <v>0</v>
      </c>
      <c r="H7">
        <v>0</v>
      </c>
      <c r="I7">
        <v>1</v>
      </c>
      <c r="J7">
        <v>4</v>
      </c>
      <c r="K7">
        <v>1</v>
      </c>
      <c r="L7">
        <v>0</v>
      </c>
      <c r="M7">
        <v>0</v>
      </c>
      <c r="N7">
        <v>0</v>
      </c>
      <c r="P7">
        <v>0</v>
      </c>
    </row>
    <row r="8" spans="1:16" x14ac:dyDescent="0.3">
      <c r="A8">
        <v>25</v>
      </c>
      <c r="B8">
        <v>37</v>
      </c>
      <c r="C8">
        <v>64</v>
      </c>
      <c r="D8">
        <v>0</v>
      </c>
      <c r="E8" t="s">
        <v>103</v>
      </c>
      <c r="F8">
        <v>0</v>
      </c>
      <c r="G8">
        <v>0</v>
      </c>
      <c r="H8">
        <v>3</v>
      </c>
      <c r="I8">
        <v>0</v>
      </c>
      <c r="J8">
        <v>8</v>
      </c>
      <c r="K8">
        <v>1</v>
      </c>
      <c r="L8">
        <v>1</v>
      </c>
      <c r="M8">
        <v>0</v>
      </c>
      <c r="N8">
        <v>0</v>
      </c>
      <c r="O8" t="s">
        <v>104</v>
      </c>
      <c r="P8">
        <v>0</v>
      </c>
    </row>
    <row r="9" spans="1:16" x14ac:dyDescent="0.3">
      <c r="A9">
        <v>27</v>
      </c>
      <c r="B9">
        <v>26</v>
      </c>
      <c r="C9">
        <v>62</v>
      </c>
      <c r="D9">
        <v>0</v>
      </c>
      <c r="E9" t="s">
        <v>69</v>
      </c>
      <c r="F9">
        <v>0</v>
      </c>
      <c r="G9">
        <v>0</v>
      </c>
      <c r="H9">
        <v>0</v>
      </c>
      <c r="I9">
        <v>1</v>
      </c>
      <c r="J9">
        <v>6</v>
      </c>
      <c r="K9">
        <v>2</v>
      </c>
      <c r="L9">
        <v>2</v>
      </c>
      <c r="M9">
        <v>0</v>
      </c>
      <c r="N9">
        <v>0</v>
      </c>
      <c r="O9" t="s">
        <v>105</v>
      </c>
      <c r="P9">
        <v>0</v>
      </c>
    </row>
    <row r="11" spans="1:16" x14ac:dyDescent="0.3">
      <c r="A11" t="s">
        <v>73</v>
      </c>
      <c r="B11">
        <f ca="1">AVERAGE(B2:INDIRECT("B"&amp;(ROW()-2)))</f>
        <v>26.75</v>
      </c>
      <c r="I11">
        <f ca="1">AVERAGE(I2:INDIRECT("I"&amp;(ROW()-2)))</f>
        <v>3</v>
      </c>
      <c r="J11">
        <f ca="1">AVERAGE(J2:INDIRECT("J"&amp;(ROW()-2)))</f>
        <v>4.5</v>
      </c>
      <c r="K11">
        <f ca="1">AVERAGE(K2:INDIRECT("K"&amp;(ROW()-2)))</f>
        <v>0.875</v>
      </c>
    </row>
  </sheetData>
  <conditionalFormatting sqref="A1:O100">
    <cfRule type="expression" dxfId="45" priority="1">
      <formula>$P1=1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</v>
      </c>
      <c r="B2">
        <v>10</v>
      </c>
      <c r="C2">
        <v>28</v>
      </c>
      <c r="D2">
        <v>0</v>
      </c>
      <c r="E2" t="s">
        <v>69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  <c r="O2" t="s">
        <v>106</v>
      </c>
      <c r="P2">
        <v>0</v>
      </c>
    </row>
    <row r="3" spans="1:16" x14ac:dyDescent="0.3">
      <c r="A3">
        <v>11</v>
      </c>
      <c r="B3">
        <v>22</v>
      </c>
      <c r="C3">
        <v>45</v>
      </c>
      <c r="D3">
        <v>0</v>
      </c>
      <c r="E3" t="s">
        <v>107</v>
      </c>
      <c r="F3">
        <v>0</v>
      </c>
      <c r="G3">
        <v>0</v>
      </c>
      <c r="H3">
        <v>2</v>
      </c>
      <c r="I3">
        <v>0</v>
      </c>
      <c r="J3">
        <v>3</v>
      </c>
      <c r="K3">
        <v>1</v>
      </c>
      <c r="L3">
        <v>1</v>
      </c>
      <c r="M3">
        <v>0</v>
      </c>
      <c r="N3">
        <v>0</v>
      </c>
      <c r="O3" t="s">
        <v>108</v>
      </c>
      <c r="P3">
        <v>0</v>
      </c>
    </row>
    <row r="4" spans="1:16" x14ac:dyDescent="0.3">
      <c r="A4">
        <v>20</v>
      </c>
      <c r="B4">
        <v>22</v>
      </c>
      <c r="C4">
        <v>46</v>
      </c>
      <c r="D4">
        <v>0</v>
      </c>
      <c r="E4" t="s">
        <v>107</v>
      </c>
      <c r="F4">
        <v>1</v>
      </c>
      <c r="G4">
        <v>0</v>
      </c>
      <c r="H4">
        <v>2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 t="s">
        <v>109</v>
      </c>
      <c r="P4">
        <v>0</v>
      </c>
    </row>
    <row r="6" spans="1:16" x14ac:dyDescent="0.3">
      <c r="A6" t="s">
        <v>73</v>
      </c>
      <c r="B6">
        <f ca="1">AVERAGE(B1:INDIRECT("B"&amp;(ROW()-2)))</f>
        <v>18</v>
      </c>
      <c r="I6">
        <f ca="1">AVERAGE(I1:INDIRECT("I"&amp;(ROW()-2)))</f>
        <v>0.33333333333333331</v>
      </c>
      <c r="J6">
        <f ca="1">AVERAGE(J1:INDIRECT("J"&amp;(ROW()-2)))</f>
        <v>3.3333333333333335</v>
      </c>
      <c r="K6">
        <f ca="1">AVERAGE(K1:INDIRECT("K"&amp;(ROW()-2)))</f>
        <v>0.33333333333333331</v>
      </c>
    </row>
  </sheetData>
  <conditionalFormatting sqref="A1:O100">
    <cfRule type="expression" dxfId="44" priority="1">
      <formula>$P1=1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workbookViewId="0">
      <pane ySplit="1" topLeftCell="A2" activePane="bottomLeft" state="frozen"/>
      <selection pane="bottomLeft" activeCell="P6" sqref="P6"/>
    </sheetView>
  </sheetViews>
  <sheetFormatPr defaultRowHeight="14.4" x14ac:dyDescent="0.3"/>
  <cols>
    <col min="15" max="15" width="43.44140625" customWidth="1"/>
  </cols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</v>
      </c>
      <c r="B2">
        <v>26</v>
      </c>
      <c r="C2">
        <v>71</v>
      </c>
      <c r="D2">
        <v>0</v>
      </c>
      <c r="E2" t="s">
        <v>110</v>
      </c>
      <c r="F2">
        <v>1</v>
      </c>
      <c r="G2">
        <v>0</v>
      </c>
      <c r="H2">
        <v>3</v>
      </c>
      <c r="I2">
        <v>1</v>
      </c>
      <c r="J2">
        <v>4</v>
      </c>
      <c r="K2">
        <v>0</v>
      </c>
      <c r="L2">
        <v>0</v>
      </c>
      <c r="M2">
        <v>0</v>
      </c>
      <c r="N2">
        <v>0</v>
      </c>
      <c r="O2" t="s">
        <v>111</v>
      </c>
      <c r="P2">
        <v>0</v>
      </c>
    </row>
    <row r="3" spans="1:16" x14ac:dyDescent="0.3">
      <c r="A3">
        <v>7</v>
      </c>
      <c r="B3">
        <v>25</v>
      </c>
      <c r="C3">
        <v>36</v>
      </c>
      <c r="D3">
        <v>0</v>
      </c>
      <c r="E3" t="s">
        <v>112</v>
      </c>
      <c r="F3">
        <v>1</v>
      </c>
      <c r="G3">
        <v>0</v>
      </c>
      <c r="H3">
        <v>3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O3" t="s">
        <v>113</v>
      </c>
      <c r="P3">
        <v>0</v>
      </c>
    </row>
    <row r="4" spans="1:16" x14ac:dyDescent="0.3">
      <c r="A4">
        <v>12</v>
      </c>
      <c r="B4">
        <v>23</v>
      </c>
      <c r="C4">
        <v>80</v>
      </c>
      <c r="D4">
        <v>0</v>
      </c>
      <c r="E4" t="s">
        <v>69</v>
      </c>
      <c r="F4">
        <v>0</v>
      </c>
      <c r="G4">
        <v>0</v>
      </c>
      <c r="H4">
        <v>2</v>
      </c>
      <c r="I4">
        <v>0</v>
      </c>
      <c r="J4">
        <v>6</v>
      </c>
      <c r="K4">
        <v>0</v>
      </c>
      <c r="L4">
        <v>1</v>
      </c>
      <c r="M4">
        <v>0</v>
      </c>
      <c r="N4">
        <v>0</v>
      </c>
      <c r="O4" t="s">
        <v>114</v>
      </c>
      <c r="P4">
        <v>0</v>
      </c>
    </row>
    <row r="5" spans="1:16" x14ac:dyDescent="0.3">
      <c r="A5">
        <v>17</v>
      </c>
      <c r="B5">
        <v>29</v>
      </c>
      <c r="C5">
        <v>65</v>
      </c>
      <c r="D5">
        <v>0</v>
      </c>
      <c r="E5" t="s">
        <v>89</v>
      </c>
      <c r="F5">
        <v>1</v>
      </c>
      <c r="G5">
        <v>0</v>
      </c>
      <c r="H5">
        <v>3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  <c r="O5" t="s">
        <v>115</v>
      </c>
      <c r="P5">
        <v>0</v>
      </c>
    </row>
    <row r="6" spans="1:16" x14ac:dyDescent="0.3">
      <c r="A6">
        <v>22</v>
      </c>
      <c r="B6">
        <v>14</v>
      </c>
      <c r="C6">
        <v>66</v>
      </c>
      <c r="D6">
        <v>0</v>
      </c>
      <c r="E6" t="s">
        <v>75</v>
      </c>
      <c r="F6">
        <v>0</v>
      </c>
      <c r="G6">
        <v>0</v>
      </c>
      <c r="H6">
        <v>1</v>
      </c>
      <c r="I6">
        <v>1</v>
      </c>
      <c r="J6">
        <v>4</v>
      </c>
      <c r="K6">
        <v>0</v>
      </c>
      <c r="L6">
        <v>0</v>
      </c>
      <c r="M6">
        <v>0</v>
      </c>
      <c r="N6">
        <v>0</v>
      </c>
      <c r="O6" t="s">
        <v>116</v>
      </c>
      <c r="P6">
        <v>0</v>
      </c>
    </row>
    <row r="7" spans="1:16" x14ac:dyDescent="0.3">
      <c r="A7">
        <v>25</v>
      </c>
      <c r="B7">
        <v>25</v>
      </c>
      <c r="C7">
        <v>64</v>
      </c>
      <c r="D7">
        <v>0</v>
      </c>
      <c r="E7" t="s">
        <v>112</v>
      </c>
      <c r="F7">
        <v>1</v>
      </c>
      <c r="G7">
        <v>0</v>
      </c>
      <c r="H7">
        <v>3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P7">
        <v>0</v>
      </c>
    </row>
    <row r="8" spans="1:16" x14ac:dyDescent="0.3">
      <c r="A8">
        <v>27</v>
      </c>
      <c r="B8">
        <v>23</v>
      </c>
      <c r="C8">
        <v>62</v>
      </c>
      <c r="D8">
        <v>0</v>
      </c>
      <c r="E8" t="s">
        <v>117</v>
      </c>
      <c r="F8">
        <v>1</v>
      </c>
      <c r="G8">
        <v>0</v>
      </c>
      <c r="H8">
        <v>1</v>
      </c>
      <c r="I8">
        <v>5</v>
      </c>
      <c r="J8">
        <v>0</v>
      </c>
      <c r="K8">
        <v>2</v>
      </c>
      <c r="L8">
        <v>1</v>
      </c>
      <c r="M8">
        <v>0</v>
      </c>
      <c r="N8">
        <v>0</v>
      </c>
      <c r="P8">
        <v>0</v>
      </c>
    </row>
    <row r="9" spans="1:16" x14ac:dyDescent="0.3">
      <c r="A9">
        <v>30</v>
      </c>
      <c r="B9">
        <v>3</v>
      </c>
      <c r="C9">
        <v>30</v>
      </c>
      <c r="D9">
        <v>0</v>
      </c>
      <c r="E9" t="s">
        <v>117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s">
        <v>118</v>
      </c>
      <c r="P9">
        <v>0</v>
      </c>
    </row>
    <row r="11" spans="1:16" x14ac:dyDescent="0.3">
      <c r="A11" t="s">
        <v>73</v>
      </c>
      <c r="B11">
        <f ca="1">AVERAGE(B2:INDIRECT("B"&amp;(ROW()-2)))</f>
        <v>21</v>
      </c>
      <c r="I11">
        <f ca="1">AVERAGE(I2:INDIRECT("I"&amp;(ROW()-2)))</f>
        <v>1.5</v>
      </c>
      <c r="J11">
        <f ca="1">AVERAGE(J2:INDIRECT("J"&amp;(ROW()-2)))</f>
        <v>2.625</v>
      </c>
      <c r="K11">
        <f ca="1">AVERAGE(K2:INDIRECT("K"&amp;(ROW()-2)))</f>
        <v>0.375</v>
      </c>
    </row>
  </sheetData>
  <conditionalFormatting sqref="A1:O100">
    <cfRule type="expression" dxfId="43" priority="1">
      <formula>$P1=1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"/>
  <sheetViews>
    <sheetView workbookViewId="0">
      <pane ySplit="1" topLeftCell="A2" activePane="bottomLeft" state="frozen"/>
      <selection pane="bottomLeft" activeCell="N19" sqref="N19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</v>
      </c>
      <c r="B2">
        <v>6</v>
      </c>
      <c r="C2">
        <v>36</v>
      </c>
      <c r="D2">
        <v>0</v>
      </c>
      <c r="E2" t="s">
        <v>69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1</v>
      </c>
      <c r="M2">
        <v>0</v>
      </c>
      <c r="N2">
        <v>0</v>
      </c>
      <c r="O2" t="s">
        <v>119</v>
      </c>
      <c r="P2">
        <v>0</v>
      </c>
    </row>
    <row r="3" spans="1:16" x14ac:dyDescent="0.3">
      <c r="A3">
        <v>8</v>
      </c>
      <c r="B3">
        <v>2</v>
      </c>
      <c r="C3">
        <v>38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</row>
    <row r="4" spans="1:16" x14ac:dyDescent="0.3">
      <c r="A4">
        <v>16</v>
      </c>
      <c r="B4">
        <v>4</v>
      </c>
      <c r="C4">
        <v>29</v>
      </c>
      <c r="D4">
        <v>0</v>
      </c>
      <c r="E4" t="s">
        <v>69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120</v>
      </c>
      <c r="P4">
        <v>0</v>
      </c>
    </row>
    <row r="6" spans="1:16" x14ac:dyDescent="0.3">
      <c r="A6" t="s">
        <v>73</v>
      </c>
      <c r="B6">
        <f ca="1">AVERAGE(B2:INDIRECT("B"&amp;(ROW()-2)))</f>
        <v>4</v>
      </c>
      <c r="I6">
        <f ca="1">AVERAGE(I2:INDIRECT("I"&amp;(ROW()-2)))</f>
        <v>2</v>
      </c>
      <c r="J6">
        <f ca="1">AVERAGE(J2:INDIRECT("J"&amp;(ROW()-2)))</f>
        <v>0</v>
      </c>
      <c r="K6">
        <f ca="1">AVERAGE(K2:INDIRECT("K"&amp;(ROW()-2)))</f>
        <v>0</v>
      </c>
    </row>
  </sheetData>
  <conditionalFormatting sqref="A1:O100">
    <cfRule type="expression" dxfId="42" priority="1">
      <formula>$P1=1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</v>
      </c>
      <c r="B2">
        <v>3</v>
      </c>
      <c r="C2">
        <v>28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121</v>
      </c>
      <c r="P2">
        <v>0</v>
      </c>
    </row>
    <row r="3" spans="1:16" x14ac:dyDescent="0.3">
      <c r="A3">
        <v>14</v>
      </c>
      <c r="B3">
        <v>5</v>
      </c>
      <c r="C3">
        <v>21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 t="s">
        <v>122</v>
      </c>
      <c r="P3">
        <v>0</v>
      </c>
    </row>
    <row r="4" spans="1:16" x14ac:dyDescent="0.3">
      <c r="A4">
        <v>21</v>
      </c>
      <c r="B4">
        <v>3</v>
      </c>
      <c r="C4">
        <v>9</v>
      </c>
      <c r="D4">
        <v>0</v>
      </c>
      <c r="E4" t="s">
        <v>69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123</v>
      </c>
      <c r="P4">
        <v>0</v>
      </c>
    </row>
    <row r="6" spans="1:16" x14ac:dyDescent="0.3">
      <c r="A6" t="s">
        <v>73</v>
      </c>
      <c r="B6">
        <f ca="1">AVERAGE(B2:INDIRECT("B"&amp;(ROW()-2)))</f>
        <v>3.6666666666666665</v>
      </c>
      <c r="I6">
        <f ca="1">AVERAGE(I1:INDIRECT("I"&amp;(ROW()-2)))</f>
        <v>0</v>
      </c>
      <c r="J6">
        <f ca="1">AVERAGE(J1:INDIRECT("J"&amp;(ROW()-2)))</f>
        <v>0.33333333333333331</v>
      </c>
      <c r="K6">
        <f ca="1">AVERAGE(K1:INDIRECT("K"&amp;(ROW()-2)))</f>
        <v>0</v>
      </c>
    </row>
  </sheetData>
  <conditionalFormatting sqref="A1:O100">
    <cfRule type="expression" dxfId="41" priority="1">
      <formula>$P1=1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5" max="15" width="46.77734375" customWidth="1"/>
  </cols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</v>
      </c>
      <c r="B2">
        <v>26</v>
      </c>
      <c r="D2">
        <v>0</v>
      </c>
      <c r="E2" t="s">
        <v>124</v>
      </c>
      <c r="F2">
        <v>1</v>
      </c>
      <c r="G2">
        <v>0</v>
      </c>
      <c r="H2">
        <v>2</v>
      </c>
      <c r="I2">
        <v>0</v>
      </c>
      <c r="J2">
        <v>4</v>
      </c>
      <c r="K2">
        <v>1</v>
      </c>
      <c r="L2">
        <v>1</v>
      </c>
      <c r="M2">
        <v>0</v>
      </c>
      <c r="N2">
        <v>0</v>
      </c>
      <c r="O2" t="s">
        <v>125</v>
      </c>
      <c r="P2">
        <v>0</v>
      </c>
    </row>
    <row r="3" spans="1:16" x14ac:dyDescent="0.3">
      <c r="A3">
        <v>7</v>
      </c>
      <c r="B3">
        <v>26</v>
      </c>
      <c r="C3">
        <v>59</v>
      </c>
      <c r="D3">
        <v>0</v>
      </c>
      <c r="E3" t="s">
        <v>112</v>
      </c>
      <c r="F3">
        <v>1</v>
      </c>
      <c r="G3">
        <v>0</v>
      </c>
      <c r="H3">
        <v>3</v>
      </c>
      <c r="I3">
        <v>2</v>
      </c>
      <c r="J3">
        <v>2</v>
      </c>
      <c r="K3">
        <v>0</v>
      </c>
      <c r="L3">
        <v>2</v>
      </c>
      <c r="M3">
        <v>0</v>
      </c>
      <c r="N3">
        <v>0</v>
      </c>
      <c r="O3" t="s">
        <v>126</v>
      </c>
      <c r="P3">
        <v>0</v>
      </c>
    </row>
    <row r="4" spans="1:16" x14ac:dyDescent="0.3">
      <c r="A4">
        <v>13</v>
      </c>
      <c r="B4">
        <v>23</v>
      </c>
      <c r="C4">
        <v>63</v>
      </c>
      <c r="D4">
        <v>0</v>
      </c>
      <c r="E4" t="s">
        <v>127</v>
      </c>
      <c r="F4">
        <v>1</v>
      </c>
      <c r="G4">
        <v>0</v>
      </c>
      <c r="H4">
        <v>2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 t="s">
        <v>128</v>
      </c>
      <c r="P4">
        <v>0</v>
      </c>
    </row>
    <row r="5" spans="1:16" x14ac:dyDescent="0.3">
      <c r="A5">
        <v>18</v>
      </c>
      <c r="B5">
        <v>16</v>
      </c>
      <c r="C5">
        <v>44</v>
      </c>
      <c r="D5">
        <v>0</v>
      </c>
      <c r="E5" t="s">
        <v>129</v>
      </c>
      <c r="F5">
        <v>1</v>
      </c>
      <c r="G5">
        <v>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130</v>
      </c>
      <c r="P5">
        <v>0</v>
      </c>
    </row>
    <row r="7" spans="1:16" x14ac:dyDescent="0.3">
      <c r="A7" t="s">
        <v>73</v>
      </c>
      <c r="B7">
        <f ca="1">AVERAGE(B2:INDIRECT("B"&amp;(ROW()-2)))</f>
        <v>22.75</v>
      </c>
      <c r="I7">
        <f ca="1">AVERAGE(I2:INDIRECT("I"&amp;(ROW()-2)))</f>
        <v>0.75</v>
      </c>
      <c r="J7">
        <f ca="1">AVERAGE(J2:INDIRECT("J"&amp;(ROW()-2)))</f>
        <v>3.5</v>
      </c>
      <c r="K7">
        <f ca="1">AVERAGE(K2:INDIRECT("K"&amp;(ROW()-2)))</f>
        <v>0.25</v>
      </c>
    </row>
  </sheetData>
  <conditionalFormatting sqref="A1:O100">
    <cfRule type="expression" dxfId="40" priority="1">
      <formula>$P1=1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</v>
      </c>
      <c r="B2">
        <v>5</v>
      </c>
      <c r="C2">
        <v>36</v>
      </c>
      <c r="D2">
        <v>0</v>
      </c>
      <c r="E2" t="s">
        <v>69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 t="s">
        <v>131</v>
      </c>
      <c r="P2">
        <v>0</v>
      </c>
    </row>
    <row r="3" spans="1:16" x14ac:dyDescent="0.3">
      <c r="A3">
        <v>8</v>
      </c>
      <c r="B3">
        <v>11</v>
      </c>
      <c r="C3">
        <v>18</v>
      </c>
      <c r="D3">
        <v>0</v>
      </c>
      <c r="E3" t="s">
        <v>132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 t="s">
        <v>133</v>
      </c>
      <c r="P3">
        <v>1</v>
      </c>
    </row>
    <row r="4" spans="1:16" x14ac:dyDescent="0.3">
      <c r="A4">
        <v>15</v>
      </c>
      <c r="B4">
        <v>14</v>
      </c>
      <c r="C4">
        <v>50</v>
      </c>
      <c r="D4">
        <v>0</v>
      </c>
      <c r="E4" t="s">
        <v>69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1</v>
      </c>
      <c r="P4">
        <v>0</v>
      </c>
    </row>
    <row r="6" spans="1:16" x14ac:dyDescent="0.3">
      <c r="A6" t="s">
        <v>73</v>
      </c>
      <c r="B6">
        <f ca="1">AVERAGE(B2:INDIRECT("B"&amp;(ROW()-2)))</f>
        <v>10</v>
      </c>
      <c r="I6">
        <f ca="1">AVERAGE(I2:INDIRECT("I"&amp;(ROW()-2)))</f>
        <v>0.66666666666666663</v>
      </c>
      <c r="J6">
        <f ca="1">AVERAGE(J2:INDIRECT("J"&amp;(ROW()-2)))</f>
        <v>1.3333333333333333</v>
      </c>
      <c r="K6">
        <f ca="1">AVERAGE(K2:INDIRECT("K"&amp;(ROW()-2)))</f>
        <v>0</v>
      </c>
    </row>
  </sheetData>
  <conditionalFormatting sqref="A1:O100">
    <cfRule type="expression" dxfId="39" priority="1">
      <formula>$P1=1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9"/>
  <sheetViews>
    <sheetView workbookViewId="0">
      <pane ySplit="1" topLeftCell="A2" activePane="bottomLeft" state="frozen"/>
      <selection pane="bottomLeft" activeCell="J4" sqref="J4:V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</v>
      </c>
      <c r="B2">
        <v>14</v>
      </c>
      <c r="C2">
        <v>28</v>
      </c>
      <c r="D2">
        <v>1</v>
      </c>
      <c r="E2" t="s">
        <v>69</v>
      </c>
      <c r="F2">
        <v>1</v>
      </c>
      <c r="G2">
        <v>0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 t="s">
        <v>134</v>
      </c>
      <c r="P2">
        <v>0</v>
      </c>
    </row>
    <row r="3" spans="1:16" x14ac:dyDescent="0.3">
      <c r="A3">
        <v>11</v>
      </c>
      <c r="B3">
        <v>18</v>
      </c>
      <c r="C3">
        <v>45</v>
      </c>
      <c r="D3">
        <v>1</v>
      </c>
      <c r="E3" t="s">
        <v>69</v>
      </c>
      <c r="F3">
        <v>1</v>
      </c>
      <c r="G3">
        <v>0</v>
      </c>
      <c r="H3">
        <v>1</v>
      </c>
      <c r="I3">
        <v>2</v>
      </c>
      <c r="J3">
        <v>4</v>
      </c>
      <c r="K3">
        <v>0</v>
      </c>
      <c r="L3">
        <v>1</v>
      </c>
      <c r="M3">
        <v>0</v>
      </c>
      <c r="N3">
        <v>0</v>
      </c>
      <c r="O3" t="s">
        <v>135</v>
      </c>
      <c r="P3">
        <v>0</v>
      </c>
    </row>
    <row r="4" spans="1:16" x14ac:dyDescent="0.3">
      <c r="A4">
        <v>15</v>
      </c>
      <c r="B4">
        <v>8</v>
      </c>
      <c r="C4">
        <v>42</v>
      </c>
      <c r="D4">
        <v>1</v>
      </c>
      <c r="E4" t="s">
        <v>69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 t="s">
        <v>136</v>
      </c>
      <c r="P4">
        <v>0</v>
      </c>
    </row>
    <row r="5" spans="1:16" x14ac:dyDescent="0.3">
      <c r="A5">
        <v>21</v>
      </c>
      <c r="B5">
        <v>16</v>
      </c>
      <c r="C5">
        <v>47</v>
      </c>
      <c r="D5">
        <v>0</v>
      </c>
      <c r="E5" t="s">
        <v>69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1</v>
      </c>
      <c r="M5">
        <v>0</v>
      </c>
      <c r="N5">
        <v>0</v>
      </c>
      <c r="P5">
        <v>0</v>
      </c>
    </row>
    <row r="6" spans="1:16" x14ac:dyDescent="0.3">
      <c r="A6">
        <v>24</v>
      </c>
      <c r="B6">
        <v>26</v>
      </c>
      <c r="C6">
        <v>92</v>
      </c>
      <c r="D6">
        <v>1</v>
      </c>
      <c r="E6" t="s">
        <v>69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2</v>
      </c>
      <c r="M6">
        <v>0</v>
      </c>
      <c r="N6">
        <v>0</v>
      </c>
      <c r="P6">
        <v>0</v>
      </c>
    </row>
    <row r="7" spans="1:16" x14ac:dyDescent="0.3">
      <c r="A7">
        <v>26</v>
      </c>
      <c r="B7">
        <v>17</v>
      </c>
      <c r="C7">
        <v>66</v>
      </c>
      <c r="D7">
        <v>1</v>
      </c>
      <c r="E7" t="s">
        <v>69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P7">
        <v>0</v>
      </c>
    </row>
    <row r="9" spans="1:16" x14ac:dyDescent="0.3">
      <c r="A9" t="s">
        <v>73</v>
      </c>
      <c r="B9">
        <f ca="1">AVERAGE(B2:INDIRECT("B"&amp;(ROW()-2)))</f>
        <v>16.5</v>
      </c>
      <c r="I9">
        <f ca="1">AVERAGE(I1:INDIRECT("I"&amp;(ROW()-2)))</f>
        <v>0.66666666666666663</v>
      </c>
      <c r="J9">
        <f ca="1">AVERAGE(J1:INDIRECT("J"&amp;(ROW()-2)))</f>
        <v>2.3333333333333335</v>
      </c>
      <c r="K9">
        <f ca="1">AVERAGE(K1:INDIRECT("K"&amp;(ROW()-2)))</f>
        <v>0.83333333333333337</v>
      </c>
    </row>
  </sheetData>
  <conditionalFormatting sqref="A1:O100">
    <cfRule type="expression" dxfId="38" priority="1">
      <formula>$P1=1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8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</v>
      </c>
      <c r="B2">
        <v>11</v>
      </c>
      <c r="C2">
        <v>36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 t="s">
        <v>98</v>
      </c>
      <c r="P2">
        <v>0</v>
      </c>
    </row>
    <row r="3" spans="1:16" x14ac:dyDescent="0.3">
      <c r="A3">
        <v>7</v>
      </c>
      <c r="B3">
        <v>13</v>
      </c>
      <c r="C3">
        <v>59</v>
      </c>
      <c r="D3">
        <v>0</v>
      </c>
      <c r="E3" t="s">
        <v>69</v>
      </c>
      <c r="F3">
        <v>0</v>
      </c>
      <c r="G3">
        <v>0</v>
      </c>
      <c r="H3">
        <v>1</v>
      </c>
      <c r="I3">
        <v>5</v>
      </c>
      <c r="J3">
        <v>0</v>
      </c>
      <c r="K3">
        <v>0</v>
      </c>
      <c r="L3">
        <v>2</v>
      </c>
      <c r="M3">
        <v>0</v>
      </c>
      <c r="N3">
        <v>0</v>
      </c>
      <c r="O3" t="s">
        <v>137</v>
      </c>
      <c r="P3">
        <v>0</v>
      </c>
    </row>
    <row r="4" spans="1:16" x14ac:dyDescent="0.3">
      <c r="A4">
        <v>15</v>
      </c>
      <c r="B4">
        <v>21</v>
      </c>
      <c r="C4">
        <v>50</v>
      </c>
      <c r="D4">
        <v>0</v>
      </c>
      <c r="E4" t="s">
        <v>69</v>
      </c>
      <c r="F4">
        <v>0</v>
      </c>
      <c r="G4">
        <v>0</v>
      </c>
      <c r="H4">
        <v>1</v>
      </c>
      <c r="I4">
        <v>3</v>
      </c>
      <c r="J4">
        <v>5</v>
      </c>
      <c r="K4">
        <v>0</v>
      </c>
      <c r="L4">
        <v>2</v>
      </c>
      <c r="M4">
        <v>0</v>
      </c>
      <c r="N4">
        <v>0</v>
      </c>
      <c r="O4" t="s">
        <v>138</v>
      </c>
      <c r="P4">
        <v>0</v>
      </c>
    </row>
    <row r="5" spans="1:16" x14ac:dyDescent="0.3">
      <c r="A5">
        <v>21</v>
      </c>
      <c r="B5">
        <v>15</v>
      </c>
      <c r="C5">
        <v>47</v>
      </c>
      <c r="D5">
        <v>0</v>
      </c>
      <c r="E5" t="s">
        <v>69</v>
      </c>
      <c r="F5">
        <v>0</v>
      </c>
      <c r="G5">
        <v>0</v>
      </c>
      <c r="H5">
        <v>1</v>
      </c>
      <c r="I5">
        <v>5</v>
      </c>
      <c r="J5">
        <v>1</v>
      </c>
      <c r="K5">
        <v>0</v>
      </c>
      <c r="L5">
        <v>2</v>
      </c>
      <c r="M5">
        <v>0</v>
      </c>
      <c r="N5">
        <v>0</v>
      </c>
      <c r="O5" t="s">
        <v>139</v>
      </c>
      <c r="P5">
        <v>0</v>
      </c>
    </row>
    <row r="6" spans="1:16" x14ac:dyDescent="0.3">
      <c r="A6">
        <v>27</v>
      </c>
      <c r="B6">
        <v>9</v>
      </c>
      <c r="D6">
        <v>0</v>
      </c>
      <c r="E6" t="s">
        <v>69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2</v>
      </c>
      <c r="M6">
        <v>0</v>
      </c>
      <c r="N6">
        <v>0</v>
      </c>
      <c r="P6">
        <v>0</v>
      </c>
    </row>
    <row r="8" spans="1:16" x14ac:dyDescent="0.3">
      <c r="A8" t="s">
        <v>73</v>
      </c>
      <c r="B8">
        <f ca="1">AVERAGE(B2:INDIRECT("B"&amp;(COUNTA(B2:B2)+1),TRUE))</f>
        <v>11</v>
      </c>
      <c r="I8">
        <f ca="1">AVERAGE(I2:INDIRECT("I"&amp;(COUNTA(I2:I3)+1),TRUE))</f>
        <v>2.5</v>
      </c>
      <c r="J8">
        <f ca="1">AVERAGE(J2:INDIRECT("J"&amp;(COUNTA(J2:J3)+1),TRUE))</f>
        <v>0</v>
      </c>
      <c r="K8">
        <f ca="1">AVERAGE(J2:INDIRECT("H"&amp;(COUNTA(H2:H3)+1),TRUE))</f>
        <v>1</v>
      </c>
    </row>
  </sheetData>
  <conditionalFormatting sqref="A1:O100">
    <cfRule type="expression" dxfId="37" priority="1">
      <formula>$P1=1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6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4</v>
      </c>
      <c r="B2">
        <v>2</v>
      </c>
      <c r="C2">
        <v>43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140</v>
      </c>
      <c r="P2">
        <v>1</v>
      </c>
    </row>
    <row r="3" spans="1:16" x14ac:dyDescent="0.3">
      <c r="A3">
        <v>14</v>
      </c>
      <c r="B3">
        <v>3</v>
      </c>
      <c r="C3">
        <v>21</v>
      </c>
      <c r="D3">
        <v>1</v>
      </c>
      <c r="E3" t="s">
        <v>69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141</v>
      </c>
      <c r="P3">
        <v>0</v>
      </c>
    </row>
    <row r="4" spans="1:16" x14ac:dyDescent="0.3">
      <c r="A4">
        <v>20</v>
      </c>
      <c r="B4">
        <v>3</v>
      </c>
      <c r="C4">
        <v>41</v>
      </c>
      <c r="D4">
        <v>0</v>
      </c>
      <c r="E4" t="s">
        <v>69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142</v>
      </c>
      <c r="P4">
        <v>0</v>
      </c>
    </row>
    <row r="6" spans="1:16" x14ac:dyDescent="0.3">
      <c r="A6" t="s">
        <v>73</v>
      </c>
      <c r="B6">
        <f ca="1">AVERAGE(B2:INDIRECT("B"&amp;(ROW()-2)))</f>
        <v>2.6666666666666665</v>
      </c>
      <c r="I6">
        <f ca="1">AVERAGE(I1:INDIRECT("I"&amp;(ROW()-2)))</f>
        <v>0</v>
      </c>
      <c r="J6">
        <f ca="1">AVERAGE(J1:INDIRECT("J"&amp;(ROW()-2)))</f>
        <v>0</v>
      </c>
      <c r="K6">
        <f ca="1">AVERAGE(K1:INDIRECT("K"&amp;(ROW()-2)))</f>
        <v>0</v>
      </c>
    </row>
  </sheetData>
  <conditionalFormatting sqref="A1:O100">
    <cfRule type="expression" dxfId="36" priority="1">
      <formula>$P1=1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7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4</v>
      </c>
      <c r="B2">
        <v>0</v>
      </c>
      <c r="C2">
        <v>43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>
        <v>1</v>
      </c>
    </row>
    <row r="3" spans="1:16" x14ac:dyDescent="0.3">
      <c r="A3">
        <v>12</v>
      </c>
      <c r="B3">
        <v>1</v>
      </c>
      <c r="C3">
        <v>80</v>
      </c>
      <c r="D3">
        <v>0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144</v>
      </c>
      <c r="P3">
        <v>0</v>
      </c>
    </row>
    <row r="4" spans="1:16" x14ac:dyDescent="0.3">
      <c r="A4">
        <v>21</v>
      </c>
      <c r="B4">
        <v>0</v>
      </c>
      <c r="C4">
        <v>9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>
        <v>0</v>
      </c>
    </row>
    <row r="5" spans="1:16" x14ac:dyDescent="0.3">
      <c r="A5">
        <v>31</v>
      </c>
      <c r="B5">
        <v>0</v>
      </c>
      <c r="D5">
        <v>0</v>
      </c>
      <c r="E5" t="s">
        <v>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146</v>
      </c>
      <c r="P5">
        <v>0</v>
      </c>
    </row>
    <row r="7" spans="1:16" x14ac:dyDescent="0.3">
      <c r="A7" t="s">
        <v>73</v>
      </c>
      <c r="B7">
        <f ca="1">AVERAGE(B2:INDIRECT("B"&amp;(ROW()-2)))</f>
        <v>0.25</v>
      </c>
      <c r="I7">
        <f ca="1">AVERAGE(I1:INDIRECT("I"&amp;(ROW()-2)))</f>
        <v>0</v>
      </c>
      <c r="J7">
        <f ca="1">AVERAGE(J1:INDIRECT("J"&amp;(ROW()-2)))</f>
        <v>0</v>
      </c>
      <c r="K7">
        <f ca="1">AVERAGE(K1:INDIRECT("K"&amp;(ROW()-2)))</f>
        <v>0</v>
      </c>
    </row>
  </sheetData>
  <conditionalFormatting sqref="A1:O100">
    <cfRule type="expression" dxfId="35" priority="1">
      <formula>$P1=1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9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3</v>
      </c>
      <c r="C2">
        <v>39</v>
      </c>
      <c r="D2">
        <v>0</v>
      </c>
      <c r="E2" t="s">
        <v>69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 t="s">
        <v>147</v>
      </c>
      <c r="P2">
        <v>0</v>
      </c>
    </row>
    <row r="3" spans="1:16" x14ac:dyDescent="0.3">
      <c r="A3">
        <v>14</v>
      </c>
      <c r="B3">
        <v>24</v>
      </c>
      <c r="C3">
        <v>33</v>
      </c>
      <c r="D3">
        <v>0</v>
      </c>
      <c r="E3" t="s">
        <v>69</v>
      </c>
      <c r="F3">
        <v>1</v>
      </c>
      <c r="G3">
        <v>0</v>
      </c>
      <c r="H3">
        <v>1</v>
      </c>
      <c r="I3">
        <v>1</v>
      </c>
      <c r="J3">
        <v>4</v>
      </c>
      <c r="K3">
        <v>1</v>
      </c>
      <c r="L3">
        <v>2</v>
      </c>
      <c r="M3">
        <v>0</v>
      </c>
      <c r="N3">
        <v>0</v>
      </c>
      <c r="O3" t="s">
        <v>148</v>
      </c>
      <c r="P3">
        <v>0</v>
      </c>
    </row>
    <row r="4" spans="1:16" x14ac:dyDescent="0.3">
      <c r="A4">
        <v>19</v>
      </c>
      <c r="B4">
        <v>13</v>
      </c>
      <c r="C4">
        <v>31</v>
      </c>
      <c r="D4">
        <v>0</v>
      </c>
      <c r="E4" t="s">
        <v>69</v>
      </c>
      <c r="F4">
        <v>0</v>
      </c>
      <c r="G4">
        <v>0</v>
      </c>
      <c r="H4">
        <v>1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P4">
        <v>0</v>
      </c>
    </row>
    <row r="5" spans="1:16" x14ac:dyDescent="0.3">
      <c r="A5">
        <v>23</v>
      </c>
      <c r="B5">
        <v>14</v>
      </c>
      <c r="C5">
        <v>50</v>
      </c>
      <c r="D5">
        <v>0</v>
      </c>
      <c r="E5" t="s">
        <v>149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2</v>
      </c>
      <c r="M5">
        <v>0</v>
      </c>
      <c r="N5">
        <v>0</v>
      </c>
      <c r="P5">
        <v>0</v>
      </c>
    </row>
    <row r="6" spans="1:16" x14ac:dyDescent="0.3">
      <c r="A6">
        <v>26</v>
      </c>
      <c r="B6">
        <v>14</v>
      </c>
      <c r="C6">
        <v>66</v>
      </c>
      <c r="D6">
        <v>0</v>
      </c>
      <c r="E6" t="s">
        <v>69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P6">
        <v>0</v>
      </c>
    </row>
    <row r="7" spans="1:16" x14ac:dyDescent="0.3">
      <c r="A7">
        <v>29</v>
      </c>
      <c r="B7">
        <v>23</v>
      </c>
      <c r="C7">
        <v>80</v>
      </c>
      <c r="D7">
        <v>0</v>
      </c>
      <c r="E7" t="s">
        <v>107</v>
      </c>
      <c r="F7">
        <v>1</v>
      </c>
      <c r="G7">
        <v>0</v>
      </c>
      <c r="H7">
        <v>1</v>
      </c>
      <c r="I7">
        <v>4</v>
      </c>
      <c r="J7">
        <v>1</v>
      </c>
      <c r="K7">
        <v>2</v>
      </c>
      <c r="L7">
        <v>0</v>
      </c>
      <c r="M7">
        <v>0</v>
      </c>
      <c r="N7">
        <v>0</v>
      </c>
      <c r="P7">
        <v>0</v>
      </c>
    </row>
    <row r="9" spans="1:16" x14ac:dyDescent="0.3">
      <c r="A9" t="s">
        <v>73</v>
      </c>
      <c r="B9">
        <f ca="1">AVERAGE(B2:INDIRECT("B"&amp;(ROW()-2)))</f>
        <v>15.166666666666666</v>
      </c>
      <c r="I9">
        <f ca="1">AVERAGE(I1:INDIRECT("I"&amp;(ROW()-2)))</f>
        <v>1.5</v>
      </c>
      <c r="J9">
        <f ca="1">AVERAGE(J1:INDIRECT("J"&amp;(ROW()-2)))</f>
        <v>1.8333333333333333</v>
      </c>
      <c r="K9">
        <f ca="1">AVERAGE(K1:INDIRECT("K"&amp;(ROW()-2)))</f>
        <v>0.66666666666666663</v>
      </c>
    </row>
  </sheetData>
  <conditionalFormatting sqref="A1:O100">
    <cfRule type="expression" dxfId="34" priority="1">
      <formula>$P1=1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4</v>
      </c>
      <c r="B2">
        <v>0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150</v>
      </c>
      <c r="P2">
        <v>1</v>
      </c>
    </row>
    <row r="4" spans="1:16" x14ac:dyDescent="0.3">
      <c r="A4" t="s">
        <v>73</v>
      </c>
      <c r="B4">
        <f ca="1">AVERAGE(B2:INDIRECT("B"&amp;(ROW()-2)))</f>
        <v>0</v>
      </c>
      <c r="I4">
        <f ca="1">AVERAGE(I1:INDIRECT("I"&amp;(ROW()-2)))</f>
        <v>0</v>
      </c>
      <c r="J4">
        <f ca="1">AVERAGE(J1:INDIRECT("J"&amp;(ROW()-2)))</f>
        <v>0</v>
      </c>
      <c r="K4">
        <f ca="1">AVERAGE(K1:INDIRECT("K"&amp;(ROW()-2)))</f>
        <v>0</v>
      </c>
    </row>
  </sheetData>
  <conditionalFormatting sqref="A1:O100">
    <cfRule type="expression" dxfId="33" priority="1">
      <formula>$P1=1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</v>
      </c>
      <c r="B2">
        <v>7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 t="s">
        <v>151</v>
      </c>
      <c r="P2">
        <v>0</v>
      </c>
    </row>
    <row r="3" spans="1:16" x14ac:dyDescent="0.3">
      <c r="A3">
        <v>14</v>
      </c>
      <c r="B3">
        <v>19</v>
      </c>
      <c r="C3">
        <v>21</v>
      </c>
      <c r="D3">
        <v>0</v>
      </c>
      <c r="E3" t="s">
        <v>107</v>
      </c>
      <c r="F3">
        <v>1</v>
      </c>
      <c r="G3">
        <v>0</v>
      </c>
      <c r="H3">
        <v>1</v>
      </c>
      <c r="I3">
        <v>0</v>
      </c>
      <c r="J3">
        <v>4</v>
      </c>
      <c r="K3">
        <v>0</v>
      </c>
      <c r="L3">
        <v>3</v>
      </c>
      <c r="M3">
        <v>0</v>
      </c>
      <c r="N3">
        <v>0</v>
      </c>
      <c r="O3" t="s">
        <v>152</v>
      </c>
      <c r="P3">
        <v>0</v>
      </c>
    </row>
    <row r="4" spans="1:16" x14ac:dyDescent="0.3">
      <c r="A4">
        <v>22</v>
      </c>
      <c r="B4">
        <v>19</v>
      </c>
      <c r="C4">
        <v>66</v>
      </c>
      <c r="D4">
        <v>0</v>
      </c>
      <c r="E4" t="s">
        <v>69</v>
      </c>
      <c r="F4">
        <v>1</v>
      </c>
      <c r="G4">
        <v>0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AVERAGE(B2:INDIRECT("B"&amp;(ROW()-2)))</f>
        <v>15</v>
      </c>
      <c r="I6">
        <f ca="1">AVERAGE(I1:INDIRECT("I"&amp;(ROW()-2)))</f>
        <v>0</v>
      </c>
      <c r="J6">
        <f ca="1">AVERAGE(J1:INDIRECT("J"&amp;(ROW()-2)))</f>
        <v>3</v>
      </c>
      <c r="K6">
        <f ca="1">AVERAGE(K1:INDIRECT("K"&amp;(ROW()-2)))</f>
        <v>0.33333333333333331</v>
      </c>
    </row>
  </sheetData>
  <conditionalFormatting sqref="A1:O100">
    <cfRule type="expression" dxfId="32" priority="1">
      <formula>$P1=1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4</v>
      </c>
      <c r="B2">
        <v>10</v>
      </c>
      <c r="C2">
        <v>18</v>
      </c>
      <c r="D2">
        <v>0</v>
      </c>
      <c r="E2" t="s">
        <v>69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P2">
        <v>0</v>
      </c>
    </row>
    <row r="3" spans="1:16" x14ac:dyDescent="0.3">
      <c r="A3">
        <v>11</v>
      </c>
      <c r="B3">
        <v>20</v>
      </c>
      <c r="C3">
        <v>54</v>
      </c>
      <c r="D3">
        <v>0</v>
      </c>
      <c r="E3" t="s">
        <v>149</v>
      </c>
      <c r="F3">
        <v>1</v>
      </c>
      <c r="G3">
        <v>0</v>
      </c>
      <c r="H3">
        <v>1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 t="s">
        <v>153</v>
      </c>
      <c r="P3">
        <v>0</v>
      </c>
    </row>
    <row r="4" spans="1:16" x14ac:dyDescent="0.3">
      <c r="A4">
        <v>17</v>
      </c>
      <c r="B4">
        <v>17</v>
      </c>
      <c r="C4">
        <v>45</v>
      </c>
      <c r="D4">
        <v>0</v>
      </c>
      <c r="E4" t="s">
        <v>110</v>
      </c>
      <c r="F4">
        <v>1</v>
      </c>
      <c r="G4">
        <v>0</v>
      </c>
      <c r="H4">
        <v>0</v>
      </c>
      <c r="I4">
        <v>0</v>
      </c>
      <c r="J4">
        <v>7</v>
      </c>
      <c r="K4">
        <v>0</v>
      </c>
      <c r="L4">
        <v>1</v>
      </c>
      <c r="M4">
        <v>0</v>
      </c>
      <c r="N4">
        <v>0</v>
      </c>
      <c r="O4" t="s">
        <v>154</v>
      </c>
      <c r="P4">
        <v>0</v>
      </c>
    </row>
    <row r="5" spans="1:16" x14ac:dyDescent="0.3">
      <c r="A5">
        <v>25</v>
      </c>
      <c r="B5">
        <v>12</v>
      </c>
      <c r="C5" t="s">
        <v>80</v>
      </c>
      <c r="D5">
        <v>0</v>
      </c>
      <c r="E5" t="s">
        <v>69</v>
      </c>
      <c r="F5">
        <v>1</v>
      </c>
      <c r="G5">
        <v>0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P5">
        <v>0</v>
      </c>
    </row>
    <row r="6" spans="1:16" x14ac:dyDescent="0.3">
      <c r="A6">
        <v>28</v>
      </c>
      <c r="B6">
        <v>14</v>
      </c>
      <c r="C6">
        <v>61</v>
      </c>
      <c r="D6">
        <v>0</v>
      </c>
      <c r="E6" t="s">
        <v>149</v>
      </c>
      <c r="F6">
        <v>1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P6">
        <v>0</v>
      </c>
    </row>
    <row r="8" spans="1:16" x14ac:dyDescent="0.3">
      <c r="A8" t="s">
        <v>73</v>
      </c>
      <c r="B8">
        <f ca="1">AVERAGE(B2:INDIRECT("B"&amp;(COUNTA(B2:B2)+1),TRUE))</f>
        <v>10</v>
      </c>
      <c r="I8">
        <f ca="1">AVERAGE(I2:INDIRECT("I"&amp;(COUNTA(I2:I3)+1),TRUE))</f>
        <v>0</v>
      </c>
      <c r="J8">
        <f ca="1">AVERAGE(J2:INDIRECT("J"&amp;(COUNTA(J2:J3)+1),TRUE))</f>
        <v>2.5</v>
      </c>
      <c r="K8">
        <f ca="1">AVERAGE(J2:INDIRECT("H"&amp;(COUNTA(H2:H3)+1),TRUE))</f>
        <v>1.1666666666666667</v>
      </c>
    </row>
  </sheetData>
  <conditionalFormatting sqref="A1:O100">
    <cfRule type="expression" dxfId="31" priority="1">
      <formula>$P1=1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23</v>
      </c>
      <c r="C2">
        <v>39</v>
      </c>
      <c r="D2">
        <v>0</v>
      </c>
      <c r="E2" t="s">
        <v>112</v>
      </c>
      <c r="F2">
        <v>1</v>
      </c>
      <c r="G2">
        <v>0</v>
      </c>
      <c r="H2">
        <v>1</v>
      </c>
      <c r="I2">
        <v>1</v>
      </c>
      <c r="J2">
        <v>7</v>
      </c>
      <c r="K2">
        <v>0</v>
      </c>
      <c r="L2">
        <v>1</v>
      </c>
      <c r="M2">
        <v>0</v>
      </c>
      <c r="N2">
        <v>0</v>
      </c>
      <c r="O2" t="s">
        <v>155</v>
      </c>
      <c r="P2">
        <v>0</v>
      </c>
    </row>
    <row r="3" spans="1:16" x14ac:dyDescent="0.3">
      <c r="A3">
        <v>12</v>
      </c>
      <c r="B3">
        <v>13</v>
      </c>
      <c r="C3">
        <v>29</v>
      </c>
      <c r="D3">
        <v>0</v>
      </c>
      <c r="E3" t="s">
        <v>156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>
        <v>0</v>
      </c>
    </row>
    <row r="4" spans="1:16" x14ac:dyDescent="0.3">
      <c r="A4">
        <v>18</v>
      </c>
      <c r="B4">
        <v>26</v>
      </c>
      <c r="C4">
        <v>44</v>
      </c>
      <c r="D4">
        <v>0</v>
      </c>
      <c r="E4" t="s">
        <v>149</v>
      </c>
      <c r="F4">
        <v>1</v>
      </c>
      <c r="G4">
        <v>0</v>
      </c>
      <c r="H4">
        <v>2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P4">
        <v>0</v>
      </c>
    </row>
    <row r="5" spans="1:16" x14ac:dyDescent="0.3">
      <c r="A5">
        <v>24</v>
      </c>
      <c r="B5">
        <v>2</v>
      </c>
      <c r="C5">
        <v>54</v>
      </c>
      <c r="D5">
        <v>0</v>
      </c>
      <c r="E5" t="s">
        <v>157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158</v>
      </c>
      <c r="P5">
        <v>0</v>
      </c>
    </row>
    <row r="6" spans="1:16" x14ac:dyDescent="0.3">
      <c r="A6">
        <v>31</v>
      </c>
      <c r="B6">
        <v>32</v>
      </c>
      <c r="D6">
        <v>0</v>
      </c>
      <c r="E6" t="s">
        <v>159</v>
      </c>
      <c r="F6">
        <v>1</v>
      </c>
      <c r="G6">
        <v>0</v>
      </c>
      <c r="H6">
        <v>3</v>
      </c>
      <c r="I6">
        <v>0</v>
      </c>
      <c r="J6">
        <v>6</v>
      </c>
      <c r="K6">
        <v>0</v>
      </c>
      <c r="L6">
        <v>2</v>
      </c>
      <c r="M6">
        <v>0</v>
      </c>
      <c r="N6">
        <v>0</v>
      </c>
      <c r="O6" t="s">
        <v>160</v>
      </c>
      <c r="P6">
        <v>0</v>
      </c>
    </row>
    <row r="8" spans="1:16" x14ac:dyDescent="0.3">
      <c r="A8" t="s">
        <v>73</v>
      </c>
      <c r="B8">
        <f ca="1">AVERAGE(B2:INDIRECT("B"&amp;(COUNTA(B2:B2)+1),TRUE))</f>
        <v>23</v>
      </c>
      <c r="I8">
        <f ca="1">AVERAGE(I2:INDIRECT("I"&amp;(COUNTA(I2:I3)+1),TRUE))</f>
        <v>1</v>
      </c>
      <c r="J8">
        <f ca="1">AVERAGE(J2:INDIRECT("J"&amp;(COUNTA(J2:J3)+1),TRUE))</f>
        <v>3.5</v>
      </c>
      <c r="K8">
        <f ca="1">AVERAGE(J2:INDIRECT("H"&amp;(COUNTA(H2:H3)+1),TRUE))</f>
        <v>2</v>
      </c>
    </row>
  </sheetData>
  <conditionalFormatting sqref="A1:O100">
    <cfRule type="expression" dxfId="30" priority="1">
      <formula>$P1=1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</v>
      </c>
      <c r="B2">
        <v>15</v>
      </c>
      <c r="C2">
        <v>43</v>
      </c>
      <c r="D2">
        <v>0</v>
      </c>
      <c r="E2" t="s">
        <v>157</v>
      </c>
      <c r="F2">
        <v>0</v>
      </c>
      <c r="G2">
        <v>0</v>
      </c>
      <c r="H2">
        <v>2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 t="s">
        <v>161</v>
      </c>
      <c r="P2">
        <v>0</v>
      </c>
    </row>
    <row r="3" spans="1:16" x14ac:dyDescent="0.3">
      <c r="A3">
        <v>10</v>
      </c>
      <c r="B3">
        <v>14</v>
      </c>
      <c r="C3">
        <v>43</v>
      </c>
      <c r="D3">
        <v>0</v>
      </c>
      <c r="E3" t="s">
        <v>69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P3">
        <v>0</v>
      </c>
    </row>
    <row r="4" spans="1:16" x14ac:dyDescent="0.3">
      <c r="A4">
        <v>23</v>
      </c>
      <c r="B4">
        <v>9</v>
      </c>
      <c r="C4">
        <v>79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1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AVERAGE(B2:INDIRECT("B"&amp;(COUNTA(B2:B2)+1),TRUE))</f>
        <v>15</v>
      </c>
      <c r="I6">
        <f ca="1">AVERAGE(I2:INDIRECT("I"&amp;(COUNTA(I2:I3)+1),TRUE))</f>
        <v>0.5</v>
      </c>
      <c r="J6">
        <f ca="1">AVERAGE(J2:INDIRECT("J"&amp;(COUNTA(J2:J3)+1),TRUE))</f>
        <v>1</v>
      </c>
      <c r="K6">
        <f ca="1">AVERAGE(J2:INDIRECT("H"&amp;(COUNTA(H2:H3)+1),TRUE))</f>
        <v>1.1666666666666667</v>
      </c>
    </row>
  </sheetData>
  <conditionalFormatting sqref="A1:O100">
    <cfRule type="expression" dxfId="29" priority="1">
      <formula>$P1=1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7</v>
      </c>
      <c r="C2">
        <v>39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 t="s">
        <v>162</v>
      </c>
      <c r="P2">
        <v>1</v>
      </c>
    </row>
    <row r="3" spans="1:16" x14ac:dyDescent="0.3">
      <c r="A3">
        <v>13</v>
      </c>
      <c r="B3">
        <v>9</v>
      </c>
      <c r="C3">
        <v>47</v>
      </c>
      <c r="D3">
        <v>0</v>
      </c>
      <c r="E3" t="s">
        <v>163</v>
      </c>
      <c r="F3">
        <v>1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 t="s">
        <v>98</v>
      </c>
      <c r="P3">
        <v>0</v>
      </c>
    </row>
    <row r="4" spans="1:16" x14ac:dyDescent="0.3">
      <c r="A4">
        <v>20</v>
      </c>
      <c r="B4">
        <v>13</v>
      </c>
      <c r="C4">
        <v>41</v>
      </c>
      <c r="D4">
        <v>0</v>
      </c>
      <c r="E4" t="s">
        <v>157</v>
      </c>
      <c r="F4">
        <v>1</v>
      </c>
      <c r="G4">
        <v>0</v>
      </c>
      <c r="H4">
        <v>1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 t="s">
        <v>164</v>
      </c>
      <c r="P4">
        <v>0</v>
      </c>
    </row>
    <row r="5" spans="1:16" x14ac:dyDescent="0.3">
      <c r="A5">
        <v>27</v>
      </c>
      <c r="B5">
        <v>15</v>
      </c>
      <c r="D5">
        <v>0</v>
      </c>
      <c r="E5" t="s">
        <v>165</v>
      </c>
      <c r="F5">
        <v>1</v>
      </c>
      <c r="G5">
        <v>0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 t="s">
        <v>166</v>
      </c>
      <c r="P5">
        <v>0</v>
      </c>
    </row>
    <row r="6" spans="1:16" x14ac:dyDescent="0.3">
      <c r="A6">
        <v>31</v>
      </c>
      <c r="B6">
        <v>3</v>
      </c>
      <c r="C6">
        <v>13</v>
      </c>
      <c r="D6">
        <v>0</v>
      </c>
      <c r="E6" t="s">
        <v>69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 t="s">
        <v>167</v>
      </c>
      <c r="P6">
        <v>0</v>
      </c>
    </row>
    <row r="8" spans="1:16" x14ac:dyDescent="0.3">
      <c r="A8" t="s">
        <v>73</v>
      </c>
      <c r="B8">
        <f ca="1">AVERAGE(B2:INDIRECT("B"&amp;(COUNTA(B2:B2)+1),TRUE))</f>
        <v>7</v>
      </c>
      <c r="I8">
        <f ca="1">AVERAGE(I2:INDIRECT("I"&amp;(COUNTA(I2:I3)+1),TRUE))</f>
        <v>0</v>
      </c>
      <c r="J8">
        <f ca="1">AVERAGE(J2:INDIRECT("J"&amp;(COUNTA(J2:J3)+1),TRUE))</f>
        <v>2.5</v>
      </c>
      <c r="K8">
        <f ca="1">AVERAGE(J2:INDIRECT("H"&amp;(COUNTA(H2:H3)+1),TRUE))</f>
        <v>0.83333333333333337</v>
      </c>
    </row>
  </sheetData>
  <conditionalFormatting sqref="A1:O100">
    <cfRule type="expression" dxfId="28" priority="1">
      <formula>$P1=1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6</v>
      </c>
      <c r="B2">
        <v>19</v>
      </c>
      <c r="C2">
        <v>61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2</v>
      </c>
      <c r="M2">
        <v>0</v>
      </c>
      <c r="N2">
        <v>0</v>
      </c>
      <c r="P2">
        <v>0</v>
      </c>
    </row>
    <row r="3" spans="1:16" x14ac:dyDescent="0.3">
      <c r="A3">
        <v>9</v>
      </c>
      <c r="B3">
        <v>12</v>
      </c>
      <c r="C3">
        <v>23</v>
      </c>
      <c r="D3">
        <v>0</v>
      </c>
      <c r="E3" t="s">
        <v>69</v>
      </c>
      <c r="F3">
        <v>0</v>
      </c>
      <c r="G3">
        <v>1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P3">
        <v>0</v>
      </c>
    </row>
    <row r="4" spans="1:16" x14ac:dyDescent="0.3">
      <c r="A4">
        <v>17</v>
      </c>
      <c r="B4">
        <v>11</v>
      </c>
      <c r="C4">
        <v>45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AVERAGE(B2:INDIRECT("B"&amp;(COUNTA(B2:B2)+1),TRUE))</f>
        <v>19</v>
      </c>
      <c r="I6">
        <f ca="1">AVERAGE(I2:INDIRECT("I"&amp;(COUNTA(I2:I3)+1),TRUE))</f>
        <v>0</v>
      </c>
      <c r="J6">
        <f ca="1">AVERAGE(J2:INDIRECT("J"&amp;(COUNTA(J2:J3)+1),TRUE))</f>
        <v>4</v>
      </c>
      <c r="K6">
        <f ca="1">AVERAGE(J2:INDIRECT("H"&amp;(COUNTA(H2:H3)+1),TRUE))</f>
        <v>1.3333333333333333</v>
      </c>
    </row>
  </sheetData>
  <conditionalFormatting sqref="A1:O100">
    <cfRule type="expression" dxfId="27" priority="1">
      <formula>$P1=1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7</v>
      </c>
      <c r="B2">
        <v>19</v>
      </c>
      <c r="C2">
        <v>59</v>
      </c>
      <c r="D2">
        <v>0</v>
      </c>
      <c r="E2" t="s">
        <v>69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 t="s">
        <v>168</v>
      </c>
      <c r="P2">
        <v>0</v>
      </c>
    </row>
    <row r="3" spans="1:16" x14ac:dyDescent="0.3">
      <c r="A3">
        <v>13</v>
      </c>
      <c r="B3">
        <v>13</v>
      </c>
      <c r="C3">
        <v>47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P3">
        <v>0</v>
      </c>
    </row>
    <row r="4" spans="1:16" x14ac:dyDescent="0.3">
      <c r="A4">
        <v>19</v>
      </c>
      <c r="B4">
        <v>21</v>
      </c>
      <c r="C4">
        <v>39</v>
      </c>
      <c r="D4">
        <v>0</v>
      </c>
      <c r="E4" t="s">
        <v>110</v>
      </c>
      <c r="F4">
        <v>1</v>
      </c>
      <c r="G4">
        <v>0</v>
      </c>
      <c r="H4">
        <v>1</v>
      </c>
      <c r="I4">
        <v>0</v>
      </c>
      <c r="J4">
        <v>3</v>
      </c>
      <c r="K4">
        <v>1</v>
      </c>
      <c r="L4">
        <v>2</v>
      </c>
      <c r="M4">
        <v>0</v>
      </c>
      <c r="N4">
        <v>0</v>
      </c>
      <c r="O4" t="s">
        <v>169</v>
      </c>
      <c r="P4">
        <v>0</v>
      </c>
    </row>
    <row r="6" spans="1:16" x14ac:dyDescent="0.3">
      <c r="A6" t="s">
        <v>73</v>
      </c>
      <c r="B6">
        <f ca="1">AVERAGE(B2:INDIRECT("B"&amp;(COUNTA(B2:B2)+1),TRUE))</f>
        <v>19</v>
      </c>
      <c r="I6">
        <f ca="1">AVERAGE(I2:INDIRECT("I"&amp;(COUNTA(I2:I3)+1),TRUE))</f>
        <v>0</v>
      </c>
      <c r="J6">
        <f ca="1">AVERAGE(J2:INDIRECT("J"&amp;(COUNTA(J2:J3)+1),TRUE))</f>
        <v>2.5</v>
      </c>
      <c r="K6">
        <f ca="1">AVERAGE(J2:INDIRECT("H"&amp;(COUNTA(H2:H3)+1),TRUE))</f>
        <v>1</v>
      </c>
    </row>
  </sheetData>
  <conditionalFormatting sqref="A1:O100">
    <cfRule type="expression" dxfId="26" priority="1">
      <formula>$P1=1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7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8</v>
      </c>
      <c r="B2">
        <v>0</v>
      </c>
      <c r="C2">
        <v>18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170</v>
      </c>
      <c r="P2">
        <v>0</v>
      </c>
    </row>
    <row r="3" spans="1:16" x14ac:dyDescent="0.3">
      <c r="A3">
        <v>19</v>
      </c>
      <c r="B3">
        <v>0</v>
      </c>
      <c r="C3">
        <v>31</v>
      </c>
      <c r="D3">
        <v>0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171</v>
      </c>
      <c r="P3">
        <v>0</v>
      </c>
    </row>
    <row r="4" spans="1:16" x14ac:dyDescent="0.3">
      <c r="A4">
        <v>27</v>
      </c>
      <c r="B4">
        <v>0</v>
      </c>
      <c r="C4">
        <v>62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</row>
    <row r="5" spans="1:16" x14ac:dyDescent="0.3">
      <c r="A5">
        <v>29</v>
      </c>
      <c r="B5">
        <v>6</v>
      </c>
      <c r="C5">
        <v>11</v>
      </c>
      <c r="D5">
        <v>0</v>
      </c>
      <c r="E5" t="s">
        <v>69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</row>
    <row r="7" spans="1:16" x14ac:dyDescent="0.3">
      <c r="A7" t="s">
        <v>73</v>
      </c>
      <c r="B7">
        <f ca="1">AVERAGE(B2:INDIRECT("B"&amp;(COUNTA(B2:B2)+1),TRUE))</f>
        <v>0</v>
      </c>
      <c r="I7">
        <f ca="1">AVERAGE(I2:INDIRECT("I"&amp;(COUNTA(I2:I3)+1),TRUE))</f>
        <v>0</v>
      </c>
      <c r="J7">
        <f ca="1">AVERAGE(J2:INDIRECT("J"&amp;(COUNTA(J2:J3)+1),TRUE))</f>
        <v>0</v>
      </c>
      <c r="K7">
        <f ca="1">AVERAGE(J2:INDIRECT("H"&amp;(COUNTA(H2:H3)+1),TRUE))</f>
        <v>0</v>
      </c>
    </row>
  </sheetData>
  <conditionalFormatting sqref="A1:O100">
    <cfRule type="expression" dxfId="25" priority="1">
      <formula>$P1=1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7</v>
      </c>
      <c r="C2">
        <v>43</v>
      </c>
      <c r="D2">
        <v>1</v>
      </c>
      <c r="E2" t="s">
        <v>69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 t="s">
        <v>172</v>
      </c>
      <c r="P2">
        <v>0</v>
      </c>
    </row>
    <row r="3" spans="1:16" x14ac:dyDescent="0.3">
      <c r="A3">
        <v>11</v>
      </c>
      <c r="B3">
        <v>0</v>
      </c>
      <c r="C3">
        <v>54</v>
      </c>
      <c r="D3">
        <v>1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</row>
    <row r="4" spans="1:16" x14ac:dyDescent="0.3">
      <c r="A4">
        <v>21</v>
      </c>
      <c r="B4">
        <v>7</v>
      </c>
      <c r="C4">
        <v>9</v>
      </c>
      <c r="D4">
        <v>1</v>
      </c>
      <c r="E4" t="s">
        <v>69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173</v>
      </c>
      <c r="P4">
        <v>0</v>
      </c>
    </row>
    <row r="5" spans="1:16" x14ac:dyDescent="0.3">
      <c r="A5">
        <v>25</v>
      </c>
      <c r="B5">
        <v>7</v>
      </c>
      <c r="C5">
        <v>64</v>
      </c>
      <c r="D5">
        <v>0</v>
      </c>
      <c r="E5" t="s">
        <v>69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P5">
        <v>0</v>
      </c>
    </row>
    <row r="6" spans="1:16" x14ac:dyDescent="0.3">
      <c r="A6">
        <v>31</v>
      </c>
      <c r="B6">
        <v>0</v>
      </c>
      <c r="D6">
        <v>1</v>
      </c>
      <c r="E6" t="s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174</v>
      </c>
      <c r="P6">
        <v>0</v>
      </c>
    </row>
    <row r="8" spans="1:16" x14ac:dyDescent="0.3">
      <c r="A8" t="s">
        <v>73</v>
      </c>
      <c r="B8">
        <f ca="1">AVERAGE(B2:INDIRECT("B"&amp;(ROW()-2)))</f>
        <v>4.2</v>
      </c>
      <c r="I8">
        <f ca="1">AVERAGE(I2:INDIRECT("I"&amp;(ROW()-2)))</f>
        <v>0</v>
      </c>
      <c r="J8">
        <f ca="1">AVERAGE(J2:INDIRECT("J"&amp;(ROW()-2)))</f>
        <v>0.2</v>
      </c>
      <c r="K8">
        <f ca="1">AVERAGE(K2:INDIRECT("K"&amp;(ROW()-2)))</f>
        <v>0.2</v>
      </c>
    </row>
  </sheetData>
  <conditionalFormatting sqref="A1:O100">
    <cfRule type="expression" dxfId="24" priority="1">
      <formula>$P1=1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6</v>
      </c>
      <c r="B2">
        <v>12</v>
      </c>
      <c r="C2">
        <v>37</v>
      </c>
      <c r="D2">
        <v>0</v>
      </c>
      <c r="E2" t="s">
        <v>75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 t="s">
        <v>98</v>
      </c>
      <c r="P2">
        <v>0</v>
      </c>
    </row>
    <row r="3" spans="1:16" x14ac:dyDescent="0.3">
      <c r="A3">
        <v>16</v>
      </c>
      <c r="B3">
        <v>13</v>
      </c>
      <c r="C3">
        <v>45</v>
      </c>
      <c r="D3">
        <v>0</v>
      </c>
      <c r="E3" t="s">
        <v>149</v>
      </c>
      <c r="F3">
        <v>1</v>
      </c>
      <c r="G3">
        <v>0</v>
      </c>
      <c r="H3">
        <v>0</v>
      </c>
      <c r="I3">
        <v>0</v>
      </c>
      <c r="J3">
        <v>4</v>
      </c>
      <c r="K3">
        <v>0</v>
      </c>
      <c r="L3">
        <v>2</v>
      </c>
      <c r="M3">
        <v>0</v>
      </c>
      <c r="N3">
        <v>0</v>
      </c>
      <c r="P3">
        <v>0</v>
      </c>
    </row>
    <row r="5" spans="1:16" x14ac:dyDescent="0.3">
      <c r="A5" t="s">
        <v>73</v>
      </c>
      <c r="B5">
        <f ca="1">AVERAGE(B2:INDIRECT("B"&amp;(ROW()-2)))</f>
        <v>12.5</v>
      </c>
      <c r="I5">
        <f ca="1">AVERAGE(I2:INDIRECT("I"&amp;(ROW()-2)))</f>
        <v>0</v>
      </c>
      <c r="J5">
        <f ca="1">AVERAGE(J2:INDIRECT("J"&amp;(ROW()-2)))</f>
        <v>2.5</v>
      </c>
      <c r="K5">
        <f ca="1">AVERAGE(K2:INDIRECT("K"&amp;(ROW()-2)))</f>
        <v>0</v>
      </c>
    </row>
  </sheetData>
  <conditionalFormatting sqref="A1:O100">
    <cfRule type="expression" dxfId="23" priority="1">
      <formula>$P1=1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7</v>
      </c>
      <c r="B2">
        <v>0</v>
      </c>
      <c r="C2">
        <v>36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>
        <v>0</v>
      </c>
    </row>
    <row r="3" spans="1:16" x14ac:dyDescent="0.3">
      <c r="A3">
        <v>15</v>
      </c>
      <c r="B3">
        <v>10</v>
      </c>
      <c r="C3">
        <v>42</v>
      </c>
      <c r="D3">
        <v>0</v>
      </c>
      <c r="E3" t="s">
        <v>107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 t="s">
        <v>175</v>
      </c>
      <c r="P3">
        <v>1</v>
      </c>
    </row>
    <row r="4" spans="1:16" x14ac:dyDescent="0.3">
      <c r="A4">
        <v>22</v>
      </c>
      <c r="B4">
        <v>1</v>
      </c>
      <c r="C4">
        <v>26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AVERAGE(B2:INDIRECT("B"&amp;(ROW()-2)))</f>
        <v>3.6666666666666665</v>
      </c>
      <c r="I6">
        <f ca="1">AVERAGE(I2:INDIRECT("I"&amp;(ROW()-2)))</f>
        <v>0</v>
      </c>
      <c r="J6">
        <f ca="1">AVERAGE(J2:INDIRECT("J"&amp;(ROW()-2)))</f>
        <v>0.33333333333333331</v>
      </c>
      <c r="K6">
        <f ca="1">AVERAGE(K2:INDIRECT("K"&amp;(ROW()-2)))</f>
        <v>0</v>
      </c>
    </row>
  </sheetData>
  <conditionalFormatting sqref="A1:O100">
    <cfRule type="expression" dxfId="22" priority="1">
      <formula>$P1=1</formula>
    </cfRule>
  </conditionalFormatting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1"/>
  <sheetViews>
    <sheetView workbookViewId="0">
      <pane ySplit="1" topLeftCell="A2" activePane="bottomLeft" state="frozen"/>
      <selection pane="bottomLeft" activeCell="C5" sqref="C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17</v>
      </c>
      <c r="C2">
        <v>43</v>
      </c>
      <c r="D2">
        <v>0</v>
      </c>
      <c r="E2" t="s">
        <v>176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1</v>
      </c>
      <c r="O2" t="s">
        <v>177</v>
      </c>
      <c r="P2">
        <v>0</v>
      </c>
    </row>
    <row r="3" spans="1:16" x14ac:dyDescent="0.3">
      <c r="A3">
        <v>8</v>
      </c>
      <c r="B3">
        <v>22</v>
      </c>
      <c r="C3">
        <v>38</v>
      </c>
      <c r="D3">
        <v>1</v>
      </c>
      <c r="E3" t="s">
        <v>75</v>
      </c>
      <c r="F3">
        <v>1</v>
      </c>
      <c r="G3">
        <v>1</v>
      </c>
      <c r="H3">
        <v>0</v>
      </c>
      <c r="I3">
        <v>0</v>
      </c>
      <c r="J3">
        <v>5</v>
      </c>
      <c r="K3">
        <v>1</v>
      </c>
      <c r="L3">
        <v>2</v>
      </c>
      <c r="M3">
        <v>0</v>
      </c>
      <c r="N3">
        <v>0</v>
      </c>
      <c r="O3" t="s">
        <v>178</v>
      </c>
      <c r="P3">
        <v>1</v>
      </c>
    </row>
    <row r="4" spans="1:16" x14ac:dyDescent="0.3">
      <c r="A4">
        <v>10</v>
      </c>
      <c r="B4">
        <v>37</v>
      </c>
      <c r="C4">
        <v>55</v>
      </c>
      <c r="D4">
        <v>0</v>
      </c>
      <c r="E4" t="s">
        <v>179</v>
      </c>
      <c r="F4">
        <v>1</v>
      </c>
      <c r="G4">
        <v>0</v>
      </c>
      <c r="H4">
        <v>3</v>
      </c>
      <c r="I4">
        <v>0</v>
      </c>
      <c r="J4">
        <v>6</v>
      </c>
      <c r="K4">
        <v>0</v>
      </c>
      <c r="L4">
        <v>2</v>
      </c>
      <c r="M4">
        <v>0</v>
      </c>
      <c r="N4">
        <v>1</v>
      </c>
      <c r="P4">
        <v>0</v>
      </c>
    </row>
    <row r="5" spans="1:16" x14ac:dyDescent="0.3">
      <c r="A5">
        <v>12</v>
      </c>
      <c r="B5">
        <v>25</v>
      </c>
      <c r="C5">
        <v>80</v>
      </c>
      <c r="D5">
        <v>0</v>
      </c>
      <c r="E5" t="s">
        <v>180</v>
      </c>
      <c r="F5">
        <v>1</v>
      </c>
      <c r="G5">
        <v>0</v>
      </c>
      <c r="H5">
        <v>2</v>
      </c>
      <c r="I5">
        <v>0</v>
      </c>
      <c r="J5">
        <v>5</v>
      </c>
      <c r="K5">
        <v>0</v>
      </c>
      <c r="L5">
        <v>2</v>
      </c>
      <c r="M5">
        <v>0</v>
      </c>
      <c r="N5">
        <v>0</v>
      </c>
      <c r="O5" t="s">
        <v>181</v>
      </c>
      <c r="P5">
        <v>0</v>
      </c>
    </row>
    <row r="6" spans="1:16" x14ac:dyDescent="0.3">
      <c r="A6">
        <v>17</v>
      </c>
      <c r="B6">
        <v>35</v>
      </c>
      <c r="C6">
        <v>65</v>
      </c>
      <c r="D6">
        <v>0</v>
      </c>
      <c r="E6" t="s">
        <v>176</v>
      </c>
      <c r="F6">
        <v>1</v>
      </c>
      <c r="G6">
        <v>0</v>
      </c>
      <c r="H6">
        <v>2</v>
      </c>
      <c r="I6">
        <v>0</v>
      </c>
      <c r="J6">
        <v>7</v>
      </c>
      <c r="K6">
        <v>0</v>
      </c>
      <c r="L6">
        <v>3</v>
      </c>
      <c r="M6">
        <v>0</v>
      </c>
      <c r="N6">
        <v>1</v>
      </c>
      <c r="O6" t="s">
        <v>182</v>
      </c>
      <c r="P6">
        <v>1</v>
      </c>
    </row>
    <row r="7" spans="1:16" x14ac:dyDescent="0.3">
      <c r="A7">
        <v>22</v>
      </c>
      <c r="B7">
        <v>33</v>
      </c>
      <c r="C7">
        <v>66</v>
      </c>
      <c r="D7">
        <v>0</v>
      </c>
      <c r="E7" t="s">
        <v>176</v>
      </c>
      <c r="F7">
        <v>1</v>
      </c>
      <c r="G7">
        <v>0</v>
      </c>
      <c r="H7">
        <v>3</v>
      </c>
      <c r="I7">
        <v>0</v>
      </c>
      <c r="J7">
        <v>5</v>
      </c>
      <c r="K7">
        <v>1</v>
      </c>
      <c r="L7">
        <v>1</v>
      </c>
      <c r="M7">
        <v>0</v>
      </c>
      <c r="N7">
        <v>0</v>
      </c>
      <c r="O7" t="s">
        <v>183</v>
      </c>
      <c r="P7">
        <v>0</v>
      </c>
    </row>
    <row r="8" spans="1:16" x14ac:dyDescent="0.3">
      <c r="A8">
        <v>24</v>
      </c>
      <c r="B8">
        <v>24</v>
      </c>
      <c r="C8">
        <v>54</v>
      </c>
      <c r="D8">
        <v>0</v>
      </c>
      <c r="E8" t="s">
        <v>117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1</v>
      </c>
      <c r="M8">
        <v>0</v>
      </c>
      <c r="N8">
        <v>0</v>
      </c>
      <c r="O8" t="s">
        <v>184</v>
      </c>
      <c r="P8">
        <v>0</v>
      </c>
    </row>
    <row r="9" spans="1:16" x14ac:dyDescent="0.3">
      <c r="A9">
        <v>26</v>
      </c>
      <c r="B9">
        <v>20</v>
      </c>
      <c r="D9">
        <v>0</v>
      </c>
      <c r="E9" t="s">
        <v>102</v>
      </c>
      <c r="F9">
        <v>1</v>
      </c>
      <c r="G9">
        <v>0</v>
      </c>
      <c r="H9">
        <v>1</v>
      </c>
      <c r="I9">
        <v>0</v>
      </c>
      <c r="J9">
        <v>6</v>
      </c>
      <c r="K9">
        <v>0</v>
      </c>
      <c r="L9">
        <v>1</v>
      </c>
      <c r="M9">
        <v>0</v>
      </c>
      <c r="N9">
        <v>0</v>
      </c>
      <c r="O9" t="s">
        <v>185</v>
      </c>
      <c r="P9">
        <v>0</v>
      </c>
    </row>
    <row r="11" spans="1:16" x14ac:dyDescent="0.3">
      <c r="A11" t="s">
        <v>73</v>
      </c>
      <c r="B11">
        <f ca="1">AVERAGE(B2:INDIRECT("B"&amp;(ROW()-2)))</f>
        <v>26.625</v>
      </c>
      <c r="I11">
        <f ca="1">AVERAGE(I2:INDIRECT("I"&amp;(ROW()-2)))</f>
        <v>0</v>
      </c>
      <c r="J11">
        <f ca="1">AVERAGE(J2:INDIRECT("J"&amp;(ROW()-2)))</f>
        <v>5.5</v>
      </c>
      <c r="K11">
        <f ca="1">AVERAGE(K2:INDIRECT("K"&amp;(ROW()-2)))</f>
        <v>0.375</v>
      </c>
    </row>
  </sheetData>
  <conditionalFormatting sqref="A1:O100">
    <cfRule type="expression" dxfId="21" priority="1">
      <formula>$P1=1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8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6</v>
      </c>
      <c r="B2">
        <v>3</v>
      </c>
      <c r="C2">
        <v>37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186</v>
      </c>
      <c r="P2">
        <v>0</v>
      </c>
    </row>
    <row r="3" spans="1:16" x14ac:dyDescent="0.3">
      <c r="A3">
        <v>14</v>
      </c>
      <c r="B3">
        <v>3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187</v>
      </c>
      <c r="P3">
        <v>0</v>
      </c>
    </row>
    <row r="4" spans="1:16" x14ac:dyDescent="0.3">
      <c r="A4">
        <v>21</v>
      </c>
      <c r="B4">
        <v>5</v>
      </c>
      <c r="C4">
        <v>47</v>
      </c>
      <c r="D4">
        <v>0</v>
      </c>
      <c r="E4" t="s">
        <v>69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 t="s">
        <v>188</v>
      </c>
      <c r="P4">
        <v>0</v>
      </c>
    </row>
    <row r="5" spans="1:16" x14ac:dyDescent="0.3">
      <c r="A5">
        <v>26</v>
      </c>
      <c r="B5">
        <v>8</v>
      </c>
      <c r="C5" t="s">
        <v>80</v>
      </c>
      <c r="D5">
        <v>0</v>
      </c>
      <c r="E5" t="s">
        <v>69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 t="s">
        <v>189</v>
      </c>
      <c r="P5">
        <v>0</v>
      </c>
    </row>
    <row r="6" spans="1:16" x14ac:dyDescent="0.3">
      <c r="A6">
        <v>30</v>
      </c>
      <c r="B6">
        <v>9</v>
      </c>
      <c r="C6">
        <v>30</v>
      </c>
      <c r="D6">
        <v>0</v>
      </c>
      <c r="E6" t="s">
        <v>69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 t="s">
        <v>190</v>
      </c>
      <c r="P6">
        <v>0</v>
      </c>
    </row>
    <row r="8" spans="1:16" x14ac:dyDescent="0.3">
      <c r="A8" t="s">
        <v>73</v>
      </c>
      <c r="B8">
        <f ca="1">AVERAGE(B2:INDIRECT("B"&amp;(ROW()-2)))</f>
        <v>5.6</v>
      </c>
      <c r="I8">
        <f ca="1">AVERAGE(I2:INDIRECT("I"&amp;(ROW()-2)))</f>
        <v>0</v>
      </c>
      <c r="J8">
        <f ca="1">AVERAGE(J2:INDIRECT("J"&amp;(ROW()-2)))</f>
        <v>0.4</v>
      </c>
      <c r="K8">
        <f ca="1">AVERAGE(K2:INDIRECT("K"&amp;(ROW()-2)))</f>
        <v>0</v>
      </c>
    </row>
  </sheetData>
  <conditionalFormatting sqref="A1:O100">
    <cfRule type="expression" dxfId="20" priority="1">
      <formula>$P1=1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7"/>
  <sheetViews>
    <sheetView workbookViewId="0">
      <pane ySplit="1" topLeftCell="A2" activePane="bottomLeft" state="frozen"/>
      <selection pane="bottomLeft" activeCell="K4" sqref="K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7</v>
      </c>
      <c r="B2">
        <v>11</v>
      </c>
      <c r="C2">
        <v>36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 t="s">
        <v>191</v>
      </c>
      <c r="P2">
        <v>0</v>
      </c>
    </row>
    <row r="3" spans="1:16" x14ac:dyDescent="0.3">
      <c r="A3">
        <v>12</v>
      </c>
      <c r="B3">
        <v>7</v>
      </c>
      <c r="C3">
        <v>29</v>
      </c>
      <c r="D3">
        <v>0</v>
      </c>
      <c r="E3" t="s">
        <v>69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 t="s">
        <v>192</v>
      </c>
      <c r="P3">
        <v>0</v>
      </c>
    </row>
    <row r="4" spans="1:16" x14ac:dyDescent="0.3">
      <c r="A4">
        <v>20</v>
      </c>
      <c r="B4">
        <v>11</v>
      </c>
      <c r="C4">
        <v>46</v>
      </c>
      <c r="D4">
        <v>0</v>
      </c>
      <c r="E4" t="s">
        <v>69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2</v>
      </c>
      <c r="M4">
        <v>0</v>
      </c>
      <c r="N4">
        <v>0</v>
      </c>
      <c r="O4" t="s">
        <v>193</v>
      </c>
      <c r="P4">
        <v>0</v>
      </c>
    </row>
    <row r="5" spans="1:16" x14ac:dyDescent="0.3">
      <c r="A5">
        <v>32</v>
      </c>
      <c r="B5">
        <v>10</v>
      </c>
      <c r="C5">
        <v>61</v>
      </c>
      <c r="D5">
        <v>0</v>
      </c>
      <c r="E5" t="s">
        <v>69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P5">
        <v>0</v>
      </c>
    </row>
    <row r="7" spans="1:16" x14ac:dyDescent="0.3">
      <c r="A7" t="s">
        <v>73</v>
      </c>
      <c r="B7">
        <f ca="1">AVERAGE(B2:INDIRECT("B"&amp;(ROW()-2)))</f>
        <v>9.75</v>
      </c>
      <c r="I7">
        <f ca="1">AVERAGE(I2:INDIRECT("I"&amp;(ROW()-2)))</f>
        <v>0</v>
      </c>
      <c r="J7">
        <f ca="1">AVERAGE(J2:INDIRECT("J"&amp;(ROW()-2)))</f>
        <v>2.25</v>
      </c>
      <c r="K7">
        <f ca="1">AVERAGE(K2:INDIRECT("K"&amp;(ROW()-2)))</f>
        <v>0.25</v>
      </c>
    </row>
  </sheetData>
  <conditionalFormatting sqref="A1:O100">
    <cfRule type="expression" dxfId="19" priority="1">
      <formula>$P1=1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7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5</v>
      </c>
      <c r="B2">
        <v>17</v>
      </c>
      <c r="C2">
        <v>43</v>
      </c>
      <c r="D2">
        <v>0</v>
      </c>
      <c r="E2" t="s">
        <v>75</v>
      </c>
      <c r="F2">
        <v>1</v>
      </c>
      <c r="G2">
        <v>0</v>
      </c>
      <c r="H2">
        <v>2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 t="s">
        <v>194</v>
      </c>
      <c r="P2">
        <v>0</v>
      </c>
    </row>
    <row r="3" spans="1:16" x14ac:dyDescent="0.3">
      <c r="A3">
        <v>10</v>
      </c>
      <c r="B3">
        <v>16</v>
      </c>
      <c r="C3">
        <v>43</v>
      </c>
      <c r="D3">
        <v>0</v>
      </c>
      <c r="E3" t="s">
        <v>69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2</v>
      </c>
      <c r="M3">
        <v>0</v>
      </c>
      <c r="N3">
        <v>0</v>
      </c>
      <c r="P3">
        <v>1</v>
      </c>
    </row>
    <row r="4" spans="1:16" x14ac:dyDescent="0.3">
      <c r="A4">
        <v>16</v>
      </c>
      <c r="B4">
        <v>14</v>
      </c>
      <c r="C4">
        <v>29</v>
      </c>
      <c r="D4">
        <v>0</v>
      </c>
      <c r="E4" t="s">
        <v>75</v>
      </c>
      <c r="F4">
        <v>1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 t="s">
        <v>195</v>
      </c>
      <c r="P4">
        <v>0</v>
      </c>
    </row>
    <row r="5" spans="1:16" x14ac:dyDescent="0.3">
      <c r="A5">
        <v>19</v>
      </c>
      <c r="B5">
        <v>16</v>
      </c>
      <c r="D5">
        <v>0</v>
      </c>
      <c r="E5" t="s">
        <v>69</v>
      </c>
      <c r="F5">
        <v>1</v>
      </c>
      <c r="G5">
        <v>0</v>
      </c>
      <c r="H5">
        <v>1</v>
      </c>
      <c r="I5">
        <v>0</v>
      </c>
      <c r="J5">
        <v>3</v>
      </c>
      <c r="K5">
        <v>0</v>
      </c>
      <c r="L5">
        <v>2</v>
      </c>
      <c r="M5">
        <v>0</v>
      </c>
      <c r="N5">
        <v>0</v>
      </c>
      <c r="O5" t="s">
        <v>196</v>
      </c>
      <c r="P5">
        <v>0</v>
      </c>
    </row>
    <row r="7" spans="1:16" x14ac:dyDescent="0.3">
      <c r="A7" t="s">
        <v>73</v>
      </c>
      <c r="B7">
        <f ca="1">AVERAGE(B2:INDIRECT("B"&amp;(ROW()-2)))</f>
        <v>15.75</v>
      </c>
      <c r="I7">
        <f ca="1">AVERAGE(I2:INDIRECT("I"&amp;(ROW()-2)))</f>
        <v>0.5</v>
      </c>
      <c r="J7">
        <f ca="1">AVERAGE(J2:INDIRECT("J"&amp;(ROW()-2)))</f>
        <v>2</v>
      </c>
      <c r="K7">
        <f ca="1">AVERAGE(K2:INDIRECT("K"&amp;(ROW()-2)))</f>
        <v>0.25</v>
      </c>
    </row>
  </sheetData>
  <conditionalFormatting sqref="A1:O100">
    <cfRule type="expression" dxfId="18" priority="1">
      <formula>$P1=1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6</v>
      </c>
      <c r="B2">
        <v>22</v>
      </c>
      <c r="C2">
        <v>37</v>
      </c>
      <c r="D2">
        <v>0</v>
      </c>
      <c r="E2" t="s">
        <v>110</v>
      </c>
      <c r="F2">
        <v>1</v>
      </c>
      <c r="G2">
        <v>0</v>
      </c>
      <c r="H2">
        <v>1</v>
      </c>
      <c r="I2">
        <v>0</v>
      </c>
      <c r="J2">
        <v>6</v>
      </c>
      <c r="K2">
        <v>0</v>
      </c>
      <c r="L2">
        <v>2</v>
      </c>
      <c r="M2">
        <v>0</v>
      </c>
      <c r="N2">
        <v>0</v>
      </c>
      <c r="O2" t="s">
        <v>197</v>
      </c>
      <c r="P2">
        <v>0</v>
      </c>
    </row>
    <row r="3" spans="1:16" x14ac:dyDescent="0.3">
      <c r="A3">
        <v>13</v>
      </c>
      <c r="B3">
        <v>16</v>
      </c>
      <c r="C3">
        <v>47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4</v>
      </c>
      <c r="K3">
        <v>0</v>
      </c>
      <c r="L3">
        <v>3</v>
      </c>
      <c r="M3">
        <v>1</v>
      </c>
      <c r="N3">
        <v>0</v>
      </c>
      <c r="O3" t="s">
        <v>198</v>
      </c>
      <c r="P3">
        <v>0</v>
      </c>
    </row>
    <row r="4" spans="1:16" x14ac:dyDescent="0.3">
      <c r="A4">
        <v>22</v>
      </c>
      <c r="B4">
        <v>22</v>
      </c>
      <c r="C4">
        <v>26</v>
      </c>
      <c r="D4">
        <v>0</v>
      </c>
      <c r="E4" t="s">
        <v>69</v>
      </c>
      <c r="F4">
        <v>1</v>
      </c>
      <c r="G4">
        <v>0</v>
      </c>
      <c r="H4">
        <v>1</v>
      </c>
      <c r="I4">
        <v>0</v>
      </c>
      <c r="J4">
        <v>7</v>
      </c>
      <c r="K4">
        <v>0</v>
      </c>
      <c r="L4">
        <v>1</v>
      </c>
      <c r="M4">
        <v>0</v>
      </c>
      <c r="N4">
        <v>0</v>
      </c>
      <c r="O4" t="s">
        <v>199</v>
      </c>
      <c r="P4">
        <v>0</v>
      </c>
    </row>
    <row r="5" spans="1:16" x14ac:dyDescent="0.3">
      <c r="A5">
        <v>25</v>
      </c>
      <c r="B5">
        <v>16</v>
      </c>
      <c r="C5" t="s">
        <v>200</v>
      </c>
      <c r="D5">
        <v>0</v>
      </c>
      <c r="E5" t="s">
        <v>107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P5">
        <v>0</v>
      </c>
    </row>
    <row r="6" spans="1:16" x14ac:dyDescent="0.3">
      <c r="A6">
        <v>28</v>
      </c>
      <c r="B6">
        <v>23</v>
      </c>
      <c r="D6">
        <v>0</v>
      </c>
      <c r="E6" t="s">
        <v>107</v>
      </c>
      <c r="F6">
        <v>1</v>
      </c>
      <c r="G6">
        <v>0</v>
      </c>
      <c r="H6">
        <v>2</v>
      </c>
      <c r="I6">
        <v>0</v>
      </c>
      <c r="J6">
        <v>4</v>
      </c>
      <c r="K6">
        <v>0</v>
      </c>
      <c r="L6">
        <v>2</v>
      </c>
      <c r="M6">
        <v>0</v>
      </c>
      <c r="N6">
        <v>0</v>
      </c>
      <c r="O6" t="s">
        <v>201</v>
      </c>
      <c r="P6">
        <v>0</v>
      </c>
    </row>
    <row r="8" spans="1:16" x14ac:dyDescent="0.3">
      <c r="A8" t="s">
        <v>73</v>
      </c>
      <c r="B8">
        <f ca="1">AVERAGE(B2:INDIRECT("B"&amp;(ROW()-2)))</f>
        <v>19.8</v>
      </c>
      <c r="I8">
        <f ca="1">AVERAGE(I2:INDIRECT("I"&amp;(ROW()-2)))</f>
        <v>0</v>
      </c>
      <c r="J8">
        <f ca="1">AVERAGE(J2:INDIRECT("J"&amp;(ROW()-2)))</f>
        <v>4.2</v>
      </c>
      <c r="K8">
        <f ca="1">AVERAGE(K2:INDIRECT("K"&amp;(ROW()-2)))</f>
        <v>0</v>
      </c>
    </row>
  </sheetData>
  <conditionalFormatting sqref="A1:O100">
    <cfRule type="expression" dxfId="17" priority="1">
      <formula>$P1=1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8</v>
      </c>
      <c r="B2">
        <v>0</v>
      </c>
      <c r="C2">
        <v>38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</row>
    <row r="3" spans="1:16" x14ac:dyDescent="0.3">
      <c r="A3">
        <v>13</v>
      </c>
      <c r="B3">
        <v>2</v>
      </c>
      <c r="C3">
        <v>63</v>
      </c>
      <c r="D3">
        <v>0</v>
      </c>
      <c r="E3" t="s">
        <v>69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 t="s">
        <v>202</v>
      </c>
      <c r="P3">
        <v>0</v>
      </c>
    </row>
    <row r="4" spans="1:16" x14ac:dyDescent="0.3">
      <c r="A4">
        <v>22</v>
      </c>
      <c r="B4">
        <v>3</v>
      </c>
      <c r="C4">
        <v>26</v>
      </c>
      <c r="D4">
        <v>0</v>
      </c>
      <c r="E4" t="s">
        <v>69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AVERAGE(B2:INDIRECT("B"&amp;(ROW()-2)))</f>
        <v>1.6666666666666667</v>
      </c>
      <c r="I6">
        <f ca="1">AVERAGE(I2:INDIRECT("I"&amp;(ROW()-2)))</f>
        <v>0.33333333333333331</v>
      </c>
      <c r="J6">
        <f ca="1">AVERAGE(J2:INDIRECT("J"&amp;(ROW()-2)))</f>
        <v>0.33333333333333331</v>
      </c>
      <c r="K6">
        <f ca="1">AVERAGE(K2:INDIRECT("K"&amp;(ROW()-2)))</f>
        <v>0</v>
      </c>
    </row>
  </sheetData>
  <conditionalFormatting sqref="A1:O100">
    <cfRule type="expression" dxfId="16" priority="1">
      <formula>$P1=1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4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9</v>
      </c>
      <c r="B2">
        <v>5</v>
      </c>
      <c r="C2">
        <v>23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P2">
        <v>0</v>
      </c>
    </row>
    <row r="4" spans="1:16" x14ac:dyDescent="0.3">
      <c r="A4" t="s">
        <v>73</v>
      </c>
      <c r="B4">
        <f ca="1">AVERAGE(B2:INDIRECT("B"&amp;(ROW()-2)))</f>
        <v>5</v>
      </c>
      <c r="I4">
        <f ca="1">AVERAGE(I2:INDIRECT("I"&amp;(ROW()-2)))</f>
        <v>0</v>
      </c>
      <c r="J4">
        <f ca="1">AVERAGE(J2:INDIRECT("J"&amp;(ROW()-2)))</f>
        <v>2</v>
      </c>
      <c r="K4">
        <f ca="1">AVERAGE(K2:INDIRECT("K"&amp;(ROW()-2)))</f>
        <v>0</v>
      </c>
    </row>
  </sheetData>
  <conditionalFormatting sqref="A1:O100">
    <cfRule type="expression" dxfId="15" priority="1">
      <formula>$P1=1</formula>
    </cfRule>
  </conditionalFormatting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12</v>
      </c>
      <c r="B2">
        <v>9</v>
      </c>
      <c r="C2">
        <v>29</v>
      </c>
      <c r="D2">
        <v>0</v>
      </c>
      <c r="E2" t="s">
        <v>69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3</v>
      </c>
      <c r="M2">
        <v>0</v>
      </c>
      <c r="N2">
        <v>0</v>
      </c>
      <c r="O2" t="s">
        <v>203</v>
      </c>
      <c r="P2">
        <v>0</v>
      </c>
    </row>
    <row r="4" spans="1:16" x14ac:dyDescent="0.3">
      <c r="A4" t="s">
        <v>73</v>
      </c>
      <c r="B4">
        <f ca="1">AVERAGE(B2:INDIRECT("B"&amp;(ROW()-2)))</f>
        <v>9</v>
      </c>
      <c r="I4">
        <f ca="1">AVERAGE(I2:INDIRECT("I"&amp;(ROW()-2)))</f>
        <v>1</v>
      </c>
      <c r="J4">
        <f ca="1">AVERAGE(J2:INDIRECT("J"&amp;(ROW()-2)))</f>
        <v>2</v>
      </c>
      <c r="K4">
        <f ca="1">AVERAGE(K2:INDIRECT("K"&amp;(ROW()-2)))</f>
        <v>0</v>
      </c>
    </row>
  </sheetData>
  <conditionalFormatting sqref="A1:O100">
    <cfRule type="expression" dxfId="14" priority="1">
      <formula>$P1=1</formula>
    </cfRule>
  </conditionalFormatting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9</v>
      </c>
      <c r="B2">
        <v>19</v>
      </c>
      <c r="C2">
        <v>62</v>
      </c>
      <c r="D2">
        <v>0</v>
      </c>
      <c r="E2" t="s">
        <v>156</v>
      </c>
      <c r="F2">
        <v>1</v>
      </c>
      <c r="G2">
        <v>0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 t="s">
        <v>204</v>
      </c>
      <c r="P2">
        <v>0</v>
      </c>
    </row>
    <row r="3" spans="1:16" x14ac:dyDescent="0.3">
      <c r="A3">
        <v>20</v>
      </c>
      <c r="B3">
        <v>21</v>
      </c>
      <c r="C3">
        <v>41</v>
      </c>
      <c r="D3">
        <v>0</v>
      </c>
      <c r="E3" t="s">
        <v>69</v>
      </c>
      <c r="F3">
        <v>1</v>
      </c>
      <c r="G3">
        <v>0</v>
      </c>
      <c r="H3">
        <v>1</v>
      </c>
      <c r="I3">
        <v>4</v>
      </c>
      <c r="J3">
        <v>5</v>
      </c>
      <c r="K3">
        <v>0</v>
      </c>
      <c r="L3">
        <v>0</v>
      </c>
      <c r="M3">
        <v>0</v>
      </c>
      <c r="N3">
        <v>0</v>
      </c>
      <c r="O3" t="s">
        <v>205</v>
      </c>
      <c r="P3">
        <v>0</v>
      </c>
    </row>
    <row r="4" spans="1:16" x14ac:dyDescent="0.3">
      <c r="A4">
        <v>32</v>
      </c>
      <c r="B4">
        <v>13</v>
      </c>
      <c r="C4">
        <v>61</v>
      </c>
      <c r="D4">
        <v>0</v>
      </c>
      <c r="E4" t="s">
        <v>67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AVERAGE(B2:INDIRECT("B"&amp;(ROW()-2)))</f>
        <v>17.666666666666668</v>
      </c>
      <c r="I6">
        <f ca="1">AVERAGE(I2:INDIRECT("I"&amp;(ROW()-2)))</f>
        <v>2.3333333333333335</v>
      </c>
      <c r="J6">
        <f ca="1">AVERAGE(J2:INDIRECT("J"&amp;(ROW()-2)))</f>
        <v>1.6666666666666667</v>
      </c>
      <c r="K6">
        <f ca="1">AVERAGE(K2:INDIRECT("K"&amp;(ROW()-2)))</f>
        <v>0</v>
      </c>
    </row>
  </sheetData>
  <conditionalFormatting sqref="A1:O100">
    <cfRule type="expression" dxfId="13" priority="1">
      <formula>$P1=1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10</v>
      </c>
      <c r="B2">
        <v>0</v>
      </c>
      <c r="C2">
        <v>55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206</v>
      </c>
      <c r="P2">
        <v>0</v>
      </c>
    </row>
    <row r="3" spans="1:16" x14ac:dyDescent="0.3">
      <c r="A3">
        <v>18</v>
      </c>
      <c r="B3">
        <v>1</v>
      </c>
      <c r="C3">
        <v>39</v>
      </c>
      <c r="D3">
        <v>0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207</v>
      </c>
      <c r="P3">
        <v>0</v>
      </c>
    </row>
    <row r="5" spans="1:16" x14ac:dyDescent="0.3">
      <c r="A5" t="s">
        <v>73</v>
      </c>
      <c r="B5">
        <f ca="1">AVERAGE(B2:INDIRECT("B"&amp;(ROW()-2)))</f>
        <v>0.5</v>
      </c>
      <c r="I5">
        <f ca="1">AVERAGE(I2:INDIRECT("I"&amp;(ROW()-2)))</f>
        <v>0</v>
      </c>
      <c r="J5">
        <f ca="1">AVERAGE(J2:INDIRECT("J"&amp;(ROW()-2)))</f>
        <v>0</v>
      </c>
      <c r="K5">
        <f ca="1">AVERAGE(K2:INDIRECT("K"&amp;(ROW()-2)))</f>
        <v>0</v>
      </c>
    </row>
  </sheetData>
  <conditionalFormatting sqref="A1:O100">
    <cfRule type="expression" dxfId="12" priority="1">
      <formula>$P1=1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7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11</v>
      </c>
      <c r="B2">
        <v>0</v>
      </c>
      <c r="C2">
        <v>45</v>
      </c>
      <c r="D2">
        <v>1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208</v>
      </c>
      <c r="P2">
        <v>0</v>
      </c>
    </row>
    <row r="3" spans="1:16" x14ac:dyDescent="0.3">
      <c r="A3">
        <v>17</v>
      </c>
      <c r="B3">
        <v>2</v>
      </c>
      <c r="C3">
        <v>65</v>
      </c>
      <c r="D3">
        <v>0</v>
      </c>
      <c r="E3" t="s">
        <v>69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209</v>
      </c>
      <c r="P3">
        <v>0</v>
      </c>
    </row>
    <row r="4" spans="1:16" x14ac:dyDescent="0.3">
      <c r="A4">
        <v>25</v>
      </c>
      <c r="B4">
        <v>3</v>
      </c>
      <c r="D4">
        <v>1</v>
      </c>
      <c r="E4" t="s">
        <v>69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P4">
        <v>0</v>
      </c>
    </row>
    <row r="5" spans="1:16" x14ac:dyDescent="0.3">
      <c r="A5">
        <v>28</v>
      </c>
      <c r="B5">
        <v>2</v>
      </c>
      <c r="D5">
        <v>0</v>
      </c>
      <c r="E5" t="s">
        <v>69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210</v>
      </c>
      <c r="P5">
        <v>1</v>
      </c>
    </row>
    <row r="7" spans="1:16" x14ac:dyDescent="0.3">
      <c r="A7" t="s">
        <v>73</v>
      </c>
      <c r="B7">
        <f ca="1">AVERAGE(B2:INDIRECT("B"&amp;(ROW()-2)))</f>
        <v>1.75</v>
      </c>
      <c r="I7">
        <f ca="1">AVERAGE(I2:INDIRECT("I"&amp;(ROW()-2)))</f>
        <v>0</v>
      </c>
      <c r="J7">
        <f ca="1">AVERAGE(J2:INDIRECT("J"&amp;(ROW()-2)))</f>
        <v>0.25</v>
      </c>
      <c r="K7">
        <f ca="1">AVERAGE(K2:INDIRECT("K"&amp;(ROW()-2)))</f>
        <v>0</v>
      </c>
    </row>
  </sheetData>
  <conditionalFormatting sqref="A1:O100">
    <cfRule type="expression" dxfId="11" priority="1">
      <formula>$P1=1</formula>
    </cfRule>
  </conditionalFormatting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13</v>
      </c>
      <c r="B2">
        <v>21</v>
      </c>
      <c r="C2">
        <v>63</v>
      </c>
      <c r="D2">
        <v>0</v>
      </c>
      <c r="E2" t="s">
        <v>69</v>
      </c>
      <c r="F2">
        <v>0</v>
      </c>
      <c r="G2">
        <v>0</v>
      </c>
      <c r="H2">
        <v>1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 t="s">
        <v>211</v>
      </c>
      <c r="P2">
        <v>0</v>
      </c>
    </row>
    <row r="4" spans="1:16" x14ac:dyDescent="0.3">
      <c r="A4" t="s">
        <v>73</v>
      </c>
      <c r="B4">
        <f ca="1">AVERAGE(B2:INDIRECT("B"&amp;(ROW()-2)))</f>
        <v>21</v>
      </c>
      <c r="I4">
        <f ca="1">AVERAGE(I2:INDIRECT("I"&amp;(ROW()-2)))</f>
        <v>0</v>
      </c>
      <c r="J4">
        <f ca="1">AVERAGE(J2:INDIRECT("J"&amp;(ROW()-2)))</f>
        <v>8</v>
      </c>
      <c r="K4">
        <f ca="1">AVERAGE(K2:INDIRECT("K"&amp;(ROW()-2)))</f>
        <v>0</v>
      </c>
    </row>
  </sheetData>
  <conditionalFormatting sqref="A1:O100">
    <cfRule type="expression" dxfId="10" priority="1">
      <formula>$P1=1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9</v>
      </c>
      <c r="B2">
        <v>0</v>
      </c>
      <c r="C2">
        <v>62</v>
      </c>
      <c r="D2">
        <v>0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212</v>
      </c>
      <c r="P2">
        <v>0</v>
      </c>
    </row>
    <row r="3" spans="1:16" x14ac:dyDescent="0.3">
      <c r="A3">
        <v>16</v>
      </c>
      <c r="B3">
        <v>3</v>
      </c>
      <c r="C3">
        <v>45</v>
      </c>
      <c r="D3">
        <v>0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 t="s">
        <v>213</v>
      </c>
      <c r="P3">
        <v>0</v>
      </c>
    </row>
    <row r="5" spans="1:16" x14ac:dyDescent="0.3">
      <c r="A5" t="s">
        <v>73</v>
      </c>
      <c r="B5">
        <f ca="1">AVERAGE(B2:INDIRECT("B"&amp;(ROW()-2)))</f>
        <v>1.5</v>
      </c>
      <c r="I5">
        <f ca="1">AVERAGE(I2:INDIRECT("I"&amp;(ROW()-2)))</f>
        <v>0</v>
      </c>
      <c r="J5">
        <f ca="1">AVERAGE(J2:INDIRECT("J"&amp;(ROW()-2)))</f>
        <v>0</v>
      </c>
      <c r="K5">
        <f ca="1">AVERAGE(K2:INDIRECT("K"&amp;(ROW()-2)))</f>
        <v>0</v>
      </c>
    </row>
  </sheetData>
  <conditionalFormatting sqref="A1:O100">
    <cfRule type="expression" dxfId="9" priority="1">
      <formula>$P1=1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10</v>
      </c>
      <c r="B2">
        <v>18</v>
      </c>
      <c r="C2">
        <v>55</v>
      </c>
      <c r="D2">
        <v>0</v>
      </c>
      <c r="E2" t="s">
        <v>214</v>
      </c>
      <c r="F2">
        <v>1</v>
      </c>
      <c r="G2">
        <v>0</v>
      </c>
      <c r="H2">
        <v>1</v>
      </c>
      <c r="I2">
        <v>2</v>
      </c>
      <c r="J2">
        <v>3</v>
      </c>
      <c r="K2">
        <v>0</v>
      </c>
      <c r="L2">
        <v>2</v>
      </c>
      <c r="M2">
        <v>0</v>
      </c>
      <c r="N2">
        <v>0</v>
      </c>
      <c r="O2" t="s">
        <v>215</v>
      </c>
      <c r="P2">
        <v>0</v>
      </c>
    </row>
    <row r="3" spans="1:16" x14ac:dyDescent="0.3">
      <c r="A3">
        <v>17</v>
      </c>
      <c r="B3">
        <v>13</v>
      </c>
      <c r="C3">
        <v>45</v>
      </c>
      <c r="D3">
        <v>0</v>
      </c>
      <c r="E3" t="s">
        <v>69</v>
      </c>
      <c r="F3">
        <v>0</v>
      </c>
      <c r="G3">
        <v>0</v>
      </c>
      <c r="H3">
        <v>1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P3">
        <v>0</v>
      </c>
    </row>
    <row r="4" spans="1:16" x14ac:dyDescent="0.3">
      <c r="A4">
        <v>24</v>
      </c>
      <c r="B4">
        <v>11</v>
      </c>
      <c r="C4">
        <v>92</v>
      </c>
      <c r="D4">
        <v>0</v>
      </c>
      <c r="E4" t="s">
        <v>69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3</v>
      </c>
      <c r="M4">
        <v>0</v>
      </c>
      <c r="N4">
        <v>0</v>
      </c>
      <c r="P4">
        <v>0</v>
      </c>
    </row>
    <row r="6" spans="1:16" x14ac:dyDescent="0.3">
      <c r="A6" t="s">
        <v>73</v>
      </c>
      <c r="B6">
        <f ca="1">AVERAGE(B2:INDIRECT("B"&amp;(ROW()-2)))</f>
        <v>14</v>
      </c>
      <c r="I6">
        <f ca="1">AVERAGE(I2:INDIRECT("I"&amp;(ROW()-2)))</f>
        <v>1.6666666666666667</v>
      </c>
      <c r="J6">
        <f ca="1">AVERAGE(J2:INDIRECT("J"&amp;(ROW()-2)))</f>
        <v>1.6666666666666667</v>
      </c>
      <c r="K6">
        <f ca="1">AVERAGE(K2:INDIRECT("K"&amp;(ROW()-2)))</f>
        <v>0</v>
      </c>
    </row>
  </sheetData>
  <conditionalFormatting sqref="A1:O100">
    <cfRule type="expression" dxfId="8" priority="1">
      <formula>$P1=1</formula>
    </cfRule>
  </conditionalFormatting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9</v>
      </c>
      <c r="B2">
        <v>40</v>
      </c>
      <c r="C2">
        <v>62</v>
      </c>
      <c r="D2">
        <v>0</v>
      </c>
      <c r="E2" t="s">
        <v>216</v>
      </c>
      <c r="F2">
        <v>1</v>
      </c>
      <c r="G2">
        <v>0</v>
      </c>
      <c r="H2">
        <v>2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 t="s">
        <v>217</v>
      </c>
      <c r="P2">
        <v>0</v>
      </c>
    </row>
    <row r="3" spans="1:16" x14ac:dyDescent="0.3">
      <c r="A3">
        <v>15</v>
      </c>
      <c r="B3">
        <v>24</v>
      </c>
      <c r="C3">
        <v>42</v>
      </c>
      <c r="D3">
        <v>0</v>
      </c>
      <c r="E3" t="s">
        <v>218</v>
      </c>
      <c r="F3">
        <v>1</v>
      </c>
      <c r="G3">
        <v>0</v>
      </c>
      <c r="H3">
        <v>3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 t="s">
        <v>219</v>
      </c>
      <c r="P3">
        <v>1</v>
      </c>
    </row>
    <row r="4" spans="1:16" x14ac:dyDescent="0.3">
      <c r="A4">
        <v>18</v>
      </c>
      <c r="B4">
        <v>11</v>
      </c>
      <c r="C4">
        <v>39</v>
      </c>
      <c r="D4">
        <v>0</v>
      </c>
      <c r="E4" t="s">
        <v>220</v>
      </c>
      <c r="F4">
        <v>1</v>
      </c>
      <c r="G4">
        <v>0</v>
      </c>
      <c r="H4">
        <v>0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P4">
        <v>0</v>
      </c>
    </row>
    <row r="5" spans="1:16" x14ac:dyDescent="0.3">
      <c r="A5">
        <v>23</v>
      </c>
      <c r="B5">
        <v>30</v>
      </c>
      <c r="C5">
        <v>79</v>
      </c>
      <c r="D5">
        <v>0</v>
      </c>
      <c r="E5" t="s">
        <v>221</v>
      </c>
      <c r="F5">
        <v>1</v>
      </c>
      <c r="G5">
        <v>0</v>
      </c>
      <c r="H5">
        <v>2</v>
      </c>
      <c r="I5">
        <v>3</v>
      </c>
      <c r="J5">
        <v>1</v>
      </c>
      <c r="K5">
        <v>2</v>
      </c>
      <c r="L5">
        <v>2</v>
      </c>
      <c r="M5">
        <v>0</v>
      </c>
      <c r="N5">
        <v>0</v>
      </c>
      <c r="O5" t="s">
        <v>222</v>
      </c>
      <c r="P5">
        <v>0</v>
      </c>
    </row>
    <row r="6" spans="1:16" x14ac:dyDescent="0.3">
      <c r="A6">
        <v>29</v>
      </c>
      <c r="B6">
        <v>37</v>
      </c>
      <c r="C6">
        <v>80</v>
      </c>
      <c r="D6">
        <v>0</v>
      </c>
      <c r="E6" t="s">
        <v>223</v>
      </c>
      <c r="F6">
        <v>1</v>
      </c>
      <c r="G6">
        <v>0</v>
      </c>
      <c r="H6">
        <v>2</v>
      </c>
      <c r="I6">
        <v>0</v>
      </c>
      <c r="J6">
        <v>7</v>
      </c>
      <c r="K6">
        <v>2</v>
      </c>
      <c r="L6">
        <v>1</v>
      </c>
      <c r="M6">
        <v>0</v>
      </c>
      <c r="N6">
        <v>0</v>
      </c>
      <c r="O6" t="s">
        <v>224</v>
      </c>
      <c r="P6">
        <v>0</v>
      </c>
    </row>
    <row r="8" spans="1:16" x14ac:dyDescent="0.3">
      <c r="A8" t="s">
        <v>73</v>
      </c>
      <c r="B8">
        <f ca="1">AVERAGE(B2:INDIRECT("B"&amp;(ROW()-2)))</f>
        <v>28.4</v>
      </c>
      <c r="I8">
        <f ca="1">AVERAGE(I2:INDIRECT("I"&amp;(ROW()-2)))</f>
        <v>2</v>
      </c>
      <c r="J8">
        <f ca="1">AVERAGE(J2:INDIRECT("J"&amp;(ROW()-2)))</f>
        <v>5.2</v>
      </c>
      <c r="K8">
        <f ca="1">AVERAGE(K2:INDIRECT("K"&amp;(ROW()-2)))</f>
        <v>0.8</v>
      </c>
    </row>
  </sheetData>
  <conditionalFormatting sqref="A1:O100">
    <cfRule type="expression" dxfId="7" priority="1">
      <formula>$P1=1</formula>
    </cfRule>
  </conditionalFormatting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19</v>
      </c>
      <c r="B2">
        <v>14</v>
      </c>
      <c r="C2">
        <v>39</v>
      </c>
      <c r="D2">
        <v>0</v>
      </c>
      <c r="E2" t="s">
        <v>69</v>
      </c>
      <c r="F2">
        <v>1</v>
      </c>
      <c r="G2">
        <v>0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 t="s">
        <v>225</v>
      </c>
      <c r="P2">
        <v>0</v>
      </c>
    </row>
    <row r="3" spans="1:16" x14ac:dyDescent="0.3">
      <c r="A3">
        <v>26</v>
      </c>
      <c r="B3">
        <v>12</v>
      </c>
      <c r="D3">
        <v>0</v>
      </c>
      <c r="E3" t="s">
        <v>107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 t="s">
        <v>226</v>
      </c>
      <c r="P3">
        <v>0</v>
      </c>
    </row>
    <row r="5" spans="1:16" x14ac:dyDescent="0.3">
      <c r="A5" t="s">
        <v>73</v>
      </c>
      <c r="B5">
        <f ca="1">AVERAGE(B2:INDIRECT("B"&amp;(ROW()-2)))</f>
        <v>13</v>
      </c>
      <c r="I5">
        <f ca="1">AVERAGE(I2:INDIRECT("I"&amp;(ROW()-2)))</f>
        <v>0</v>
      </c>
      <c r="J5">
        <f ca="1">AVERAGE(J2:INDIRECT("J"&amp;(ROW()-2)))</f>
        <v>1.5</v>
      </c>
      <c r="K5">
        <f ca="1">AVERAGE(K2:INDIRECT("K"&amp;(ROW()-2)))</f>
        <v>0.5</v>
      </c>
    </row>
  </sheetData>
  <conditionalFormatting sqref="A1:O100">
    <cfRule type="expression" dxfId="6" priority="1">
      <formula>$P1=1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20</v>
      </c>
      <c r="B2">
        <v>7</v>
      </c>
      <c r="C2">
        <v>43</v>
      </c>
      <c r="D2">
        <v>0</v>
      </c>
      <c r="E2" t="s">
        <v>75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 t="s">
        <v>227</v>
      </c>
      <c r="P2">
        <v>1</v>
      </c>
    </row>
    <row r="4" spans="1:16" x14ac:dyDescent="0.3">
      <c r="A4" t="s">
        <v>73</v>
      </c>
      <c r="B4">
        <f ca="1">AVERAGE(B2:INDIRECT("B"&amp;(ROW()-2)))</f>
        <v>7</v>
      </c>
      <c r="I4">
        <f ca="1">AVERAGE(I2:INDIRECT("I"&amp;(ROW()-2)))</f>
        <v>0</v>
      </c>
      <c r="J4">
        <f ca="1">AVERAGE(J2:INDIRECT("J"&amp;(ROW()-2)))</f>
        <v>1</v>
      </c>
      <c r="K4">
        <f ca="1">AVERAGE(K2:INDIRECT("K"&amp;(ROW()-2)))</f>
        <v>0</v>
      </c>
    </row>
  </sheetData>
  <conditionalFormatting sqref="A1:O100">
    <cfRule type="expression" dxfId="5" priority="1">
      <formula>$P1=1</formula>
    </cfRule>
  </conditionalFormatting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28</v>
      </c>
      <c r="B2">
        <v>14</v>
      </c>
      <c r="C2">
        <v>61</v>
      </c>
      <c r="D2">
        <v>0</v>
      </c>
      <c r="E2" t="s">
        <v>112</v>
      </c>
      <c r="F2">
        <v>1</v>
      </c>
      <c r="G2">
        <v>0</v>
      </c>
      <c r="H2">
        <v>1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P2">
        <v>0</v>
      </c>
    </row>
    <row r="4" spans="1:16" x14ac:dyDescent="0.3">
      <c r="A4" t="s">
        <v>73</v>
      </c>
      <c r="B4">
        <f ca="1">AVERAGE(B2:INDIRECT("B"&amp;(ROW()-2)))</f>
        <v>14</v>
      </c>
      <c r="I4">
        <f ca="1">AVERAGE(I2:INDIRECT("I"&amp;(ROW()-2)))</f>
        <v>0</v>
      </c>
      <c r="J4">
        <f ca="1">AVERAGE(J2:INDIRECT("J"&amp;(ROW()-2)))</f>
        <v>3</v>
      </c>
      <c r="K4">
        <f ca="1">AVERAGE(K2:INDIRECT("K"&amp;(ROW()-2)))</f>
        <v>0</v>
      </c>
    </row>
  </sheetData>
  <conditionalFormatting sqref="A1:O100">
    <cfRule type="expression" dxfId="4" priority="1">
      <formula>$P1=1</formula>
    </cfRule>
  </conditionalFormatting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8839</v>
      </c>
      <c r="B2">
        <v>10</v>
      </c>
      <c r="C2">
        <v>13</v>
      </c>
      <c r="D2">
        <v>0</v>
      </c>
      <c r="E2" t="s">
        <v>69</v>
      </c>
      <c r="F2">
        <v>0</v>
      </c>
      <c r="G2">
        <v>0</v>
      </c>
      <c r="H2">
        <v>0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 t="s">
        <v>228</v>
      </c>
      <c r="P2">
        <v>0</v>
      </c>
    </row>
    <row r="4" spans="1:16" x14ac:dyDescent="0.3">
      <c r="A4" t="s">
        <v>73</v>
      </c>
      <c r="B4">
        <f ca="1">AVERAGE(B2:INDIRECT("B"&amp;(ROW()-2)))</f>
        <v>10</v>
      </c>
      <c r="I4">
        <f ca="1">AVERAGE(I2:INDIRECT("I"&amp;(ROW()-2)))</f>
        <v>3</v>
      </c>
      <c r="J4">
        <f ca="1">AVERAGE(J2:INDIRECT("J"&amp;(ROW()-2)))</f>
        <v>1</v>
      </c>
      <c r="K4">
        <f ca="1">AVERAGE(K2:INDIRECT("K"&amp;(ROW()-2)))</f>
        <v>1</v>
      </c>
    </row>
  </sheetData>
  <conditionalFormatting sqref="A1:O100">
    <cfRule type="expression" dxfId="3" priority="1">
      <formula>$P1=1</formula>
    </cfRule>
  </conditionalFormatting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4"/>
  <sheetViews>
    <sheetView workbookViewId="0">
      <pane ySplit="1" topLeftCell="A2" activePane="bottomLeft" state="frozen"/>
      <selection pane="bottomLeft" activeCell="O2" sqref="O2"/>
    </sheetView>
  </sheetViews>
  <sheetFormatPr defaultRowHeight="14.4" x14ac:dyDescent="0.3"/>
  <sheetData>
    <row r="1" spans="1:1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">
      <c r="A2">
        <v>30</v>
      </c>
      <c r="B2">
        <v>18</v>
      </c>
      <c r="C2">
        <v>30</v>
      </c>
      <c r="D2">
        <v>0</v>
      </c>
      <c r="E2" t="s">
        <v>69</v>
      </c>
      <c r="F2">
        <v>0</v>
      </c>
      <c r="G2">
        <v>0</v>
      </c>
      <c r="H2">
        <v>1</v>
      </c>
      <c r="I2">
        <v>0</v>
      </c>
      <c r="J2">
        <v>5</v>
      </c>
      <c r="K2">
        <v>0</v>
      </c>
      <c r="L2">
        <v>2</v>
      </c>
      <c r="M2">
        <v>0</v>
      </c>
      <c r="N2">
        <v>0</v>
      </c>
      <c r="O2" t="s">
        <v>229</v>
      </c>
      <c r="P2">
        <v>0</v>
      </c>
    </row>
    <row r="4" spans="1:16" x14ac:dyDescent="0.3">
      <c r="A4" t="s">
        <v>73</v>
      </c>
      <c r="B4">
        <f ca="1">AVERAGE(B2:INDIRECT("B"&amp;(ROW()-2)))</f>
        <v>18</v>
      </c>
      <c r="I4">
        <f ca="1">AVERAGE(I2:INDIRECT("I"&amp;(ROW()-2)))</f>
        <v>0</v>
      </c>
      <c r="J4">
        <f ca="1">AVERAGE(J2:INDIRECT("J"&amp;(ROW()-2)))</f>
        <v>5</v>
      </c>
      <c r="K4">
        <f ca="1">AVERAGE(K2:INDIRECT("K"&amp;(ROW()-2)))</f>
        <v>0</v>
      </c>
    </row>
  </sheetData>
  <conditionalFormatting sqref="A1:O100">
    <cfRule type="expression" dxfId="2" priority="1">
      <formula>$P1=1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personal score ranking</vt:lpstr>
      <vt:lpstr>amp ranking</vt:lpstr>
      <vt:lpstr>speaker ranking</vt:lpstr>
      <vt:lpstr>3245</vt:lpstr>
      <vt:lpstr>3288</vt:lpstr>
      <vt:lpstr>2594</vt:lpstr>
      <vt:lpstr>9114</vt:lpstr>
      <vt:lpstr>6364</vt:lpstr>
      <vt:lpstr>114</vt:lpstr>
      <vt:lpstr>3669</vt:lpstr>
      <vt:lpstr>5461</vt:lpstr>
      <vt:lpstr>5480</vt:lpstr>
      <vt:lpstr>9138</vt:lpstr>
      <vt:lpstr>4698</vt:lpstr>
      <vt:lpstr>192</vt:lpstr>
      <vt:lpstr>3166</vt:lpstr>
      <vt:lpstr>1891</vt:lpstr>
      <vt:lpstr>1566</vt:lpstr>
      <vt:lpstr>8551</vt:lpstr>
      <vt:lpstr>6358</vt:lpstr>
      <vt:lpstr>9243</vt:lpstr>
      <vt:lpstr>7634</vt:lpstr>
      <vt:lpstr>3405</vt:lpstr>
      <vt:lpstr>2288</vt:lpstr>
      <vt:lpstr>4598</vt:lpstr>
      <vt:lpstr>2813</vt:lpstr>
      <vt:lpstr>5933</vt:lpstr>
      <vt:lpstr>7906</vt:lpstr>
      <vt:lpstr>5871</vt:lpstr>
      <vt:lpstr>9726</vt:lpstr>
      <vt:lpstr>4175</vt:lpstr>
      <vt:lpstr>2130</vt:lpstr>
      <vt:lpstr>2122</vt:lpstr>
      <vt:lpstr>9044</vt:lpstr>
      <vt:lpstr>8546</vt:lpstr>
      <vt:lpstr>399</vt:lpstr>
      <vt:lpstr>7895</vt:lpstr>
      <vt:lpstr>8839</vt:lpstr>
      <vt:lpstr>9314</vt:lpstr>
      <vt:lpstr>1519</vt:lpstr>
      <vt:lpstr>2584</vt:lpstr>
      <vt:lpstr>8756</vt:lpstr>
      <vt:lpstr>9737</vt:lpstr>
      <vt:lpstr>5633</vt:lpstr>
      <vt:lpstr>9438</vt:lpstr>
      <vt:lpstr>846</vt:lpstr>
      <vt:lpstr>6036</vt:lpstr>
      <vt:lpstr>1569</vt:lpstr>
      <vt:lpstr>4175 </vt:lpstr>
      <vt:lpstr>6464</vt:lpstr>
      <vt:lpstr>31</vt:lpstr>
      <vt:lpstr>7885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Éléonore Larchet</cp:lastModifiedBy>
  <dcterms:created xsi:type="dcterms:W3CDTF">2024-03-21T17:51:46Z</dcterms:created>
  <dcterms:modified xsi:type="dcterms:W3CDTF">2024-03-22T15:24:42Z</dcterms:modified>
</cp:coreProperties>
</file>