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drawings/drawing4.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5.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8.xml" ContentType="application/vnd.openxmlformats-officedocument.drawingml.chartsha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amontecinos\Documents\Soporte_cores\graficos\"/>
    </mc:Choice>
  </mc:AlternateContent>
  <bookViews>
    <workbookView xWindow="0" yWindow="0" windowWidth="14865" windowHeight="6975" tabRatio="694" firstSheet="3" activeTab="3"/>
  </bookViews>
  <sheets>
    <sheet name="FCC Chile" sheetId="4" r:id="rId1"/>
    <sheet name="SAT Perú" sheetId="6" r:id="rId2"/>
    <sheet name="FCC Colombia" sheetId="7" r:id="rId3"/>
    <sheet name="SAT Perú Construcción" sheetId="11" r:id="rId4"/>
    <sheet name="Resumen SAT Perú Construcción" sheetId="18" r:id="rId5"/>
    <sheet name="Hoja1" sheetId="16" r:id="rId6"/>
    <sheet name="Sheet1" sheetId="14" r:id="rId7"/>
    <sheet name="tabla_por_fact" sheetId="15" r:id="rId8"/>
    <sheet name="Observaciones" sheetId="13" r:id="rId9"/>
    <sheet name="Hoja2" sheetId="17" r:id="rId10"/>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V14" i="11" l="1"/>
  <c r="W14" i="11"/>
  <c r="X14" i="11"/>
  <c r="Y14" i="11"/>
  <c r="Z13" i="11"/>
  <c r="Z7" i="11"/>
  <c r="V5" i="11"/>
  <c r="W5" i="11"/>
  <c r="X5" i="11"/>
  <c r="Y5" i="11"/>
  <c r="Z6" i="11" l="1"/>
  <c r="U5" i="11"/>
  <c r="U14" i="11"/>
  <c r="T5" i="11" l="1"/>
  <c r="T14" i="11"/>
  <c r="S14" i="11" l="1"/>
  <c r="S5" i="11"/>
  <c r="Z12" i="11" l="1"/>
  <c r="Z10" i="11"/>
  <c r="P5" i="11"/>
  <c r="Q5" i="11"/>
  <c r="R5" i="11"/>
  <c r="R14" i="11"/>
  <c r="Q14" i="11"/>
  <c r="P14" i="11"/>
  <c r="O14" i="11" l="1"/>
  <c r="Z11" i="11"/>
  <c r="O5" i="11"/>
  <c r="M14" i="11" l="1"/>
  <c r="L14" i="11"/>
  <c r="K14" i="11"/>
  <c r="J14" i="11"/>
  <c r="I14" i="11"/>
  <c r="H14" i="11"/>
  <c r="G14" i="11"/>
  <c r="F14" i="11"/>
  <c r="E14" i="11"/>
  <c r="D14" i="11"/>
  <c r="M5" i="11"/>
  <c r="L5" i="11"/>
  <c r="K5" i="11"/>
  <c r="J5" i="11"/>
  <c r="I5" i="11"/>
  <c r="H5" i="11"/>
  <c r="G5" i="11"/>
  <c r="F5" i="11"/>
  <c r="E5" i="11"/>
  <c r="D5" i="11"/>
  <c r="Z9" i="11" l="1"/>
  <c r="Z8" i="11"/>
  <c r="N14" i="11"/>
  <c r="N5" i="11"/>
  <c r="Z14" i="11" l="1"/>
  <c r="P6" i="18" l="1"/>
  <c r="P7" i="18"/>
  <c r="P8" i="18"/>
  <c r="P9" i="18"/>
  <c r="P10" i="18"/>
  <c r="P11" i="18"/>
  <c r="P12" i="18"/>
  <c r="P5" i="18"/>
  <c r="I13" i="18"/>
  <c r="J13" i="18"/>
  <c r="K13" i="18"/>
  <c r="L13" i="18"/>
  <c r="M13" i="18"/>
  <c r="N13" i="18"/>
  <c r="O13" i="18"/>
  <c r="H13" i="18" l="1"/>
  <c r="G13" i="18"/>
  <c r="F13" i="18"/>
  <c r="E13" i="18"/>
  <c r="D13" i="18"/>
  <c r="P13" i="18" l="1"/>
  <c r="I15" i="17"/>
  <c r="I8" i="17"/>
  <c r="G8" i="17"/>
  <c r="E8" i="17"/>
  <c r="C8" i="17"/>
  <c r="F12" i="17" s="1"/>
  <c r="E51" i="13"/>
  <c r="F12" i="15"/>
  <c r="F11" i="15"/>
  <c r="F10" i="15"/>
  <c r="F9" i="15"/>
  <c r="F8" i="15"/>
  <c r="F7" i="15"/>
  <c r="F6" i="15"/>
  <c r="F9" i="14"/>
  <c r="F5" i="14"/>
  <c r="C53" i="7"/>
  <c r="F55" i="7" s="1"/>
  <c r="B53" i="7"/>
  <c r="G52" i="7"/>
  <c r="F52" i="7"/>
  <c r="E52" i="7"/>
  <c r="G51" i="7"/>
  <c r="F51" i="7"/>
  <c r="E51" i="7"/>
  <c r="G50" i="7"/>
  <c r="F50" i="7"/>
  <c r="E50" i="7"/>
  <c r="G49" i="7"/>
  <c r="F49" i="7"/>
  <c r="E49" i="7"/>
  <c r="G48" i="7"/>
  <c r="F48" i="7"/>
  <c r="E48" i="7"/>
  <c r="Y12" i="7"/>
  <c r="X12" i="7"/>
  <c r="W12" i="7"/>
  <c r="V12" i="7"/>
  <c r="U12" i="7"/>
  <c r="T12" i="7"/>
  <c r="S12" i="7"/>
  <c r="R12" i="7"/>
  <c r="Q12" i="7"/>
  <c r="P12" i="7"/>
  <c r="O12" i="7"/>
  <c r="N12" i="7"/>
  <c r="M12" i="7"/>
  <c r="L12" i="7"/>
  <c r="K12" i="7"/>
  <c r="J12" i="7"/>
  <c r="I12" i="7"/>
  <c r="H12" i="7"/>
  <c r="G12" i="7"/>
  <c r="F12" i="7"/>
  <c r="E12" i="7"/>
  <c r="D12" i="7"/>
  <c r="Z11" i="7"/>
  <c r="Z10" i="7"/>
  <c r="Z9" i="7"/>
  <c r="Z8" i="7"/>
  <c r="Z7" i="7"/>
  <c r="Y6" i="7"/>
  <c r="X6" i="7"/>
  <c r="W6" i="7"/>
  <c r="V6" i="7"/>
  <c r="U6" i="7"/>
  <c r="T6" i="7"/>
  <c r="S6" i="7"/>
  <c r="R6" i="7"/>
  <c r="Q6" i="7"/>
  <c r="P6" i="7"/>
  <c r="O6" i="7"/>
  <c r="N6" i="7"/>
  <c r="M6" i="7"/>
  <c r="L6" i="7"/>
  <c r="K6" i="7"/>
  <c r="J6" i="7"/>
  <c r="I6" i="7"/>
  <c r="H6" i="7"/>
  <c r="G6" i="7"/>
  <c r="F6" i="7"/>
  <c r="E6" i="7"/>
  <c r="D6" i="7"/>
  <c r="Y15" i="6"/>
  <c r="X15" i="6"/>
  <c r="W15" i="6"/>
  <c r="V15" i="6"/>
  <c r="U15" i="6"/>
  <c r="T15" i="6"/>
  <c r="S15" i="6"/>
  <c r="R15" i="6"/>
  <c r="Q15" i="6"/>
  <c r="P15" i="6"/>
  <c r="O15" i="6"/>
  <c r="N15" i="6"/>
  <c r="M15" i="6"/>
  <c r="L15" i="6"/>
  <c r="K15" i="6"/>
  <c r="J15" i="6"/>
  <c r="I15" i="6"/>
  <c r="H15" i="6"/>
  <c r="G15" i="6"/>
  <c r="F15" i="6"/>
  <c r="E15" i="6"/>
  <c r="D15" i="6"/>
  <c r="Z14" i="6"/>
  <c r="Z13" i="6"/>
  <c r="Z12" i="6"/>
  <c r="Z11" i="6"/>
  <c r="Z10" i="6"/>
  <c r="Z9" i="6"/>
  <c r="Z8" i="6"/>
  <c r="Z7" i="6"/>
  <c r="Y6" i="6"/>
  <c r="X6" i="6"/>
  <c r="W6" i="6"/>
  <c r="V6" i="6"/>
  <c r="U6" i="6"/>
  <c r="T6" i="6"/>
  <c r="S6" i="6"/>
  <c r="R6" i="6"/>
  <c r="Q6" i="6"/>
  <c r="P6" i="6"/>
  <c r="O6" i="6"/>
  <c r="N6" i="6"/>
  <c r="M6" i="6"/>
  <c r="L6" i="6"/>
  <c r="K6" i="6"/>
  <c r="J6" i="6"/>
  <c r="I6" i="6"/>
  <c r="H6" i="6"/>
  <c r="G6" i="6"/>
  <c r="F6" i="6"/>
  <c r="E6" i="6"/>
  <c r="D6" i="6"/>
  <c r="C54" i="4"/>
  <c r="F56" i="4" s="1"/>
  <c r="B54" i="4"/>
  <c r="G53" i="4"/>
  <c r="F53" i="4"/>
  <c r="E53" i="4"/>
  <c r="G52" i="4"/>
  <c r="F52" i="4"/>
  <c r="E52" i="4"/>
  <c r="G51" i="4"/>
  <c r="F51" i="4"/>
  <c r="E51" i="4"/>
  <c r="G50" i="4"/>
  <c r="F50" i="4"/>
  <c r="E50" i="4"/>
  <c r="G49" i="4"/>
  <c r="F49" i="4"/>
  <c r="F54" i="4" s="1"/>
  <c r="E49" i="4"/>
  <c r="Y13" i="4"/>
  <c r="X13" i="4"/>
  <c r="W13" i="4"/>
  <c r="V13" i="4"/>
  <c r="U13" i="4"/>
  <c r="T13" i="4"/>
  <c r="S13" i="4"/>
  <c r="R13" i="4"/>
  <c r="Q13" i="4"/>
  <c r="P13" i="4"/>
  <c r="O13" i="4"/>
  <c r="N13" i="4"/>
  <c r="M13" i="4"/>
  <c r="L13" i="4"/>
  <c r="K13" i="4"/>
  <c r="J13" i="4"/>
  <c r="I13" i="4"/>
  <c r="H13" i="4"/>
  <c r="G13" i="4"/>
  <c r="F13" i="4"/>
  <c r="E13" i="4"/>
  <c r="D13" i="4"/>
  <c r="X6" i="4"/>
  <c r="W6" i="4"/>
  <c r="V6" i="4"/>
  <c r="U6" i="4"/>
  <c r="T6" i="4"/>
  <c r="S6" i="4"/>
  <c r="R6" i="4"/>
  <c r="Q6" i="4"/>
  <c r="P6" i="4"/>
  <c r="O6" i="4"/>
  <c r="N6" i="4"/>
  <c r="M6" i="4"/>
  <c r="L6" i="4"/>
  <c r="K6" i="4"/>
  <c r="J6" i="4"/>
  <c r="I6" i="4"/>
  <c r="H6" i="4"/>
  <c r="G6" i="4"/>
  <c r="F6" i="4"/>
  <c r="E6" i="4"/>
  <c r="D6" i="4"/>
  <c r="F53" i="7" l="1"/>
  <c r="E54" i="4"/>
  <c r="Z15" i="6"/>
  <c r="Z12" i="7"/>
  <c r="G53" i="7"/>
  <c r="G54" i="4"/>
  <c r="E53" i="7"/>
  <c r="I53" i="7" s="1"/>
  <c r="E56" i="4"/>
  <c r="E55" i="7"/>
  <c r="I54" i="4" l="1"/>
</calcChain>
</file>

<file path=xl/sharedStrings.xml><?xml version="1.0" encoding="utf-8"?>
<sst xmlns="http://schemas.openxmlformats.org/spreadsheetml/2006/main" count="264" uniqueCount="114">
  <si>
    <t>MES</t>
  </si>
  <si>
    <t>Agosto</t>
  </si>
  <si>
    <t>Septiembre</t>
  </si>
  <si>
    <t xml:space="preserve"> </t>
  </si>
  <si>
    <t>Hora Termino Malla</t>
  </si>
  <si>
    <t>Duración SFC</t>
  </si>
  <si>
    <t>Duración  Renewal</t>
  </si>
  <si>
    <t>Duración Cyber</t>
  </si>
  <si>
    <t>Duracion Contabilidad</t>
  </si>
  <si>
    <t>Duración ODS</t>
  </si>
  <si>
    <t>Duración SAT</t>
  </si>
  <si>
    <t>Duración AZ</t>
  </si>
  <si>
    <t>Observaciones</t>
  </si>
  <si>
    <t>TOTAL DURACION PROCESOS</t>
  </si>
  <si>
    <t>Contab_Reportes</t>
  </si>
  <si>
    <t>EDO</t>
  </si>
  <si>
    <t>BOD</t>
  </si>
  <si>
    <t>Migración Inversa</t>
  </si>
  <si>
    <t>Reportes Ctas. Ctes.</t>
  </si>
  <si>
    <t>PMM</t>
  </si>
  <si>
    <t>PROM</t>
  </si>
  <si>
    <t>FOSO_Reportes_BFCO</t>
  </si>
  <si>
    <t>Rep_Cont/Ext/Cyber/Sabanas</t>
  </si>
  <si>
    <t>Detalle de las Obervaciones</t>
  </si>
  <si>
    <t xml:space="preserve">19-09-2017: Malla SFC tuvo una caída al presentar problemas el archivo de entrada,  se demoro la solución 4:08 hrs. el tiempo efectivo de la malla fue de 2:00 hrs., La solución fue definitiva.    </t>
  </si>
  <si>
    <t xml:space="preserve">18-09-2017: Malla SFC tuvo una caída debido que el archivo de entrada proveniente de BFPE presentaba problemas en el formato,  se demoro la solución 11:18 hrs. el tiempo efectivo de la malla fue de 2:03 hrs.    </t>
  </si>
  <si>
    <t xml:space="preserve">14-09-2017: Malla SAT inicio más tarde, debido se esta realizando 14, 15 de Sept. la campaña de Cierre de Puertas en Perú (extensión horaria sucursales) y además fecha de facturación, la malla no presento incidencias y demoro 2:44 hrs.   </t>
  </si>
  <si>
    <t xml:space="preserve">11-09-2017: Malla SAT demoró 3:44 hrs debido que se ingreso la interfaz de reclasificación de contratos sobre 833 mil contratos.  </t>
  </si>
  <si>
    <t xml:space="preserve">06-09-2017: Hubo retraso de inicio de la malla SAT Perú por la demora de la llegada del incoming, debido que se presento un problema de parametro de fechas en la malla de AZClear. </t>
  </si>
  <si>
    <t xml:space="preserve">  </t>
  </si>
  <si>
    <t>No se encuentra disponible aún información proveniente de ODS (Renewal, Cyber)</t>
  </si>
  <si>
    <t>No se encuentra disponible aún información de la hora de termino de ODS</t>
  </si>
  <si>
    <t>Por problemas de procesos locales BFPE , no se encuentra disponible aún información de  ODS  (30 Sept. - 01, 02 Oct)  y para SFC ( 01  y 02 Oct)</t>
  </si>
  <si>
    <t>No se encuentra disponible aún hora de termino de la malla ODS (30 Sept. - 01, 02, 03 Oct) , pendientes procesos ODS(Renewal , Cyber)  y SFC  del 03 Oct</t>
  </si>
  <si>
    <t xml:space="preserve">05-10-2017: Malla SAT y SFC iniciaron más tarde en ejecución controlada, debido que por problemas de transferencias fichero se atraso la llegada del incoming AZClear para SAT , La solución fue definitiva.    </t>
  </si>
  <si>
    <t xml:space="preserve">16-10-2017: Malla SAT presento una caida en el grupo Operacio (1 Cuenta Cerrada), se demoro la solución 40 minutos. El tiempo efectivo de la malla fue de 2:51 hrs. </t>
  </si>
  <si>
    <t xml:space="preserve">18-10-2017: Atraso inicio Malla SAT, debido que se presento un problema en procesos de Tottus en malla AZClear, además hubo una caida en el grupo SOLUCINC, se demoró la solución 57 minutos. El tiempo efectivo de la malla fue de 2:18 hrs. </t>
  </si>
  <si>
    <t>19-10-2017: Malla SAT demoró más de lo normal, debido que es día de facturación y además se incluyo la presentación de Tottus del día de ayer que no fue incluida en el incoming de AZClear, la malla SAT no presento incidencias.</t>
  </si>
  <si>
    <t>No se encuentra disponible aún información proveniente de ODS (Renewal)</t>
  </si>
  <si>
    <t xml:space="preserve">02-11-2017: Se realizo DRP SAT/SFC Perú desde Site DCC a CDLV, la Malla SAT presento 2 caídas por falta de unos fichero en vacio producto del nuevo site, se demoró la  solución 23 minutos. El tiempo efectivo de la malla fue de 3:07 hrs. </t>
  </si>
  <si>
    <t>Se reprograma la malla SFC a la 20:00 hrs PE.</t>
  </si>
  <si>
    <t xml:space="preserve">06-11-2017: Se presento un problema en ordenamiento de la malla de SFC produciendo caidas de varios JOB, tecnocom realizo la correcciones de BBDD y se reprograma la ejecucción de esta malla a las 20:00 hrs PE.  </t>
  </si>
  <si>
    <t xml:space="preserve">08-11-2017: En la malla SAT se presento una caída en el grupo CONTABIL (Contabilidad, 2 operaciones), se demoró la solución 1:39 hrs. El tiempo efectivo de la malla fue de 3:11 hrs  </t>
  </si>
  <si>
    <t xml:space="preserve">09-11-2017: La malla SFC  no ha iniciado, porque BFPE ha tenido problemas con cerrar el ODS del proceso 08/11. se reprogramará la ejecución de la esta mañana en los procesos noctunos. </t>
  </si>
  <si>
    <t xml:space="preserve">12-11-2017: La malla SAT presento una caída en grupo  INT_NOTASCRE, se demoró la solución 1:37 hrs. El tiempo efectivo de la malla fue de 3:08 hrs , además por la regularización de procesos pendientes por BFPE, no se ha podido ejecutar las malla de SFC 11 y 12  de Noviembre  </t>
  </si>
  <si>
    <t xml:space="preserve">16-11-2017: La malla SAT inicio más tarde debido que en Perú se realiza campaña 16/11 y 17/11 de cierre de puertas. (extensión horaria en sucursales). Y para la creación del incoming se espero la presentación de SAGA. No se presentaron incidencias en la ejecución. </t>
  </si>
  <si>
    <t>22-11-2017: La malla SFC, presento una caida en el ordenamiento de un fichero, la solución demoró 25 minutos, tiempo efectivo de la malla fue 2:37 hrs.</t>
  </si>
  <si>
    <t xml:space="preserve">Cantidad TRX </t>
  </si>
  <si>
    <t>1 USD</t>
  </si>
  <si>
    <t>Soles</t>
  </si>
  <si>
    <t xml:space="preserve">Soles </t>
  </si>
  <si>
    <t>Dólar</t>
  </si>
  <si>
    <t>Total Capital por facturar (03/11 hasta la fecha )</t>
  </si>
  <si>
    <t xml:space="preserve">Capital por Facturar (30/11) </t>
  </si>
  <si>
    <t>Cuenta de CUENTA</t>
  </si>
  <si>
    <t>Total general</t>
  </si>
  <si>
    <t>Fecha</t>
  </si>
  <si>
    <t>Mov. por Facturar</t>
  </si>
  <si>
    <t>Capital</t>
  </si>
  <si>
    <t xml:space="preserve"> 29/11</t>
  </si>
  <si>
    <t>Diciembre</t>
  </si>
  <si>
    <t xml:space="preserve">BFPE está en regularzación de ODS , Aún NO disponible información Renewal, Cyber  de ODS (03 al 05 Dic)  y horarios Fin de ODS (03/12 al 05/12) , además se encuentra pendiente SFC  (05 de Dic.) </t>
  </si>
  <si>
    <t xml:space="preserve">01-12-2017: En el proceso de regularización de ODS y SFC, en la ejecución de la malla SFC 01/12 (facturación y vencimiento de puntos) ejecutado en horario sucursales abierta, presento una caida de una operación que estaba realizando un canje realizado en online mientra en batch se estaba descargando tabla de  consolidados ptos caducados,fue solucionado por tecnocom.  </t>
  </si>
  <si>
    <t xml:space="preserve">06-12-2017: la malla SAT presento una caída en el proceso FACTURA_PAC, debido que el archivo de pagos PAC venía con problemas de formato, se reintento la carga sin resultados exitosos, se agregará los pagos de hoy a la carga que se inyectará para el proceso 07/12. </t>
  </si>
  <si>
    <t xml:space="preserve">12-12-2017: La malla SAT presento una caída en el proceso LIQINREL (Liquidación díaria de intereses), problema dependencia que esta en revisión, el tiempo efectivo de ejecución efectivo de la malla es 3:23 hrs. </t>
  </si>
  <si>
    <t xml:space="preserve">26-12-2017: La malla SAT presento un problema en la generación de  4 interfaces ocasionando una demora en los procesos de transferencia de SAT a ODS, atrasando el inicio de esta malla. </t>
  </si>
  <si>
    <t xml:space="preserve"> No se encuentra disponible aún información proveniente de ODS (Renewal, Cyber) y SFC para el proceso  03/01.</t>
  </si>
  <si>
    <t>Enero</t>
  </si>
  <si>
    <t>DOM 24</t>
  </si>
  <si>
    <t>LUN 25</t>
  </si>
  <si>
    <t>MIÉ 27</t>
  </si>
  <si>
    <t>JUE 28</t>
  </si>
  <si>
    <t>VIE 29</t>
  </si>
  <si>
    <t>SÁB 30</t>
  </si>
  <si>
    <t>DOM 31</t>
  </si>
  <si>
    <t>LUN 1</t>
  </si>
  <si>
    <t>MIÉ 3</t>
  </si>
  <si>
    <t>JUE 4</t>
  </si>
  <si>
    <t>VIE 5</t>
  </si>
  <si>
    <t>SÁB 6</t>
  </si>
  <si>
    <t>DOM 7</t>
  </si>
  <si>
    <t>LUN 8</t>
  </si>
  <si>
    <t>MIÉ 10</t>
  </si>
  <si>
    <t>JUE 11</t>
  </si>
  <si>
    <t>VIE 12</t>
  </si>
  <si>
    <t>SÁB 13</t>
  </si>
  <si>
    <t>DOM 14</t>
  </si>
  <si>
    <t>18-01-2018: La malla SAT presento una caída en el proceso INT_NOTASCRE, debido a que en al nota de crédito viene un pan que no corresponde conb la compra original.</t>
  </si>
  <si>
    <t>23-01-2018: Se liberó tarde el Incoming de SAT por lo cual se demoró el inicio de esta Malla. Además se presentó una caída en el proceso INT_NOTASCRE, debido a que en la nota de crédito viene un pan que no corresponde con la compra original.</t>
  </si>
  <si>
    <t>Por problemas en procesos de la Malla SAT, no se encuentra disponible aún información de  ODS  y para SFC</t>
  </si>
  <si>
    <t xml:space="preserve">12-02-2018: Se cae proceso de Descarga de Tabla de Movimiento de Estractos de Crédito (DESCARGA3), lo que provoca la demora en la transferencia de SAT a ODS, retrasando el inicio de esta última. </t>
  </si>
  <si>
    <t>No se encuentra disponible aún información proveniente de ODS (Renewal, Cyber) y de SFC</t>
  </si>
  <si>
    <t>28-03-2018: La no llegada del archivo incoming a la malla SAT provoca que esta y SFC se inicen tardíamente.</t>
  </si>
  <si>
    <t>29-03-2018: Incidente con el formato del incoming que se corrigió y se dio continuidad</t>
  </si>
  <si>
    <t>08-04-2018: Se produce caída en Malla SAT BFPE en procesos de  descarga de tablas. Tiempo Ejecución de Malla: 4:59 - Tiempo de Detención:3:17</t>
  </si>
  <si>
    <t>12-04-2018: Se presentaron caídas en la malla siendo resueltas por Tecnocom. Tiempo de Ejecución de Malla: 12:26 - Tiempo de Detención: 7:35 = Tiempo Real: 4:51</t>
  </si>
  <si>
    <t>No se encuentra disponible aún información proveniente de ODS (Renewal, Cyber) y de SAT</t>
  </si>
  <si>
    <t>FEBRERO</t>
  </si>
  <si>
    <t>ENERO</t>
  </si>
  <si>
    <t>MARZO</t>
  </si>
  <si>
    <t>ABRIL</t>
  </si>
  <si>
    <t>MAYO</t>
  </si>
  <si>
    <t>JUNIO</t>
  </si>
  <si>
    <t>JULIO</t>
  </si>
  <si>
    <t>AGOSTO</t>
  </si>
  <si>
    <t>SEPTIEMBRE</t>
  </si>
  <si>
    <t>OCTUBRE</t>
  </si>
  <si>
    <t>NOVIEMBRE</t>
  </si>
  <si>
    <t>DICIEMBRE</t>
  </si>
  <si>
    <t>PMM 2018</t>
  </si>
  <si>
    <t>04-07-2018: Debido a una actividad en ODS de BFPE, no se han entregado el incoming para la malla de SFC BFPE</t>
  </si>
  <si>
    <t>05-07-2018: Cambio en la medición del proceso de AZClear, Se toma como inicio la consolidación de todas las presentaciones.</t>
  </si>
  <si>
    <t>07-07-2018: Se presenta una problemas de dempora en los procesos de Descarga, lo cual fue revisado y su solución provocó demora.</t>
  </si>
  <si>
    <t>12-07-2018: Se presenta en BD PIF y no se ha generado el incoming para SFC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</si>
</sst>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1" formatCode="_ * #,##0_ ;_ * \-#,##0_ ;_ * &quot;-&quot;_ ;_ @_ "/>
    <numFmt numFmtId="164" formatCode="0.0"/>
    <numFmt numFmtId="165" formatCode="[h]:mm"/>
    <numFmt numFmtId="166" formatCode="0.000000"/>
  </numFmts>
  <fonts count="31"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b/>
      <sz val="10"/>
      <name val="Tahoma"/>
      <family val="2"/>
    </font>
    <font>
      <sz val="5"/>
      <color theme="1"/>
      <name val="Tahoma"/>
      <family val="2"/>
    </font>
    <font>
      <b/>
      <sz val="7"/>
      <color theme="1" tint="4.9989318521683403E-2"/>
      <name val="Arial"/>
      <family val="2"/>
    </font>
    <font>
      <sz val="9"/>
      <color theme="1"/>
      <name val="Calibri"/>
      <family val="2"/>
      <scheme val="minor"/>
    </font>
    <font>
      <b/>
      <sz val="10"/>
      <color theme="1"/>
      <name val="Tahoma"/>
      <family val="2"/>
    </font>
    <font>
      <b/>
      <sz val="10"/>
      <name val="Calibri"/>
      <family val="2"/>
      <scheme val="minor"/>
    </font>
    <font>
      <b/>
      <sz val="9"/>
      <color theme="0"/>
      <name val="Calibri"/>
      <family val="2"/>
      <scheme val="minor"/>
    </font>
    <font>
      <sz val="8"/>
      <color theme="0"/>
      <name val="Calibri"/>
      <family val="2"/>
      <scheme val="minor"/>
    </font>
    <font>
      <b/>
      <sz val="8"/>
      <color theme="0"/>
      <name val="Calibri"/>
      <family val="2"/>
      <scheme val="minor"/>
    </font>
    <font>
      <b/>
      <sz val="12"/>
      <color theme="0"/>
      <name val="Calibri"/>
      <family val="2"/>
      <scheme val="minor"/>
    </font>
    <font>
      <sz val="10"/>
      <name val="Tahoma"/>
      <family val="2"/>
    </font>
    <font>
      <sz val="10"/>
      <color theme="1"/>
      <name val="Tahoma"/>
      <family val="2"/>
    </font>
    <font>
      <sz val="10"/>
      <name val="Calibri"/>
      <family val="2"/>
      <scheme val="minor"/>
    </font>
    <font>
      <sz val="8"/>
      <color theme="1"/>
      <name val="Calibri"/>
      <family val="2"/>
      <scheme val="minor"/>
    </font>
    <font>
      <sz val="9"/>
      <name val="Calibri"/>
      <family val="2"/>
      <scheme val="minor"/>
    </font>
    <font>
      <b/>
      <sz val="11"/>
      <color rgb="FF000000"/>
      <name val="Calibri"/>
      <family val="2"/>
    </font>
    <font>
      <sz val="11"/>
      <color rgb="FF000000"/>
      <name val="Calibri"/>
      <family val="2"/>
    </font>
    <font>
      <sz val="20"/>
      <color rgb="FF333333"/>
      <name val="Segoe UI"/>
      <family val="2"/>
    </font>
    <font>
      <sz val="10"/>
      <color theme="1"/>
      <name val="Times New Roman"/>
      <family val="1"/>
    </font>
    <font>
      <b/>
      <sz val="12"/>
      <color rgb="FFFFFFFF"/>
      <name val="Calibri"/>
      <family val="2"/>
    </font>
    <font>
      <sz val="8"/>
      <color rgb="FFFFFFFF"/>
      <name val="Calibri"/>
      <family val="2"/>
    </font>
    <font>
      <b/>
      <sz val="8"/>
      <color rgb="FFFFFFFF"/>
      <name val="Calibri"/>
      <family val="2"/>
    </font>
    <font>
      <sz val="9"/>
      <color rgb="FF000000"/>
      <name val="Calibri"/>
      <family val="2"/>
    </font>
    <font>
      <sz val="9"/>
      <color theme="1"/>
      <name val="Calibri"/>
      <family val="2"/>
    </font>
    <font>
      <sz val="10"/>
      <color rgb="FF000000"/>
      <name val="Tahoma"/>
      <family val="2"/>
    </font>
    <font>
      <b/>
      <sz val="10"/>
      <color theme="1"/>
      <name val="Calibri"/>
      <family val="2"/>
    </font>
    <font>
      <b/>
      <sz val="11"/>
      <color rgb="FFFFFFFF"/>
      <name val="Calibri"/>
      <family val="2"/>
    </font>
  </fonts>
  <fills count="26">
    <fill>
      <patternFill patternType="none"/>
    </fill>
    <fill>
      <patternFill patternType="gray125"/>
    </fill>
    <fill>
      <patternFill patternType="solid">
        <fgColor theme="0" tint="-4.9989318521683403E-2"/>
        <bgColor indexed="64"/>
      </patternFill>
    </fill>
    <fill>
      <patternFill patternType="solid">
        <fgColor theme="6" tint="0.39997558519241921"/>
        <bgColor indexed="64"/>
      </patternFill>
    </fill>
    <fill>
      <patternFill patternType="solid">
        <fgColor theme="5" tint="0.59999389629810485"/>
        <bgColor indexed="64"/>
      </patternFill>
    </fill>
    <fill>
      <patternFill patternType="solid">
        <fgColor theme="3"/>
        <bgColor indexed="64"/>
      </patternFill>
    </fill>
    <fill>
      <patternFill patternType="solid">
        <fgColor theme="8" tint="0.79998168889431442"/>
        <bgColor indexed="64"/>
      </patternFill>
    </fill>
    <fill>
      <patternFill patternType="solid">
        <fgColor rgb="FF659A2A"/>
        <bgColor indexed="64"/>
      </patternFill>
    </fill>
    <fill>
      <patternFill patternType="solid">
        <fgColor rgb="FF970B1F"/>
        <bgColor indexed="64"/>
      </patternFill>
    </fill>
    <fill>
      <patternFill patternType="solid">
        <fgColor rgb="FFFFFF00"/>
        <bgColor indexed="64"/>
      </patternFill>
    </fill>
    <fill>
      <patternFill patternType="solid">
        <fgColor rgb="FFFFFF19"/>
        <bgColor indexed="64"/>
      </patternFill>
    </fill>
    <fill>
      <patternFill patternType="solid">
        <fgColor rgb="FF16DBD6"/>
        <bgColor indexed="64"/>
      </patternFill>
    </fill>
    <fill>
      <patternFill patternType="solid">
        <fgColor rgb="FFE33E0B"/>
        <bgColor indexed="64"/>
      </patternFill>
    </fill>
    <fill>
      <patternFill patternType="solid">
        <fgColor rgb="FF0070C0"/>
        <bgColor indexed="64"/>
      </patternFill>
    </fill>
    <fill>
      <patternFill patternType="solid">
        <fgColor rgb="FF8064A2"/>
        <bgColor indexed="64"/>
      </patternFill>
    </fill>
    <fill>
      <patternFill patternType="solid">
        <fgColor theme="9" tint="0.39997558519241921"/>
        <bgColor indexed="64"/>
      </patternFill>
    </fill>
    <fill>
      <patternFill patternType="solid">
        <fgColor rgb="FFFF0000"/>
        <bgColor indexed="64"/>
      </patternFill>
    </fill>
    <fill>
      <patternFill patternType="solid">
        <fgColor theme="9" tint="-0.249977111117893"/>
        <bgColor indexed="64"/>
      </patternFill>
    </fill>
    <fill>
      <patternFill patternType="solid">
        <fgColor rgb="FFA6328D"/>
        <bgColor indexed="64"/>
      </patternFill>
    </fill>
    <fill>
      <patternFill patternType="solid">
        <fgColor theme="9"/>
        <bgColor indexed="64"/>
      </patternFill>
    </fill>
    <fill>
      <patternFill patternType="solid">
        <fgColor rgb="FFDCE6F1"/>
        <bgColor indexed="64"/>
      </patternFill>
    </fill>
    <fill>
      <patternFill patternType="solid">
        <fgColor theme="0"/>
        <bgColor indexed="64"/>
      </patternFill>
    </fill>
    <fill>
      <patternFill patternType="solid">
        <fgColor rgb="FF70AD47"/>
        <bgColor indexed="64"/>
      </patternFill>
    </fill>
    <fill>
      <patternFill patternType="solid">
        <fgColor rgb="FF44546A"/>
        <bgColor indexed="64"/>
      </patternFill>
    </fill>
    <fill>
      <patternFill patternType="solid">
        <fgColor rgb="FFFFFFFF"/>
        <bgColor indexed="64"/>
      </patternFill>
    </fill>
    <fill>
      <patternFill patternType="solid">
        <fgColor rgb="FFA9D08E"/>
        <bgColor indexed="64"/>
      </patternFill>
    </fill>
  </fills>
  <borders count="22">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right style="medium">
        <color rgb="FF000000"/>
      </right>
      <top style="medium">
        <color indexed="64"/>
      </top>
      <bottom style="medium">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right style="medium">
        <color indexed="64"/>
      </right>
      <top/>
      <bottom/>
      <diagonal/>
    </border>
    <border>
      <left style="medium">
        <color indexed="64"/>
      </left>
      <right style="medium">
        <color indexed="64"/>
      </right>
      <top style="medium">
        <color indexed="64"/>
      </top>
      <bottom style="medium">
        <color indexed="64"/>
      </bottom>
      <diagonal/>
    </border>
    <border>
      <left/>
      <right/>
      <top/>
      <bottom style="medium">
        <color indexed="64"/>
      </bottom>
      <diagonal/>
    </border>
  </borders>
  <cellStyleXfs count="3">
    <xf numFmtId="0" fontId="0" fillId="0" borderId="0"/>
    <xf numFmtId="0" fontId="1" fillId="0" borderId="0"/>
    <xf numFmtId="41" fontId="1" fillId="0" borderId="0" applyFont="0" applyFill="0" applyBorder="0" applyAlignment="0" applyProtection="0"/>
  </cellStyleXfs>
  <cellXfs count="177">
    <xf numFmtId="0" fontId="0" fillId="0" borderId="0" xfId="0"/>
    <xf numFmtId="14" fontId="5" fillId="4" borderId="8" xfId="1" applyNumberFormat="1" applyFont="1" applyFill="1" applyBorder="1" applyAlignment="1">
      <alignment horizontal="center" vertical="top" wrapText="1"/>
    </xf>
    <xf numFmtId="14" fontId="6" fillId="4" borderId="8" xfId="1" applyNumberFormat="1" applyFont="1" applyFill="1" applyBorder="1" applyAlignment="1">
      <alignment horizontal="center"/>
    </xf>
    <xf numFmtId="20" fontId="7" fillId="6" borderId="8" xfId="1" applyNumberFormat="1" applyFont="1" applyFill="1" applyBorder="1" applyAlignment="1">
      <alignment horizontal="center"/>
    </xf>
    <xf numFmtId="0" fontId="1" fillId="0" borderId="8" xfId="1" applyFont="1" applyBorder="1" applyAlignment="1">
      <alignment horizontal="center"/>
    </xf>
    <xf numFmtId="0" fontId="2" fillId="16" borderId="8" xfId="1" quotePrefix="1" applyFont="1" applyFill="1" applyBorder="1" applyAlignment="1">
      <alignment horizontal="center"/>
    </xf>
    <xf numFmtId="20" fontId="0" fillId="0" borderId="0" xfId="0" applyNumberFormat="1"/>
    <xf numFmtId="2" fontId="7" fillId="6" borderId="8" xfId="1" applyNumberFormat="1" applyFont="1" applyFill="1" applyBorder="1" applyAlignment="1">
      <alignment horizontal="center"/>
    </xf>
    <xf numFmtId="164" fontId="7" fillId="9" borderId="8" xfId="1" applyNumberFormat="1" applyFont="1" applyFill="1" applyBorder="1" applyAlignment="1">
      <alignment horizontal="center"/>
    </xf>
    <xf numFmtId="2" fontId="0" fillId="0" borderId="0" xfId="0" applyNumberFormat="1"/>
    <xf numFmtId="14" fontId="7" fillId="2" borderId="6" xfId="0" applyNumberFormat="1" applyFont="1" applyFill="1" applyBorder="1" applyAlignment="1">
      <alignment horizontal="center" vertical="center"/>
    </xf>
    <xf numFmtId="165" fontId="7" fillId="2" borderId="7" xfId="0" applyNumberFormat="1" applyFont="1" applyFill="1" applyBorder="1" applyAlignment="1">
      <alignment horizontal="center" vertical="center"/>
    </xf>
    <xf numFmtId="20" fontId="10" fillId="13" borderId="7" xfId="0" applyNumberFormat="1" applyFont="1" applyFill="1" applyBorder="1" applyAlignment="1">
      <alignment vertical="center"/>
    </xf>
    <xf numFmtId="165" fontId="10" fillId="9" borderId="7" xfId="0" applyNumberFormat="1" applyFont="1" applyFill="1" applyBorder="1" applyAlignment="1">
      <alignment vertical="center"/>
    </xf>
    <xf numFmtId="165" fontId="10" fillId="17" borderId="7" xfId="0" applyNumberFormat="1" applyFont="1" applyFill="1" applyBorder="1" applyAlignment="1">
      <alignment vertical="center"/>
    </xf>
    <xf numFmtId="165" fontId="10" fillId="16" borderId="7" xfId="0" applyNumberFormat="1" applyFont="1" applyFill="1" applyBorder="1" applyAlignment="1">
      <alignment vertical="center"/>
    </xf>
    <xf numFmtId="165" fontId="10" fillId="18" borderId="7" xfId="0" applyNumberFormat="1" applyFont="1" applyFill="1" applyBorder="1" applyAlignment="1">
      <alignment vertical="center"/>
    </xf>
    <xf numFmtId="165" fontId="7" fillId="9" borderId="7" xfId="0" applyNumberFormat="1" applyFont="1" applyFill="1" applyBorder="1" applyAlignment="1">
      <alignment horizontal="center" vertical="center"/>
    </xf>
    <xf numFmtId="20" fontId="10" fillId="9" borderId="7" xfId="0" applyNumberFormat="1" applyFont="1" applyFill="1" applyBorder="1" applyAlignment="1">
      <alignment vertical="center"/>
    </xf>
    <xf numFmtId="2" fontId="7" fillId="0" borderId="8" xfId="1" applyNumberFormat="1" applyFont="1" applyFill="1" applyBorder="1" applyAlignment="1">
      <alignment horizontal="center"/>
    </xf>
    <xf numFmtId="14" fontId="11" fillId="19" borderId="8" xfId="0" applyNumberFormat="1" applyFont="1" applyFill="1" applyBorder="1" applyAlignment="1">
      <alignment horizontal="center"/>
    </xf>
    <xf numFmtId="0" fontId="1" fillId="0" borderId="0" xfId="1" applyProtection="1">
      <protection locked="0"/>
    </xf>
    <xf numFmtId="16" fontId="17" fillId="0" borderId="0" xfId="0" applyNumberFormat="1" applyFont="1"/>
    <xf numFmtId="0" fontId="0" fillId="0" borderId="0" xfId="0" applyAlignment="1">
      <alignment wrapText="1"/>
    </xf>
    <xf numFmtId="0" fontId="1" fillId="0" borderId="0" xfId="1" applyFont="1" applyBorder="1" applyAlignment="1">
      <alignment vertical="top"/>
    </xf>
    <xf numFmtId="0" fontId="1" fillId="0" borderId="0" xfId="1" applyBorder="1"/>
    <xf numFmtId="0" fontId="0" fillId="0" borderId="0" xfId="0" applyBorder="1"/>
    <xf numFmtId="0" fontId="1" fillId="0" borderId="0" xfId="1" applyFont="1" applyFill="1" applyBorder="1" applyAlignment="1">
      <alignment vertical="top"/>
    </xf>
    <xf numFmtId="0" fontId="1" fillId="0" borderId="0" xfId="1" applyFill="1" applyBorder="1"/>
    <xf numFmtId="0" fontId="0" fillId="0" borderId="0" xfId="0" applyFill="1" applyBorder="1"/>
    <xf numFmtId="20" fontId="7" fillId="0" borderId="0" xfId="1" applyNumberFormat="1" applyFont="1" applyFill="1" applyBorder="1" applyAlignment="1">
      <alignment horizontal="center"/>
    </xf>
    <xf numFmtId="20" fontId="7" fillId="0" borderId="13" xfId="1" applyNumberFormat="1" applyFont="1" applyFill="1" applyBorder="1" applyAlignment="1">
      <alignment horizontal="center"/>
    </xf>
    <xf numFmtId="20" fontId="7" fillId="0" borderId="7" xfId="1" applyNumberFormat="1" applyFont="1" applyFill="1" applyBorder="1" applyAlignment="1">
      <alignment horizontal="center"/>
    </xf>
    <xf numFmtId="20" fontId="7" fillId="0" borderId="8" xfId="1" applyNumberFormat="1" applyFont="1" applyFill="1" applyBorder="1" applyAlignment="1">
      <alignment horizontal="center"/>
    </xf>
    <xf numFmtId="0" fontId="2" fillId="16" borderId="12" xfId="1" quotePrefix="1" applyFont="1" applyFill="1" applyBorder="1" applyAlignment="1">
      <alignment horizontal="center" vertical="top"/>
    </xf>
    <xf numFmtId="0" fontId="0" fillId="0" borderId="12" xfId="0" applyBorder="1" applyAlignment="1">
      <alignment wrapText="1"/>
    </xf>
    <xf numFmtId="0" fontId="2" fillId="0" borderId="0" xfId="1" quotePrefix="1" applyFont="1" applyFill="1" applyBorder="1" applyAlignment="1">
      <alignment horizontal="center" vertical="top"/>
    </xf>
    <xf numFmtId="0" fontId="0" fillId="0" borderId="0" xfId="0" applyFill="1" applyBorder="1" applyAlignment="1">
      <alignment vertical="top" wrapText="1"/>
    </xf>
    <xf numFmtId="0" fontId="0" fillId="0" borderId="0" xfId="0" applyFill="1" applyBorder="1" applyAlignment="1">
      <alignment horizontal="center"/>
    </xf>
    <xf numFmtId="16" fontId="0" fillId="0" borderId="0" xfId="0" applyNumberFormat="1" applyAlignment="1">
      <alignment horizontal="left"/>
    </xf>
    <xf numFmtId="0" fontId="0" fillId="0" borderId="0" xfId="0" applyFill="1"/>
    <xf numFmtId="0" fontId="0" fillId="0" borderId="12" xfId="0" applyBorder="1" applyAlignment="1">
      <alignment vertical="top" wrapText="1"/>
    </xf>
    <xf numFmtId="0" fontId="0" fillId="0" borderId="0" xfId="0" applyFill="1" applyBorder="1" applyAlignment="1">
      <alignment wrapText="1"/>
    </xf>
    <xf numFmtId="0" fontId="2" fillId="16" borderId="14" xfId="1" quotePrefix="1" applyFont="1" applyFill="1" applyBorder="1" applyAlignment="1">
      <alignment horizontal="center" vertical="top"/>
    </xf>
    <xf numFmtId="0" fontId="0" fillId="0" borderId="15" xfId="0" applyBorder="1" applyAlignment="1">
      <alignment wrapText="1"/>
    </xf>
    <xf numFmtId="0" fontId="2" fillId="16" borderId="8" xfId="1" quotePrefix="1" applyFont="1" applyFill="1" applyBorder="1" applyAlignment="1">
      <alignment horizontal="center" vertical="top"/>
    </xf>
    <xf numFmtId="0" fontId="0" fillId="0" borderId="8" xfId="0" applyBorder="1" applyAlignment="1">
      <alignment wrapText="1"/>
    </xf>
    <xf numFmtId="20" fontId="0" fillId="0" borderId="0" xfId="0" applyNumberFormat="1" applyFill="1" applyBorder="1"/>
    <xf numFmtId="0" fontId="0" fillId="0" borderId="8" xfId="0" applyBorder="1" applyAlignment="1">
      <alignment vertical="top" wrapText="1"/>
    </xf>
    <xf numFmtId="0" fontId="0" fillId="0" borderId="0" xfId="1" applyFont="1" applyBorder="1" applyAlignment="1">
      <alignment vertical="top"/>
    </xf>
    <xf numFmtId="0" fontId="0" fillId="0" borderId="3" xfId="0" quotePrefix="1" applyBorder="1"/>
    <xf numFmtId="0" fontId="0" fillId="0" borderId="4" xfId="0" applyBorder="1"/>
    <xf numFmtId="0" fontId="0" fillId="0" borderId="5" xfId="0" applyBorder="1"/>
    <xf numFmtId="0" fontId="0" fillId="0" borderId="8" xfId="0" applyBorder="1"/>
    <xf numFmtId="4" fontId="0" fillId="0" borderId="8" xfId="0" applyNumberFormat="1" applyBorder="1"/>
    <xf numFmtId="3" fontId="0" fillId="0" borderId="8" xfId="0" applyNumberFormat="1" applyBorder="1"/>
    <xf numFmtId="0" fontId="0" fillId="0" borderId="3" xfId="0" quotePrefix="1" applyBorder="1" applyAlignment="1">
      <alignment horizontal="left"/>
    </xf>
    <xf numFmtId="0" fontId="0" fillId="0" borderId="4" xfId="0" applyBorder="1" applyAlignment="1">
      <alignment horizontal="left"/>
    </xf>
    <xf numFmtId="0" fontId="0" fillId="0" borderId="0" xfId="0" applyAlignment="1">
      <alignment horizontal="left"/>
    </xf>
    <xf numFmtId="0" fontId="19" fillId="20" borderId="8" xfId="0" applyFont="1" applyFill="1" applyBorder="1" applyAlignment="1">
      <alignment horizontal="left" vertical="center"/>
    </xf>
    <xf numFmtId="0" fontId="20" fillId="0" borderId="8" xfId="0" applyFont="1" applyBorder="1" applyAlignment="1">
      <alignment horizontal="left" vertical="center"/>
    </xf>
    <xf numFmtId="166" fontId="21" fillId="0" borderId="0" xfId="0" applyNumberFormat="1" applyFont="1"/>
    <xf numFmtId="0" fontId="0" fillId="0" borderId="0" xfId="0" applyAlignment="1">
      <alignment horizontal="center"/>
    </xf>
    <xf numFmtId="0" fontId="0" fillId="0" borderId="5" xfId="0" applyBorder="1" applyAlignment="1">
      <alignment horizontal="center"/>
    </xf>
    <xf numFmtId="0" fontId="19" fillId="20" borderId="8" xfId="0" applyFont="1" applyFill="1" applyBorder="1" applyAlignment="1">
      <alignment horizontal="center" vertical="center"/>
    </xf>
    <xf numFmtId="4" fontId="20" fillId="0" borderId="8" xfId="0" applyNumberFormat="1" applyFont="1" applyBorder="1" applyAlignment="1">
      <alignment horizontal="center" vertical="center"/>
    </xf>
    <xf numFmtId="4" fontId="0" fillId="0" borderId="8" xfId="0" applyNumberFormat="1" applyBorder="1" applyAlignment="1">
      <alignment horizontal="center"/>
    </xf>
    <xf numFmtId="4" fontId="19" fillId="20" borderId="8" xfId="0" applyNumberFormat="1" applyFont="1" applyFill="1" applyBorder="1" applyAlignment="1">
      <alignment horizontal="center" vertical="center"/>
    </xf>
    <xf numFmtId="0" fontId="0" fillId="0" borderId="8" xfId="0" applyBorder="1" applyAlignment="1">
      <alignment horizontal="left"/>
    </xf>
    <xf numFmtId="0" fontId="22" fillId="0" borderId="0" xfId="0" applyFont="1"/>
    <xf numFmtId="0" fontId="22" fillId="0" borderId="0" xfId="0" applyFont="1" applyAlignment="1">
      <alignment vertical="center"/>
    </xf>
    <xf numFmtId="14" fontId="24" fillId="22" borderId="17" xfId="0" applyNumberFormat="1" applyFont="1" applyFill="1" applyBorder="1" applyAlignment="1">
      <alignment horizontal="center" vertical="center"/>
    </xf>
    <xf numFmtId="14" fontId="24" fillId="22" borderId="18" xfId="0" applyNumberFormat="1" applyFont="1" applyFill="1" applyBorder="1" applyAlignment="1">
      <alignment horizontal="center" vertical="center"/>
    </xf>
    <xf numFmtId="0" fontId="25" fillId="22" borderId="19" xfId="0" applyFont="1" applyFill="1" applyBorder="1" applyAlignment="1">
      <alignment horizontal="center" vertical="center"/>
    </xf>
    <xf numFmtId="17" fontId="25" fillId="22" borderId="19" xfId="0" applyNumberFormat="1" applyFont="1" applyFill="1" applyBorder="1" applyAlignment="1">
      <alignment horizontal="center" vertical="center"/>
    </xf>
    <xf numFmtId="0" fontId="15" fillId="23" borderId="20" xfId="0" applyFont="1" applyFill="1" applyBorder="1" applyAlignment="1">
      <alignment vertical="center" wrapText="1"/>
    </xf>
    <xf numFmtId="20" fontId="26" fillId="0" borderId="19" xfId="0" applyNumberFormat="1" applyFont="1" applyBorder="1" applyAlignment="1">
      <alignment horizontal="center" vertical="center"/>
    </xf>
    <xf numFmtId="20" fontId="26" fillId="24" borderId="19" xfId="0" applyNumberFormat="1" applyFont="1" applyFill="1" applyBorder="1" applyAlignment="1">
      <alignment horizontal="center" vertical="center"/>
    </xf>
    <xf numFmtId="20" fontId="27" fillId="10" borderId="19" xfId="0" applyNumberFormat="1" applyFont="1" applyFill="1" applyBorder="1" applyAlignment="1">
      <alignment horizontal="center" vertical="center"/>
    </xf>
    <xf numFmtId="0" fontId="28" fillId="7" borderId="17" xfId="0" applyFont="1" applyFill="1" applyBorder="1" applyAlignment="1">
      <alignment vertical="center" wrapText="1"/>
    </xf>
    <xf numFmtId="0" fontId="28" fillId="8" borderId="17" xfId="0" applyFont="1" applyFill="1" applyBorder="1" applyAlignment="1">
      <alignment vertical="center" wrapText="1"/>
    </xf>
    <xf numFmtId="20" fontId="26" fillId="9" borderId="19" xfId="0" applyNumberFormat="1" applyFont="1" applyFill="1" applyBorder="1" applyAlignment="1">
      <alignment horizontal="center" vertical="center"/>
    </xf>
    <xf numFmtId="0" fontId="28" fillId="10" borderId="17" xfId="0" applyFont="1" applyFill="1" applyBorder="1" applyAlignment="1">
      <alignment vertical="center" wrapText="1"/>
    </xf>
    <xf numFmtId="0" fontId="28" fillId="11" borderId="17" xfId="0" applyFont="1" applyFill="1" applyBorder="1" applyAlignment="1">
      <alignment vertical="center" wrapText="1"/>
    </xf>
    <xf numFmtId="0" fontId="15" fillId="12" borderId="17" xfId="0" applyFont="1" applyFill="1" applyBorder="1" applyAlignment="1">
      <alignment vertical="center"/>
    </xf>
    <xf numFmtId="20" fontId="26" fillId="10" borderId="19" xfId="0" applyNumberFormat="1" applyFont="1" applyFill="1" applyBorder="1" applyAlignment="1">
      <alignment horizontal="center" vertical="center"/>
    </xf>
    <xf numFmtId="0" fontId="15" fillId="13" borderId="17" xfId="0" applyFont="1" applyFill="1" applyBorder="1" applyAlignment="1">
      <alignment vertical="center"/>
    </xf>
    <xf numFmtId="0" fontId="15" fillId="14" borderId="17" xfId="0" applyFont="1" applyFill="1" applyBorder="1" applyAlignment="1">
      <alignment vertical="center"/>
    </xf>
    <xf numFmtId="0" fontId="27" fillId="25" borderId="17" xfId="0" applyFont="1" applyFill="1" applyBorder="1" applyAlignment="1">
      <alignment vertical="center"/>
    </xf>
    <xf numFmtId="0" fontId="26" fillId="0" borderId="5" xfId="0" applyFont="1" applyBorder="1" applyAlignment="1">
      <alignment horizontal="center" vertical="center"/>
    </xf>
    <xf numFmtId="20" fontId="26" fillId="0" borderId="5" xfId="0" applyNumberFormat="1" applyFont="1" applyBorder="1" applyAlignment="1">
      <alignment horizontal="center" vertical="center"/>
    </xf>
    <xf numFmtId="0" fontId="29" fillId="0" borderId="17" xfId="0" applyFont="1" applyBorder="1" applyAlignment="1">
      <alignment horizontal="center" vertical="center"/>
    </xf>
    <xf numFmtId="0" fontId="20" fillId="0" borderId="18" xfId="0" applyFont="1" applyBorder="1" applyAlignment="1">
      <alignment horizontal="center" vertical="center"/>
    </xf>
    <xf numFmtId="0" fontId="30" fillId="12" borderId="18" xfId="0" applyFont="1" applyFill="1" applyBorder="1" applyAlignment="1">
      <alignment horizontal="center" vertical="center"/>
    </xf>
    <xf numFmtId="0" fontId="1" fillId="0" borderId="0" xfId="1" applyFont="1" applyBorder="1" applyAlignment="1" applyProtection="1">
      <alignment horizontal="left" wrapText="1"/>
      <protection locked="0"/>
    </xf>
    <xf numFmtId="20" fontId="18" fillId="21" borderId="13" xfId="1" applyNumberFormat="1" applyFont="1" applyFill="1" applyBorder="1" applyAlignment="1">
      <alignment horizontal="center"/>
    </xf>
    <xf numFmtId="0" fontId="1" fillId="0" borderId="0" xfId="1" applyFont="1" applyBorder="1" applyAlignment="1" applyProtection="1">
      <alignment horizontal="left" wrapText="1"/>
      <protection locked="0"/>
    </xf>
    <xf numFmtId="0" fontId="1" fillId="0" borderId="0" xfId="1" applyFont="1" applyBorder="1" applyAlignment="1" applyProtection="1">
      <alignment horizontal="left" wrapText="1"/>
      <protection locked="0"/>
    </xf>
    <xf numFmtId="0" fontId="1" fillId="0" borderId="0" xfId="1" applyFont="1" applyBorder="1" applyAlignment="1" applyProtection="1">
      <alignment horizontal="left" wrapText="1"/>
      <protection locked="0"/>
    </xf>
    <xf numFmtId="0" fontId="1" fillId="0" borderId="0" xfId="1" applyFont="1" applyBorder="1" applyAlignment="1" applyProtection="1">
      <alignment horizontal="left" wrapText="1"/>
      <protection locked="0"/>
    </xf>
    <xf numFmtId="0" fontId="2" fillId="0" borderId="8" xfId="1" applyFont="1" applyFill="1" applyBorder="1" applyAlignment="1">
      <alignment horizontal="center"/>
    </xf>
    <xf numFmtId="0" fontId="1" fillId="0" borderId="0" xfId="1" applyFont="1" applyBorder="1" applyAlignment="1" applyProtection="1">
      <alignment horizontal="left" wrapText="1"/>
      <protection locked="0"/>
    </xf>
    <xf numFmtId="0" fontId="0" fillId="0" borderId="8" xfId="1" applyFont="1" applyBorder="1" applyAlignment="1" applyProtection="1">
      <alignment horizontal="left" vertical="center" wrapText="1"/>
      <protection locked="0"/>
    </xf>
    <xf numFmtId="0" fontId="1" fillId="0" borderId="0" xfId="1" applyFont="1" applyBorder="1" applyAlignment="1" applyProtection="1">
      <alignment horizontal="left" wrapText="1"/>
      <protection locked="0"/>
    </xf>
    <xf numFmtId="20" fontId="7" fillId="21" borderId="13" xfId="1" applyNumberFormat="1" applyFont="1" applyFill="1" applyBorder="1" applyAlignment="1">
      <alignment horizontal="center"/>
    </xf>
    <xf numFmtId="14" fontId="12" fillId="19" borderId="8" xfId="0" applyNumberFormat="1" applyFont="1" applyFill="1" applyBorder="1" applyAlignment="1">
      <alignment horizontal="center"/>
    </xf>
    <xf numFmtId="0" fontId="1" fillId="0" borderId="0" xfId="1" applyFont="1" applyBorder="1" applyAlignment="1" applyProtection="1">
      <alignment horizontal="left" wrapText="1"/>
      <protection locked="0"/>
    </xf>
    <xf numFmtId="0" fontId="2" fillId="16" borderId="8" xfId="1" applyFont="1" applyFill="1" applyBorder="1" applyAlignment="1">
      <alignment horizontal="center"/>
    </xf>
    <xf numFmtId="0" fontId="1" fillId="0" borderId="0" xfId="1" applyFont="1" applyBorder="1" applyAlignment="1" applyProtection="1">
      <alignment horizontal="left" wrapText="1"/>
      <protection locked="0"/>
    </xf>
    <xf numFmtId="0" fontId="1" fillId="0" borderId="0" xfId="1" applyFont="1" applyBorder="1" applyAlignment="1" applyProtection="1">
      <alignment horizontal="left" wrapText="1"/>
      <protection locked="0"/>
    </xf>
    <xf numFmtId="0" fontId="2" fillId="21" borderId="8" xfId="1" applyFont="1" applyFill="1" applyBorder="1" applyAlignment="1">
      <alignment horizontal="center"/>
    </xf>
    <xf numFmtId="0" fontId="1" fillId="0" borderId="0" xfId="1" applyFont="1" applyBorder="1" applyAlignment="1" applyProtection="1">
      <alignment horizontal="left" wrapText="1"/>
      <protection locked="0"/>
    </xf>
    <xf numFmtId="20" fontId="18" fillId="21" borderId="7" xfId="1" applyNumberFormat="1" applyFont="1" applyFill="1" applyBorder="1" applyAlignment="1">
      <alignment horizontal="center"/>
    </xf>
    <xf numFmtId="20" fontId="7" fillId="10" borderId="7" xfId="1" applyNumberFormat="1" applyFont="1" applyFill="1" applyBorder="1" applyAlignment="1">
      <alignment horizontal="center"/>
    </xf>
    <xf numFmtId="20" fontId="7" fillId="21" borderId="7" xfId="1" applyNumberFormat="1" applyFont="1" applyFill="1" applyBorder="1" applyAlignment="1">
      <alignment horizontal="center"/>
    </xf>
    <xf numFmtId="17" fontId="13" fillId="19" borderId="2" xfId="1" applyNumberFormat="1" applyFont="1" applyFill="1" applyBorder="1" applyAlignment="1">
      <alignment horizontal="center" vertical="center"/>
    </xf>
    <xf numFmtId="20" fontId="18" fillId="0" borderId="13" xfId="1" applyNumberFormat="1" applyFont="1" applyFill="1" applyBorder="1" applyAlignment="1">
      <alignment horizontal="center"/>
    </xf>
    <xf numFmtId="14" fontId="12" fillId="19" borderId="11" xfId="0" applyNumberFormat="1" applyFont="1" applyFill="1" applyBorder="1" applyAlignment="1">
      <alignment horizontal="center"/>
    </xf>
    <xf numFmtId="17" fontId="13" fillId="19" borderId="11" xfId="1" applyNumberFormat="1" applyFont="1" applyFill="1" applyBorder="1" applyAlignment="1">
      <alignment horizontal="center" vertical="center"/>
    </xf>
    <xf numFmtId="0" fontId="4" fillId="14" borderId="1" xfId="1" applyFont="1" applyFill="1" applyBorder="1" applyAlignment="1">
      <alignment horizontal="left" vertical="center"/>
    </xf>
    <xf numFmtId="0" fontId="4" fillId="14" borderId="11" xfId="1" applyFont="1" applyFill="1" applyBorder="1" applyAlignment="1">
      <alignment horizontal="left" vertical="center"/>
    </xf>
    <xf numFmtId="0" fontId="4" fillId="2" borderId="1" xfId="1" applyFont="1" applyFill="1" applyBorder="1" applyAlignment="1">
      <alignment horizontal="center" vertical="center"/>
    </xf>
    <xf numFmtId="0" fontId="4" fillId="2" borderId="2" xfId="1" applyFont="1" applyFill="1" applyBorder="1" applyAlignment="1">
      <alignment horizontal="center" vertical="center"/>
    </xf>
    <xf numFmtId="17" fontId="3" fillId="3" borderId="3" xfId="1" applyNumberFormat="1" applyFont="1" applyFill="1" applyBorder="1" applyAlignment="1">
      <alignment horizontal="center" vertical="center" wrapText="1"/>
    </xf>
    <xf numFmtId="17" fontId="3" fillId="3" borderId="4" xfId="1" applyNumberFormat="1" applyFont="1" applyFill="1" applyBorder="1" applyAlignment="1">
      <alignment horizontal="center" vertical="center" wrapText="1"/>
    </xf>
    <xf numFmtId="17" fontId="3" fillId="3" borderId="5" xfId="1" applyNumberFormat="1" applyFont="1" applyFill="1" applyBorder="1" applyAlignment="1">
      <alignment horizontal="center" vertical="center" wrapText="1"/>
    </xf>
    <xf numFmtId="0" fontId="4" fillId="2" borderId="6" xfId="1" applyFont="1" applyFill="1" applyBorder="1" applyAlignment="1">
      <alignment horizontal="center" vertical="center" wrapText="1"/>
    </xf>
    <xf numFmtId="0" fontId="4" fillId="2" borderId="7" xfId="1" applyFont="1" applyFill="1" applyBorder="1" applyAlignment="1">
      <alignment horizontal="center" vertical="center" wrapText="1"/>
    </xf>
    <xf numFmtId="0" fontId="4" fillId="2" borderId="9" xfId="1" applyFont="1" applyFill="1" applyBorder="1" applyAlignment="1">
      <alignment horizontal="center" vertical="center" wrapText="1"/>
    </xf>
    <xf numFmtId="0" fontId="4" fillId="2" borderId="10" xfId="1" applyFont="1" applyFill="1" applyBorder="1" applyAlignment="1">
      <alignment horizontal="center" vertical="center" wrapText="1"/>
    </xf>
    <xf numFmtId="0" fontId="4" fillId="5" borderId="1" xfId="1" applyFont="1" applyFill="1" applyBorder="1" applyAlignment="1">
      <alignment horizontal="left" vertical="center" wrapText="1"/>
    </xf>
    <xf numFmtId="0" fontId="4" fillId="5" borderId="11" xfId="1" applyFont="1" applyFill="1" applyBorder="1" applyAlignment="1">
      <alignment horizontal="left" vertical="center" wrapText="1"/>
    </xf>
    <xf numFmtId="0" fontId="9" fillId="15" borderId="8" xfId="1" applyFont="1" applyFill="1" applyBorder="1" applyAlignment="1">
      <alignment horizontal="left" vertical="center"/>
    </xf>
    <xf numFmtId="0" fontId="9" fillId="0" borderId="8" xfId="1" applyFont="1" applyFill="1" applyBorder="1" applyAlignment="1">
      <alignment horizontal="center" vertical="center"/>
    </xf>
    <xf numFmtId="0" fontId="8" fillId="8" borderId="1" xfId="1" applyFont="1" applyFill="1" applyBorder="1" applyAlignment="1">
      <alignment horizontal="left" vertical="center" wrapText="1"/>
    </xf>
    <xf numFmtId="0" fontId="8" fillId="8" borderId="11" xfId="1" applyFont="1" applyFill="1" applyBorder="1" applyAlignment="1">
      <alignment horizontal="left" vertical="center" wrapText="1"/>
    </xf>
    <xf numFmtId="0" fontId="4" fillId="12" borderId="1" xfId="1" applyFont="1" applyFill="1" applyBorder="1" applyAlignment="1">
      <alignment horizontal="left" vertical="center"/>
    </xf>
    <xf numFmtId="0" fontId="4" fillId="12" borderId="11" xfId="1" applyFont="1" applyFill="1" applyBorder="1" applyAlignment="1">
      <alignment horizontal="left" vertical="center"/>
    </xf>
    <xf numFmtId="0" fontId="4" fillId="13" borderId="1" xfId="1" applyFont="1" applyFill="1" applyBorder="1" applyAlignment="1">
      <alignment horizontal="left" vertical="center"/>
    </xf>
    <xf numFmtId="0" fontId="4" fillId="13" borderId="11" xfId="1" applyFont="1" applyFill="1" applyBorder="1" applyAlignment="1">
      <alignment horizontal="left" vertical="center"/>
    </xf>
    <xf numFmtId="0" fontId="8" fillId="7" borderId="1" xfId="1" applyFont="1" applyFill="1" applyBorder="1" applyAlignment="1">
      <alignment horizontal="left" vertical="center" wrapText="1"/>
    </xf>
    <xf numFmtId="0" fontId="8" fillId="7" borderId="11" xfId="1" applyFont="1" applyFill="1" applyBorder="1" applyAlignment="1">
      <alignment horizontal="left" vertical="center" wrapText="1"/>
    </xf>
    <xf numFmtId="0" fontId="8" fillId="10" borderId="1" xfId="1" applyFont="1" applyFill="1" applyBorder="1" applyAlignment="1">
      <alignment horizontal="left" vertical="center" wrapText="1"/>
    </xf>
    <xf numFmtId="0" fontId="8" fillId="10" borderId="11" xfId="1" applyFont="1" applyFill="1" applyBorder="1" applyAlignment="1">
      <alignment horizontal="left" vertical="center" wrapText="1"/>
    </xf>
    <xf numFmtId="0" fontId="8" fillId="11" borderId="1" xfId="1" applyFont="1" applyFill="1" applyBorder="1" applyAlignment="1">
      <alignment horizontal="left" vertical="center" wrapText="1"/>
    </xf>
    <xf numFmtId="0" fontId="8" fillId="11" borderId="11" xfId="1" applyFont="1" applyFill="1" applyBorder="1" applyAlignment="1">
      <alignment horizontal="left" vertical="center" wrapText="1"/>
    </xf>
    <xf numFmtId="0" fontId="15" fillId="7" borderId="8" xfId="1" applyFont="1" applyFill="1" applyBorder="1" applyAlignment="1">
      <alignment horizontal="left" vertical="center" wrapText="1"/>
    </xf>
    <xf numFmtId="0" fontId="15" fillId="7" borderId="1" xfId="1" applyFont="1" applyFill="1" applyBorder="1" applyAlignment="1">
      <alignment horizontal="left" vertical="center" wrapText="1"/>
    </xf>
    <xf numFmtId="0" fontId="4" fillId="0" borderId="0" xfId="1" applyFont="1" applyFill="1" applyBorder="1" applyAlignment="1">
      <alignment horizontal="center" vertical="center"/>
    </xf>
    <xf numFmtId="0" fontId="4" fillId="0" borderId="0" xfId="1" applyFont="1" applyFill="1" applyBorder="1" applyAlignment="1">
      <alignment horizontal="center" vertical="center" wrapText="1"/>
    </xf>
    <xf numFmtId="41" fontId="14" fillId="5" borderId="8" xfId="2" applyFont="1" applyFill="1" applyBorder="1" applyAlignment="1">
      <alignment horizontal="left" vertical="center" wrapText="1"/>
    </xf>
    <xf numFmtId="41" fontId="14" fillId="5" borderId="1" xfId="2" applyFont="1" applyFill="1" applyBorder="1" applyAlignment="1">
      <alignment horizontal="left" vertical="center" wrapText="1"/>
    </xf>
    <xf numFmtId="0" fontId="18" fillId="15" borderId="8" xfId="1" applyFont="1" applyFill="1" applyBorder="1" applyAlignment="1">
      <alignment horizontal="left" vertical="center"/>
    </xf>
    <xf numFmtId="0" fontId="16" fillId="15" borderId="1" xfId="1" applyFont="1" applyFill="1" applyBorder="1" applyAlignment="1">
      <alignment horizontal="left" vertical="center"/>
    </xf>
    <xf numFmtId="0" fontId="9" fillId="0" borderId="1" xfId="1" applyFont="1" applyFill="1" applyBorder="1" applyAlignment="1">
      <alignment horizontal="center" vertical="center"/>
    </xf>
    <xf numFmtId="0" fontId="15" fillId="8" borderId="8" xfId="1" applyFont="1" applyFill="1" applyBorder="1" applyAlignment="1">
      <alignment horizontal="left" vertical="center" wrapText="1"/>
    </xf>
    <xf numFmtId="0" fontId="15" fillId="8" borderId="1" xfId="1" applyFont="1" applyFill="1" applyBorder="1" applyAlignment="1">
      <alignment horizontal="left" vertical="center" wrapText="1"/>
    </xf>
    <xf numFmtId="0" fontId="15" fillId="10" borderId="8" xfId="1" applyFont="1" applyFill="1" applyBorder="1" applyAlignment="1">
      <alignment horizontal="left" vertical="center" wrapText="1"/>
    </xf>
    <xf numFmtId="0" fontId="15" fillId="10" borderId="1" xfId="1" applyFont="1" applyFill="1" applyBorder="1" applyAlignment="1">
      <alignment horizontal="left" vertical="center" wrapText="1"/>
    </xf>
    <xf numFmtId="0" fontId="15" fillId="11" borderId="8" xfId="1" applyFont="1" applyFill="1" applyBorder="1" applyAlignment="1">
      <alignment horizontal="left" vertical="center" wrapText="1"/>
    </xf>
    <xf numFmtId="0" fontId="15" fillId="11" borderId="1" xfId="1" applyFont="1" applyFill="1" applyBorder="1" applyAlignment="1">
      <alignment horizontal="left" vertical="center" wrapText="1"/>
    </xf>
    <xf numFmtId="0" fontId="14" fillId="12" borderId="8" xfId="1" applyFont="1" applyFill="1" applyBorder="1" applyAlignment="1">
      <alignment horizontal="left" vertical="center"/>
    </xf>
    <xf numFmtId="0" fontId="14" fillId="12" borderId="1" xfId="1" applyFont="1" applyFill="1" applyBorder="1" applyAlignment="1">
      <alignment horizontal="left" vertical="center"/>
    </xf>
    <xf numFmtId="0" fontId="14" fillId="13" borderId="8" xfId="1" applyFont="1" applyFill="1" applyBorder="1" applyAlignment="1">
      <alignment horizontal="left" vertical="center"/>
    </xf>
    <xf numFmtId="0" fontId="14" fillId="13" borderId="1" xfId="1" applyFont="1" applyFill="1" applyBorder="1" applyAlignment="1">
      <alignment horizontal="left" vertical="center"/>
    </xf>
    <xf numFmtId="0" fontId="14" fillId="14" borderId="8" xfId="1" applyFont="1" applyFill="1" applyBorder="1" applyAlignment="1">
      <alignment horizontal="left" vertical="center"/>
    </xf>
    <xf numFmtId="0" fontId="14" fillId="14" borderId="1" xfId="1" applyFont="1" applyFill="1" applyBorder="1" applyAlignment="1">
      <alignment horizontal="left" vertical="center"/>
    </xf>
    <xf numFmtId="49" fontId="13" fillId="19" borderId="1" xfId="1" applyNumberFormat="1" applyFont="1" applyFill="1" applyBorder="1" applyAlignment="1">
      <alignment horizontal="center" vertical="center"/>
    </xf>
    <xf numFmtId="49" fontId="13" fillId="19" borderId="2" xfId="1" applyNumberFormat="1" applyFont="1" applyFill="1" applyBorder="1" applyAlignment="1">
      <alignment horizontal="center" vertical="center"/>
    </xf>
    <xf numFmtId="49" fontId="13" fillId="19" borderId="11" xfId="1" applyNumberFormat="1" applyFont="1" applyFill="1" applyBorder="1" applyAlignment="1">
      <alignment horizontal="center" vertical="center"/>
    </xf>
    <xf numFmtId="0" fontId="23" fillId="22" borderId="3" xfId="0" applyFont="1" applyFill="1" applyBorder="1" applyAlignment="1">
      <alignment horizontal="center" vertical="center" wrapText="1"/>
    </xf>
    <xf numFmtId="0" fontId="23" fillId="22" borderId="4" xfId="0" applyFont="1" applyFill="1" applyBorder="1" applyAlignment="1">
      <alignment horizontal="center" vertical="center" wrapText="1"/>
    </xf>
    <xf numFmtId="0" fontId="23" fillId="22" borderId="16" xfId="0" applyFont="1" applyFill="1" applyBorder="1" applyAlignment="1">
      <alignment horizontal="center" vertical="center" wrapText="1"/>
    </xf>
    <xf numFmtId="0" fontId="22" fillId="0" borderId="0" xfId="0" applyFont="1" applyAlignment="1">
      <alignment vertical="center" wrapText="1"/>
    </xf>
    <xf numFmtId="0" fontId="22" fillId="0" borderId="21" xfId="0" applyFont="1" applyBorder="1" applyAlignment="1">
      <alignment vertical="center" wrapText="1"/>
    </xf>
    <xf numFmtId="0" fontId="0" fillId="0" borderId="8" xfId="0" applyBorder="1" applyAlignment="1">
      <alignment horizontal="center"/>
    </xf>
    <xf numFmtId="0" fontId="1" fillId="0" borderId="0" xfId="1" applyFont="1" applyBorder="1" applyAlignment="1" applyProtection="1">
      <alignment horizontal="left" wrapText="1"/>
      <protection locked="0"/>
    </xf>
  </cellXfs>
  <cellStyles count="3">
    <cellStyle name="Millares [0]" xfId="2" builtinId="6"/>
    <cellStyle name="Normal" xfId="0" builtinId="0"/>
    <cellStyle name="Normal 7" xfId="1"/>
  </cellStyles>
  <dxfs count="0"/>
  <tableStyles count="0" defaultTableStyle="TableStyleMedium2" defaultPivotStyle="PivotStyleLight16"/>
  <colors>
    <mruColors>
      <color rgb="FFFFFF19"/>
      <color rgb="FFE33E0B"/>
      <color rgb="FF659A2A"/>
      <color rgb="FF970B1F"/>
      <color rgb="FF17DBD6"/>
      <color rgb="FF0070C0"/>
      <color rgb="FF8064A2"/>
      <color rgb="FF301D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L" sz="1600" b="1" i="0" u="none" strike="noStrike" baseline="0">
                <a:effectLst/>
              </a:rPr>
              <a:t>Malla FCC Banco Falabella Chile - Tiempos de procesos y Horario de Término Malla</a:t>
            </a:r>
            <a:endParaRPr lang="es-CL"/>
          </a:p>
        </c:rich>
      </c:tx>
      <c:layout>
        <c:manualLayout>
          <c:xMode val="edge"/>
          <c:yMode val="edge"/>
          <c:x val="0.22215011909985771"/>
          <c:y val="3.395585133290530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L"/>
        </a:p>
      </c:txPr>
    </c:title>
    <c:autoTitleDeleted val="0"/>
    <c:plotArea>
      <c:layout>
        <c:manualLayout>
          <c:layoutTarget val="inner"/>
          <c:xMode val="edge"/>
          <c:yMode val="edge"/>
          <c:x val="4.9532999251098657E-2"/>
          <c:y val="0.10759477425686595"/>
          <c:w val="0.90079623897076655"/>
          <c:h val="0.75126545704219405"/>
        </c:manualLayout>
      </c:layout>
      <c:barChart>
        <c:barDir val="col"/>
        <c:grouping val="stacked"/>
        <c:varyColors val="0"/>
        <c:ser>
          <c:idx val="3"/>
          <c:order val="2"/>
          <c:tx>
            <c:v>EOD</c:v>
          </c:tx>
          <c:spPr>
            <a:solidFill>
              <a:srgbClr val="0070C0"/>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'FCC Chile'!$D$12:$Y$12</c:f>
              <c:numCache>
                <c:formatCode>[h]:mm</c:formatCode>
                <c:ptCount val="22"/>
                <c:pt idx="0">
                  <c:v>0.12708333333333333</c:v>
                </c:pt>
                <c:pt idx="1">
                  <c:v>0.14375000000000002</c:v>
                </c:pt>
                <c:pt idx="2">
                  <c:v>0.1423611111111111</c:v>
                </c:pt>
                <c:pt idx="3">
                  <c:v>0.11805555555555557</c:v>
                </c:pt>
                <c:pt idx="4">
                  <c:v>0.11388888888888889</c:v>
                </c:pt>
                <c:pt idx="5">
                  <c:v>0.12291666666666667</c:v>
                </c:pt>
                <c:pt idx="6">
                  <c:v>0.13402777777777777</c:v>
                </c:pt>
                <c:pt idx="7">
                  <c:v>0.13402777777777777</c:v>
                </c:pt>
                <c:pt idx="8">
                  <c:v>0.12638888888888888</c:v>
                </c:pt>
                <c:pt idx="9">
                  <c:v>0.12986111111111112</c:v>
                </c:pt>
                <c:pt idx="10">
                  <c:v>0.14027777777777778</c:v>
                </c:pt>
                <c:pt idx="11">
                  <c:v>0.15833333333333333</c:v>
                </c:pt>
                <c:pt idx="12">
                  <c:v>0.20555555555555557</c:v>
                </c:pt>
                <c:pt idx="13">
                  <c:v>0.13194444444444445</c:v>
                </c:pt>
                <c:pt idx="14">
                  <c:v>0.14652777777777778</c:v>
                </c:pt>
                <c:pt idx="15">
                  <c:v>0.12291666666666667</c:v>
                </c:pt>
                <c:pt idx="16">
                  <c:v>0.14861111111111111</c:v>
                </c:pt>
                <c:pt idx="17">
                  <c:v>0.17777777777777778</c:v>
                </c:pt>
                <c:pt idx="18">
                  <c:v>0.13194444444444445</c:v>
                </c:pt>
                <c:pt idx="19">
                  <c:v>9.375E-2</c:v>
                </c:pt>
                <c:pt idx="20">
                  <c:v>0.10625</c:v>
                </c:pt>
                <c:pt idx="21">
                  <c:v>0.13541666666666666</c:v>
                </c:pt>
              </c:numCache>
            </c:numRef>
          </c:val>
          <c:extLst>
            <c:ext xmlns:c16="http://schemas.microsoft.com/office/drawing/2014/chart" uri="{C3380CC4-5D6E-409C-BE32-E72D297353CC}">
              <c16:uniqueId val="{00000001-A39C-4834-A3C0-8AEDA344B5B3}"/>
            </c:ext>
          </c:extLst>
        </c:ser>
        <c:ser>
          <c:idx val="7"/>
          <c:order val="3"/>
          <c:tx>
            <c:v>Contab-Reportes</c:v>
          </c:tx>
          <c:spPr>
            <a:solidFill>
              <a:srgbClr val="970B1F"/>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'FCC Chile'!$D$11:$Y$11</c:f>
              <c:numCache>
                <c:formatCode>[h]:mm</c:formatCode>
                <c:ptCount val="22"/>
                <c:pt idx="0">
                  <c:v>2.2916666666666669E-2</c:v>
                </c:pt>
                <c:pt idx="1">
                  <c:v>2.1527777777777781E-2</c:v>
                </c:pt>
                <c:pt idx="2">
                  <c:v>2.2222222222222223E-2</c:v>
                </c:pt>
                <c:pt idx="3">
                  <c:v>2.2222222222222223E-2</c:v>
                </c:pt>
                <c:pt idx="4">
                  <c:v>2.2916666666666669E-2</c:v>
                </c:pt>
                <c:pt idx="5">
                  <c:v>2.2222222222222223E-2</c:v>
                </c:pt>
                <c:pt idx="6">
                  <c:v>2.2916666666666669E-2</c:v>
                </c:pt>
                <c:pt idx="7">
                  <c:v>2.2222222222222223E-2</c:v>
                </c:pt>
                <c:pt idx="8">
                  <c:v>2.361111111111111E-2</c:v>
                </c:pt>
                <c:pt idx="9">
                  <c:v>2.2222222222222223E-2</c:v>
                </c:pt>
                <c:pt idx="10">
                  <c:v>3.6111111111111115E-2</c:v>
                </c:pt>
                <c:pt idx="11">
                  <c:v>3.6111111111111115E-2</c:v>
                </c:pt>
                <c:pt idx="12">
                  <c:v>2.2222222222222223E-2</c:v>
                </c:pt>
                <c:pt idx="13">
                  <c:v>2.2916666666666669E-2</c:v>
                </c:pt>
                <c:pt idx="14">
                  <c:v>2.4999999999999998E-2</c:v>
                </c:pt>
                <c:pt idx="15">
                  <c:v>2.4305555555555556E-2</c:v>
                </c:pt>
                <c:pt idx="16">
                  <c:v>2.2916666666666669E-2</c:v>
                </c:pt>
                <c:pt idx="17">
                  <c:v>2.2222222222222223E-2</c:v>
                </c:pt>
                <c:pt idx="18">
                  <c:v>2.5694444444444447E-2</c:v>
                </c:pt>
                <c:pt idx="19">
                  <c:v>2.2916666666666669E-2</c:v>
                </c:pt>
                <c:pt idx="20">
                  <c:v>2.2916666666666669E-2</c:v>
                </c:pt>
                <c:pt idx="21">
                  <c:v>2.2916666666666669E-2</c:v>
                </c:pt>
              </c:numCache>
            </c:numRef>
          </c:val>
          <c:extLst>
            <c:ext xmlns:c16="http://schemas.microsoft.com/office/drawing/2014/chart" uri="{C3380CC4-5D6E-409C-BE32-E72D297353CC}">
              <c16:uniqueId val="{00000005-A39C-4834-A3C0-8AEDA344B5B3}"/>
            </c:ext>
          </c:extLst>
        </c:ser>
        <c:ser>
          <c:idx val="8"/>
          <c:order val="4"/>
          <c:tx>
            <c:v>BOD</c:v>
          </c:tx>
          <c:spPr>
            <a:solidFill>
              <a:srgbClr val="659A2A"/>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s-CL"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'FCC Chile'!$D$10:$Y$10</c:f>
              <c:numCache>
                <c:formatCode>[h]:mm</c:formatCode>
                <c:ptCount val="22"/>
                <c:pt idx="0">
                  <c:v>3.3333333333333333E-2</c:v>
                </c:pt>
                <c:pt idx="1">
                  <c:v>2.9166666666666664E-2</c:v>
                </c:pt>
                <c:pt idx="2">
                  <c:v>3.2638888888888891E-2</c:v>
                </c:pt>
                <c:pt idx="3">
                  <c:v>2.5694444444444447E-2</c:v>
                </c:pt>
                <c:pt idx="4">
                  <c:v>2.7777777777777776E-2</c:v>
                </c:pt>
                <c:pt idx="5">
                  <c:v>2.7083333333333334E-2</c:v>
                </c:pt>
                <c:pt idx="6">
                  <c:v>2.9166666666666664E-2</c:v>
                </c:pt>
                <c:pt idx="7">
                  <c:v>3.4722222222222224E-2</c:v>
                </c:pt>
                <c:pt idx="8">
                  <c:v>2.8472222222222222E-2</c:v>
                </c:pt>
                <c:pt idx="9">
                  <c:v>5.9027777777777783E-2</c:v>
                </c:pt>
                <c:pt idx="10">
                  <c:v>4.5138888888888888E-2</c:v>
                </c:pt>
                <c:pt idx="11">
                  <c:v>3.1944444444444449E-2</c:v>
                </c:pt>
                <c:pt idx="12">
                  <c:v>4.0972222222222222E-2</c:v>
                </c:pt>
                <c:pt idx="13">
                  <c:v>3.6111111111111115E-2</c:v>
                </c:pt>
                <c:pt idx="14">
                  <c:v>3.5416666666666666E-2</c:v>
                </c:pt>
                <c:pt idx="15">
                  <c:v>3.0555555555555555E-2</c:v>
                </c:pt>
                <c:pt idx="16">
                  <c:v>3.3333333333333333E-2</c:v>
                </c:pt>
                <c:pt idx="17">
                  <c:v>3.5416666666666666E-2</c:v>
                </c:pt>
                <c:pt idx="18">
                  <c:v>2.9861111111111113E-2</c:v>
                </c:pt>
                <c:pt idx="19">
                  <c:v>2.8472222222222222E-2</c:v>
                </c:pt>
                <c:pt idx="20">
                  <c:v>3.3333333333333333E-2</c:v>
                </c:pt>
                <c:pt idx="21">
                  <c:v>3.3333333333333333E-2</c:v>
                </c:pt>
              </c:numCache>
            </c:numRef>
          </c:val>
          <c:extLst>
            <c:ext xmlns:c16="http://schemas.microsoft.com/office/drawing/2014/chart" uri="{C3380CC4-5D6E-409C-BE32-E72D297353CC}">
              <c16:uniqueId val="{00000006-A39C-4834-A3C0-8AEDA344B5B3}"/>
            </c:ext>
          </c:extLst>
        </c:ser>
        <c:ser>
          <c:idx val="4"/>
          <c:order val="5"/>
          <c:tx>
            <c:v>Migración Inversa</c:v>
          </c:tx>
          <c:spPr>
            <a:solidFill>
              <a:srgbClr val="E33E0B"/>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'FCC Chile'!$D$9:$Y$9</c:f>
              <c:numCache>
                <c:formatCode>[h]:mm</c:formatCode>
                <c:ptCount val="22"/>
                <c:pt idx="0">
                  <c:v>6.1805555555555558E-2</c:v>
                </c:pt>
                <c:pt idx="1">
                  <c:v>6.1111111111111116E-2</c:v>
                </c:pt>
                <c:pt idx="2">
                  <c:v>5.6944444444444443E-2</c:v>
                </c:pt>
                <c:pt idx="3">
                  <c:v>5.9722222222222225E-2</c:v>
                </c:pt>
                <c:pt idx="4">
                  <c:v>6.805555555555555E-2</c:v>
                </c:pt>
                <c:pt idx="5">
                  <c:v>6.0416666666666667E-2</c:v>
                </c:pt>
                <c:pt idx="6">
                  <c:v>7.4999999999999997E-2</c:v>
                </c:pt>
                <c:pt idx="7">
                  <c:v>5.9722222222222225E-2</c:v>
                </c:pt>
                <c:pt idx="8">
                  <c:v>7.013888888888889E-2</c:v>
                </c:pt>
                <c:pt idx="9">
                  <c:v>6.6666666666666666E-2</c:v>
                </c:pt>
                <c:pt idx="10">
                  <c:v>6.3194444444444442E-2</c:v>
                </c:pt>
                <c:pt idx="11">
                  <c:v>6.0416666666666667E-2</c:v>
                </c:pt>
                <c:pt idx="12">
                  <c:v>4.0972222222222222E-2</c:v>
                </c:pt>
                <c:pt idx="13">
                  <c:v>6.3194444444444442E-2</c:v>
                </c:pt>
                <c:pt idx="14">
                  <c:v>6.0416666666666667E-2</c:v>
                </c:pt>
                <c:pt idx="15">
                  <c:v>6.1111111111111116E-2</c:v>
                </c:pt>
                <c:pt idx="16">
                  <c:v>7.2222222222222229E-2</c:v>
                </c:pt>
                <c:pt idx="17">
                  <c:v>6.3194444444444442E-2</c:v>
                </c:pt>
                <c:pt idx="18">
                  <c:v>7.1527777777777787E-2</c:v>
                </c:pt>
                <c:pt idx="19">
                  <c:v>5.9722222222222225E-2</c:v>
                </c:pt>
                <c:pt idx="20">
                  <c:v>6.3194444444444442E-2</c:v>
                </c:pt>
                <c:pt idx="21">
                  <c:v>6.3888888888888884E-2</c:v>
                </c:pt>
              </c:numCache>
            </c:numRef>
          </c:val>
          <c:extLst>
            <c:ext xmlns:c16="http://schemas.microsoft.com/office/drawing/2014/chart" uri="{C3380CC4-5D6E-409C-BE32-E72D297353CC}">
              <c16:uniqueId val="{00000002-A39C-4834-A3C0-8AEDA344B5B3}"/>
            </c:ext>
          </c:extLst>
        </c:ser>
        <c:ser>
          <c:idx val="2"/>
          <c:order val="6"/>
          <c:tx>
            <c:v>Reportes para Ctas. Ctes.</c:v>
          </c:tx>
          <c:spPr>
            <a:solidFill>
              <a:srgbClr val="8064A2"/>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'FCC Chile'!$D$8:$Y$8</c:f>
              <c:numCache>
                <c:formatCode>[h]:mm</c:formatCode>
                <c:ptCount val="22"/>
                <c:pt idx="0">
                  <c:v>0.15069444444444444</c:v>
                </c:pt>
                <c:pt idx="1">
                  <c:v>0.15763888888888888</c:v>
                </c:pt>
                <c:pt idx="2">
                  <c:v>0.15833333333333333</c:v>
                </c:pt>
                <c:pt idx="3">
                  <c:v>0.14722222222222223</c:v>
                </c:pt>
                <c:pt idx="4">
                  <c:v>0.14930555555555555</c:v>
                </c:pt>
                <c:pt idx="5">
                  <c:v>0.15416666666666667</c:v>
                </c:pt>
                <c:pt idx="6">
                  <c:v>0.15902777777777777</c:v>
                </c:pt>
                <c:pt idx="7">
                  <c:v>0.15902777777777777</c:v>
                </c:pt>
                <c:pt idx="8">
                  <c:v>0.15902777777777777</c:v>
                </c:pt>
                <c:pt idx="9">
                  <c:v>0.15347222222222223</c:v>
                </c:pt>
                <c:pt idx="10">
                  <c:v>0.25694444444444448</c:v>
                </c:pt>
                <c:pt idx="11">
                  <c:v>0.16041666666666668</c:v>
                </c:pt>
                <c:pt idx="12">
                  <c:v>0.19930555555555554</c:v>
                </c:pt>
                <c:pt idx="13">
                  <c:v>0.16041666666666668</c:v>
                </c:pt>
                <c:pt idx="14">
                  <c:v>0.15625</c:v>
                </c:pt>
                <c:pt idx="15">
                  <c:v>0.15902777777777777</c:v>
                </c:pt>
                <c:pt idx="16">
                  <c:v>0.16041666666666668</c:v>
                </c:pt>
                <c:pt idx="17">
                  <c:v>0.16666666666666666</c:v>
                </c:pt>
                <c:pt idx="18">
                  <c:v>0.15486111111111112</c:v>
                </c:pt>
                <c:pt idx="19">
                  <c:v>0.15833333333333333</c:v>
                </c:pt>
                <c:pt idx="20">
                  <c:v>0.16041666666666668</c:v>
                </c:pt>
                <c:pt idx="21">
                  <c:v>0.16319444444444445</c:v>
                </c:pt>
              </c:numCache>
            </c:numRef>
          </c:val>
          <c:extLst>
            <c:ext xmlns:c16="http://schemas.microsoft.com/office/drawing/2014/chart" uri="{C3380CC4-5D6E-409C-BE32-E72D297353CC}">
              <c16:uniqueId val="{00000000-A39C-4834-A3C0-8AEDA344B5B3}"/>
            </c:ext>
          </c:extLst>
        </c:ser>
        <c:dLbls>
          <c:showLegendKey val="0"/>
          <c:showVal val="0"/>
          <c:showCatName val="0"/>
          <c:showSerName val="0"/>
          <c:showPercent val="0"/>
          <c:showBubbleSize val="0"/>
        </c:dLbls>
        <c:gapWidth val="25"/>
        <c:overlap val="100"/>
        <c:axId val="379921184"/>
        <c:axId val="379920624"/>
      </c:barChart>
      <c:lineChart>
        <c:grouping val="stacked"/>
        <c:varyColors val="0"/>
        <c:ser>
          <c:idx val="1"/>
          <c:order val="0"/>
          <c:tx>
            <c:v>Total Duracion Proceso</c:v>
          </c:tx>
          <c:spPr>
            <a:ln w="6350" cap="rnd">
              <a:no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s>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2"/>
                    </a:solidFill>
                    <a:latin typeface="+mn-lt"/>
                    <a:ea typeface="+mn-ea"/>
                    <a:cs typeface="+mn-cs"/>
                  </a:defRPr>
                </a:pPr>
                <a:endParaRPr lang="es-C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'FCC Chile'!$D$6:$Y$6</c:f>
              <c:strCache>
                <c:ptCount val="22"/>
                <c:pt idx="0">
                  <c:v>JUE 17</c:v>
                </c:pt>
                <c:pt idx="1">
                  <c:v>VIE 18</c:v>
                </c:pt>
                <c:pt idx="2">
                  <c:v>LUN 21</c:v>
                </c:pt>
                <c:pt idx="3">
                  <c:v>MAR 22</c:v>
                </c:pt>
                <c:pt idx="4">
                  <c:v>MIÉ 23</c:v>
                </c:pt>
                <c:pt idx="5">
                  <c:v>JUE 24</c:v>
                </c:pt>
                <c:pt idx="6">
                  <c:v>VIE 25</c:v>
                </c:pt>
                <c:pt idx="7">
                  <c:v>LUN 28</c:v>
                </c:pt>
                <c:pt idx="8">
                  <c:v>MAR 29</c:v>
                </c:pt>
                <c:pt idx="9">
                  <c:v>MIÉ 30</c:v>
                </c:pt>
                <c:pt idx="10">
                  <c:v>JUE 31</c:v>
                </c:pt>
                <c:pt idx="11">
                  <c:v>VIE 1</c:v>
                </c:pt>
                <c:pt idx="12">
                  <c:v>LUN 4</c:v>
                </c:pt>
                <c:pt idx="13">
                  <c:v>MAR 5</c:v>
                </c:pt>
                <c:pt idx="14">
                  <c:v>MIÉ 6</c:v>
                </c:pt>
                <c:pt idx="15">
                  <c:v>JUE 7</c:v>
                </c:pt>
                <c:pt idx="16">
                  <c:v>VIE 8</c:v>
                </c:pt>
                <c:pt idx="17">
                  <c:v>LUN 11</c:v>
                </c:pt>
                <c:pt idx="18">
                  <c:v>MAR 12</c:v>
                </c:pt>
                <c:pt idx="19">
                  <c:v>MIÉ 13</c:v>
                </c:pt>
                <c:pt idx="20">
                  <c:v>JUE 14</c:v>
                </c:pt>
                <c:pt idx="21">
                  <c:v>PMM</c:v>
                </c:pt>
              </c:strCache>
            </c:strRef>
          </c:cat>
          <c:val>
            <c:numRef>
              <c:f>'FCC Chile'!$D$13:$Y$13</c:f>
              <c:numCache>
                <c:formatCode>0.0</c:formatCode>
                <c:ptCount val="22"/>
                <c:pt idx="0">
                  <c:v>9.5</c:v>
                </c:pt>
                <c:pt idx="1">
                  <c:v>9.9166666666666679</c:v>
                </c:pt>
                <c:pt idx="2">
                  <c:v>9.8999999999999986</c:v>
                </c:pt>
                <c:pt idx="3">
                  <c:v>8.9500000000000011</c:v>
                </c:pt>
                <c:pt idx="4">
                  <c:v>9.1666666666666679</c:v>
                </c:pt>
                <c:pt idx="5">
                  <c:v>9.283333333333335</c:v>
                </c:pt>
                <c:pt idx="6">
                  <c:v>10.083333333333332</c:v>
                </c:pt>
                <c:pt idx="7">
                  <c:v>9.8333333333333321</c:v>
                </c:pt>
                <c:pt idx="8">
                  <c:v>9.7833333333333332</c:v>
                </c:pt>
                <c:pt idx="9">
                  <c:v>10.35</c:v>
                </c:pt>
                <c:pt idx="10">
                  <c:v>13.000000000000002</c:v>
                </c:pt>
                <c:pt idx="11">
                  <c:v>10.733333333333334</c:v>
                </c:pt>
                <c:pt idx="12">
                  <c:v>12.216666666666667</c:v>
                </c:pt>
                <c:pt idx="13">
                  <c:v>9.9500000000000011</c:v>
                </c:pt>
                <c:pt idx="14">
                  <c:v>10.166666666666666</c:v>
                </c:pt>
                <c:pt idx="15">
                  <c:v>9.5500000000000007</c:v>
                </c:pt>
                <c:pt idx="16">
                  <c:v>10.5</c:v>
                </c:pt>
                <c:pt idx="17">
                  <c:v>11.166666666666666</c:v>
                </c:pt>
                <c:pt idx="18">
                  <c:v>9.9333333333333336</c:v>
                </c:pt>
                <c:pt idx="19">
                  <c:v>8.7166666666666668</c:v>
                </c:pt>
                <c:pt idx="20">
                  <c:v>9.2666666666666657</c:v>
                </c:pt>
                <c:pt idx="21">
                  <c:v>10.049999999999999</c:v>
                </c:pt>
              </c:numCache>
            </c:numRef>
          </c:val>
          <c:smooth val="0"/>
          <c:extLst>
            <c:ext xmlns:c16="http://schemas.microsoft.com/office/drawing/2014/chart" uri="{C3380CC4-5D6E-409C-BE32-E72D297353CC}">
              <c16:uniqueId val="{00000007-A39C-4834-A3C0-8AEDA344B5B3}"/>
            </c:ext>
          </c:extLst>
        </c:ser>
        <c:dLbls>
          <c:showLegendKey val="0"/>
          <c:showVal val="0"/>
          <c:showCatName val="0"/>
          <c:showSerName val="0"/>
          <c:showPercent val="0"/>
          <c:showBubbleSize val="0"/>
        </c:dLbls>
        <c:marker val="1"/>
        <c:smooth val="0"/>
        <c:axId val="379919504"/>
        <c:axId val="379920064"/>
      </c:lineChart>
      <c:lineChart>
        <c:grouping val="stacked"/>
        <c:varyColors val="0"/>
        <c:ser>
          <c:idx val="0"/>
          <c:order val="1"/>
          <c:tx>
            <c:v>Horario Final de Malla</c:v>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spPr>
              <a:solidFill>
                <a:schemeClr val="bg2">
                  <a:lumMod val="90000"/>
                  <a:alpha val="5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mn-lt"/>
                    <a:ea typeface="+mn-ea"/>
                    <a:cs typeface="+mn-cs"/>
                  </a:defRPr>
                </a:pPr>
                <a:endParaRPr lang="es-C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'FCC Chile'!$D$7:$Y$7</c:f>
              <c:numCache>
                <c:formatCode>[h]:mm</c:formatCode>
                <c:ptCount val="22"/>
                <c:pt idx="0">
                  <c:v>0.18797453703703704</c:v>
                </c:pt>
                <c:pt idx="1">
                  <c:v>0.2050925925925926</c:v>
                </c:pt>
                <c:pt idx="2">
                  <c:v>0.21420138888888887</c:v>
                </c:pt>
                <c:pt idx="3">
                  <c:v>0.19473379629629628</c:v>
                </c:pt>
                <c:pt idx="4">
                  <c:v>0.17991898148148147</c:v>
                </c:pt>
                <c:pt idx="5">
                  <c:v>0.17394675925925926</c:v>
                </c:pt>
                <c:pt idx="6">
                  <c:v>0.23842592592592593</c:v>
                </c:pt>
                <c:pt idx="7">
                  <c:v>0.20961805555555557</c:v>
                </c:pt>
                <c:pt idx="8">
                  <c:v>0.19395833333333334</c:v>
                </c:pt>
                <c:pt idx="9">
                  <c:v>0.22893518518518519</c:v>
                </c:pt>
                <c:pt idx="10">
                  <c:v>0.29692129629629632</c:v>
                </c:pt>
                <c:pt idx="11">
                  <c:v>0.22813657407407406</c:v>
                </c:pt>
                <c:pt idx="12">
                  <c:v>0.50347222222222221</c:v>
                </c:pt>
                <c:pt idx="13">
                  <c:v>0.22984953703703703</c:v>
                </c:pt>
                <c:pt idx="14">
                  <c:v>0.2265625</c:v>
                </c:pt>
                <c:pt idx="15">
                  <c:v>0.19863425925925926</c:v>
                </c:pt>
                <c:pt idx="16">
                  <c:v>0.22027777777777779</c:v>
                </c:pt>
                <c:pt idx="17">
                  <c:v>0.32339120370370372</c:v>
                </c:pt>
                <c:pt idx="18">
                  <c:v>0.20216435185185186</c:v>
                </c:pt>
                <c:pt idx="19">
                  <c:v>0.16312499999999999</c:v>
                </c:pt>
                <c:pt idx="20">
                  <c:v>0.25543981481481481</c:v>
                </c:pt>
                <c:pt idx="21">
                  <c:v>0.25347222222222221</c:v>
                </c:pt>
              </c:numCache>
            </c:numRef>
          </c:val>
          <c:smooth val="0"/>
          <c:extLst>
            <c:ext xmlns:c16="http://schemas.microsoft.com/office/drawing/2014/chart" uri="{C3380CC4-5D6E-409C-BE32-E72D297353CC}">
              <c16:uniqueId val="{00000008-A39C-4834-A3C0-8AEDA344B5B3}"/>
            </c:ext>
          </c:extLst>
        </c:ser>
        <c:dLbls>
          <c:showLegendKey val="0"/>
          <c:showVal val="0"/>
          <c:showCatName val="0"/>
          <c:showSerName val="0"/>
          <c:showPercent val="0"/>
          <c:showBubbleSize val="0"/>
        </c:dLbls>
        <c:marker val="1"/>
        <c:smooth val="0"/>
        <c:axId val="379921184"/>
        <c:axId val="379920624"/>
      </c:lineChart>
      <c:catAx>
        <c:axId val="379919504"/>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L"/>
                  <a:t>Fecha de Proceso</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L"/>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2"/>
                </a:solidFill>
                <a:latin typeface="+mn-lt"/>
                <a:ea typeface="+mn-ea"/>
                <a:cs typeface="+mn-cs"/>
              </a:defRPr>
            </a:pPr>
            <a:endParaRPr lang="es-CL"/>
          </a:p>
        </c:txPr>
        <c:crossAx val="379920064"/>
        <c:crosses val="autoZero"/>
        <c:auto val="0"/>
        <c:lblAlgn val="ctr"/>
        <c:lblOffset val="100"/>
        <c:noMultiLvlLbl val="0"/>
      </c:catAx>
      <c:valAx>
        <c:axId val="379920064"/>
        <c:scaling>
          <c:orientation val="minMax"/>
          <c:max val="15"/>
          <c:min val="0"/>
        </c:scaling>
        <c:delete val="0"/>
        <c:axPos val="l"/>
        <c:majorGridlines>
          <c:spPr>
            <a:ln w="9525" cap="flat" cmpd="sng" algn="ctr">
              <a:solidFill>
                <a:srgbClr val="FF0000">
                  <a:alpha val="30000"/>
                </a:srgb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L"/>
                  <a:t>Total</a:t>
                </a:r>
                <a:r>
                  <a:rPr lang="es-CL" baseline="0"/>
                  <a:t>  Duración de Procesos</a:t>
                </a:r>
                <a:endParaRPr lang="es-CL"/>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L"/>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2"/>
                </a:solidFill>
                <a:latin typeface="+mn-lt"/>
                <a:ea typeface="+mn-ea"/>
                <a:cs typeface="+mn-cs"/>
              </a:defRPr>
            </a:pPr>
            <a:endParaRPr lang="es-CL"/>
          </a:p>
        </c:txPr>
        <c:crossAx val="379919504"/>
        <c:crosses val="autoZero"/>
        <c:crossBetween val="between"/>
        <c:majorUnit val="2"/>
      </c:valAx>
      <c:valAx>
        <c:axId val="379920624"/>
        <c:scaling>
          <c:orientation val="minMax"/>
          <c:max val="0.65000000000000013"/>
          <c:min val="0"/>
        </c:scaling>
        <c:delete val="0"/>
        <c:axPos val="r"/>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Hora</a:t>
                </a:r>
                <a:r>
                  <a:rPr lang="en-US" baseline="0"/>
                  <a:t> Final de la malla [hh:mm]   hrs.  (CL</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L"/>
            </a:p>
          </c:txPr>
        </c:title>
        <c:numFmt formatCode="[h]:mm"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2"/>
                </a:solidFill>
                <a:latin typeface="+mn-lt"/>
                <a:ea typeface="+mn-ea"/>
                <a:cs typeface="+mn-cs"/>
              </a:defRPr>
            </a:pPr>
            <a:endParaRPr lang="es-CL"/>
          </a:p>
        </c:txPr>
        <c:crossAx val="379921184"/>
        <c:crosses val="max"/>
        <c:crossBetween val="between"/>
        <c:majorUnit val="0.125"/>
      </c:valAx>
      <c:catAx>
        <c:axId val="379921184"/>
        <c:scaling>
          <c:orientation val="minMax"/>
        </c:scaling>
        <c:delete val="1"/>
        <c:axPos val="b"/>
        <c:majorTickMark val="none"/>
        <c:minorTickMark val="none"/>
        <c:tickLblPos val="nextTo"/>
        <c:crossAx val="379920624"/>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L"/>
        </a:p>
      </c:txPr>
    </c:legend>
    <c:plotVisOnly val="1"/>
    <c:dispBlanksAs val="zero"/>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L"/>
    </a:p>
  </c:txPr>
  <c:printSettings>
    <c:headerFooter/>
    <c:pageMargins b="0.75" l="0.7" r="0.7" t="0.75" header="0.3" footer="0.3"/>
    <c:pageSetup orientation="landscape"/>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L" sz="1600" b="1" i="0" u="none" strike="noStrike" baseline="0">
                <a:effectLst/>
              </a:rPr>
              <a:t>Malla SAT Y SFC Banco Falabella Perú - Tiempos de procesos y Horario de Término Malla</a:t>
            </a:r>
            <a:endParaRPr lang="es-CL"/>
          </a:p>
        </c:rich>
      </c:tx>
      <c:layout>
        <c:manualLayout>
          <c:xMode val="edge"/>
          <c:yMode val="edge"/>
          <c:x val="0.22215011909985771"/>
          <c:y val="3.395585133290530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L"/>
        </a:p>
      </c:txPr>
    </c:title>
    <c:autoTitleDeleted val="0"/>
    <c:plotArea>
      <c:layout>
        <c:manualLayout>
          <c:layoutTarget val="inner"/>
          <c:xMode val="edge"/>
          <c:yMode val="edge"/>
          <c:x val="4.9532999251098657E-2"/>
          <c:y val="0.10759477425686595"/>
          <c:w val="0.90079623897076655"/>
          <c:h val="0.75126545704219405"/>
        </c:manualLayout>
      </c:layout>
      <c:barChart>
        <c:barDir val="col"/>
        <c:grouping val="stacked"/>
        <c:varyColors val="0"/>
        <c:ser>
          <c:idx val="2"/>
          <c:order val="2"/>
          <c:tx>
            <c:v>AZ</c:v>
          </c:tx>
          <c:spPr>
            <a:solidFill>
              <a:srgbClr val="8064A2"/>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'SAT Perú'!$D$6:$Z$6</c:f>
              <c:strCache>
                <c:ptCount val="23"/>
                <c:pt idx="0">
                  <c:v>JUE 24</c:v>
                </c:pt>
                <c:pt idx="1">
                  <c:v>VIE 25</c:v>
                </c:pt>
                <c:pt idx="2">
                  <c:v>SÁB 26</c:v>
                </c:pt>
                <c:pt idx="3">
                  <c:v>DOM 27</c:v>
                </c:pt>
                <c:pt idx="4">
                  <c:v>LUN 28</c:v>
                </c:pt>
                <c:pt idx="5">
                  <c:v>MAR 29</c:v>
                </c:pt>
                <c:pt idx="6">
                  <c:v>MIÉ 30</c:v>
                </c:pt>
                <c:pt idx="7">
                  <c:v>JUE 31</c:v>
                </c:pt>
                <c:pt idx="8">
                  <c:v>VIE 1</c:v>
                </c:pt>
                <c:pt idx="9">
                  <c:v>SÁB 2</c:v>
                </c:pt>
                <c:pt idx="10">
                  <c:v>DOM 3</c:v>
                </c:pt>
                <c:pt idx="11">
                  <c:v>LUN 4</c:v>
                </c:pt>
                <c:pt idx="12">
                  <c:v>MAR 5</c:v>
                </c:pt>
                <c:pt idx="13">
                  <c:v>MIÉ 6</c:v>
                </c:pt>
                <c:pt idx="14">
                  <c:v>JUE 7</c:v>
                </c:pt>
                <c:pt idx="15">
                  <c:v>VIE 8</c:v>
                </c:pt>
                <c:pt idx="16">
                  <c:v>SÁB 9</c:v>
                </c:pt>
                <c:pt idx="17">
                  <c:v>DOM 10</c:v>
                </c:pt>
                <c:pt idx="18">
                  <c:v>LUN 11</c:v>
                </c:pt>
                <c:pt idx="19">
                  <c:v>MAR 12</c:v>
                </c:pt>
                <c:pt idx="20">
                  <c:v>MIÉ 13</c:v>
                </c:pt>
                <c:pt idx="21">
                  <c:v>JUE 14</c:v>
                </c:pt>
                <c:pt idx="22">
                  <c:v>PMM</c:v>
                </c:pt>
              </c:strCache>
            </c:strRef>
          </c:cat>
          <c:val>
            <c:numRef>
              <c:f>'SAT Perú'!$D$14:$Z$14</c:f>
              <c:numCache>
                <c:formatCode>h:mm</c:formatCode>
                <c:ptCount val="23"/>
                <c:pt idx="0">
                  <c:v>0.20902777777777778</c:v>
                </c:pt>
                <c:pt idx="1">
                  <c:v>0.21180555555555555</c:v>
                </c:pt>
                <c:pt idx="2">
                  <c:v>0.21527777777777779</c:v>
                </c:pt>
                <c:pt idx="3">
                  <c:v>0.19791666666666666</c:v>
                </c:pt>
                <c:pt idx="4">
                  <c:v>0.21527777777777779</c:v>
                </c:pt>
                <c:pt idx="5">
                  <c:v>0.21527777777777779</c:v>
                </c:pt>
                <c:pt idx="6">
                  <c:v>0.22569444444444445</c:v>
                </c:pt>
                <c:pt idx="7">
                  <c:v>0.20833333333333334</c:v>
                </c:pt>
                <c:pt idx="8">
                  <c:v>0.20138888888888887</c:v>
                </c:pt>
                <c:pt idx="9">
                  <c:v>0.24305555555555555</c:v>
                </c:pt>
                <c:pt idx="10">
                  <c:v>0.20486111111111113</c:v>
                </c:pt>
                <c:pt idx="11">
                  <c:v>0.22222222222222221</c:v>
                </c:pt>
                <c:pt idx="12">
                  <c:v>0.21875</c:v>
                </c:pt>
                <c:pt idx="13">
                  <c:v>0.28541666666666665</c:v>
                </c:pt>
                <c:pt idx="14">
                  <c:v>0.21527777777777779</c:v>
                </c:pt>
                <c:pt idx="15">
                  <c:v>0.20486111111111113</c:v>
                </c:pt>
                <c:pt idx="16">
                  <c:v>0.21180555555555555</c:v>
                </c:pt>
                <c:pt idx="17">
                  <c:v>0.20486111111111113</c:v>
                </c:pt>
                <c:pt idx="18">
                  <c:v>0.21527777777777779</c:v>
                </c:pt>
                <c:pt idx="19">
                  <c:v>0.20833333333333334</c:v>
                </c:pt>
                <c:pt idx="20">
                  <c:v>0.20486111111111113</c:v>
                </c:pt>
                <c:pt idx="21">
                  <c:v>0.25138888888888888</c:v>
                </c:pt>
                <c:pt idx="22">
                  <c:v>0.2177714646464646</c:v>
                </c:pt>
              </c:numCache>
            </c:numRef>
          </c:val>
          <c:extLst>
            <c:ext xmlns:c16="http://schemas.microsoft.com/office/drawing/2014/chart" uri="{C3380CC4-5D6E-409C-BE32-E72D297353CC}">
              <c16:uniqueId val="{00000000-5327-4326-839A-9E4DDB4CCFE2}"/>
            </c:ext>
          </c:extLst>
        </c:ser>
        <c:ser>
          <c:idx val="3"/>
          <c:order val="3"/>
          <c:tx>
            <c:v>SAT</c:v>
          </c:tx>
          <c:spPr>
            <a:solidFill>
              <a:srgbClr val="0070C0"/>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'SAT Perú'!$D$6:$Z$6</c:f>
              <c:strCache>
                <c:ptCount val="23"/>
                <c:pt idx="0">
                  <c:v>JUE 24</c:v>
                </c:pt>
                <c:pt idx="1">
                  <c:v>VIE 25</c:v>
                </c:pt>
                <c:pt idx="2">
                  <c:v>SÁB 26</c:v>
                </c:pt>
                <c:pt idx="3">
                  <c:v>DOM 27</c:v>
                </c:pt>
                <c:pt idx="4">
                  <c:v>LUN 28</c:v>
                </c:pt>
                <c:pt idx="5">
                  <c:v>MAR 29</c:v>
                </c:pt>
                <c:pt idx="6">
                  <c:v>MIÉ 30</c:v>
                </c:pt>
                <c:pt idx="7">
                  <c:v>JUE 31</c:v>
                </c:pt>
                <c:pt idx="8">
                  <c:v>VIE 1</c:v>
                </c:pt>
                <c:pt idx="9">
                  <c:v>SÁB 2</c:v>
                </c:pt>
                <c:pt idx="10">
                  <c:v>DOM 3</c:v>
                </c:pt>
                <c:pt idx="11">
                  <c:v>LUN 4</c:v>
                </c:pt>
                <c:pt idx="12">
                  <c:v>MAR 5</c:v>
                </c:pt>
                <c:pt idx="13">
                  <c:v>MIÉ 6</c:v>
                </c:pt>
                <c:pt idx="14">
                  <c:v>JUE 7</c:v>
                </c:pt>
                <c:pt idx="15">
                  <c:v>VIE 8</c:v>
                </c:pt>
                <c:pt idx="16">
                  <c:v>SÁB 9</c:v>
                </c:pt>
                <c:pt idx="17">
                  <c:v>DOM 10</c:v>
                </c:pt>
                <c:pt idx="18">
                  <c:v>LUN 11</c:v>
                </c:pt>
                <c:pt idx="19">
                  <c:v>MAR 12</c:v>
                </c:pt>
                <c:pt idx="20">
                  <c:v>MIÉ 13</c:v>
                </c:pt>
                <c:pt idx="21">
                  <c:v>JUE 14</c:v>
                </c:pt>
                <c:pt idx="22">
                  <c:v>PMM</c:v>
                </c:pt>
              </c:strCache>
            </c:strRef>
          </c:cat>
          <c:val>
            <c:numRef>
              <c:f>'SAT Perú'!$D$13:$Z$13</c:f>
              <c:numCache>
                <c:formatCode>h:mm</c:formatCode>
                <c:ptCount val="23"/>
                <c:pt idx="0">
                  <c:v>0.12013888888888889</c:v>
                </c:pt>
                <c:pt idx="1">
                  <c:v>0.12013888888888889</c:v>
                </c:pt>
                <c:pt idx="2">
                  <c:v>0.11597222222222221</c:v>
                </c:pt>
                <c:pt idx="3">
                  <c:v>0.1111111111111111</c:v>
                </c:pt>
                <c:pt idx="4">
                  <c:v>0.13055555555555556</c:v>
                </c:pt>
                <c:pt idx="5">
                  <c:v>0.14444444444444446</c:v>
                </c:pt>
                <c:pt idx="6">
                  <c:v>0.12291666666666667</c:v>
                </c:pt>
                <c:pt idx="7">
                  <c:v>0.11597222222222221</c:v>
                </c:pt>
                <c:pt idx="8">
                  <c:v>0.11319444444444444</c:v>
                </c:pt>
                <c:pt idx="9">
                  <c:v>0.12291666666666667</c:v>
                </c:pt>
                <c:pt idx="10">
                  <c:v>0.13958333333333334</c:v>
                </c:pt>
                <c:pt idx="11">
                  <c:v>0.12638888888888888</c:v>
                </c:pt>
                <c:pt idx="12">
                  <c:v>0.12569444444444444</c:v>
                </c:pt>
                <c:pt idx="13">
                  <c:v>0.12013888888888889</c:v>
                </c:pt>
                <c:pt idx="14">
                  <c:v>0.11805555555555557</c:v>
                </c:pt>
                <c:pt idx="15">
                  <c:v>0.14305555555555557</c:v>
                </c:pt>
                <c:pt idx="16">
                  <c:v>0.13472222222222222</c:v>
                </c:pt>
                <c:pt idx="17">
                  <c:v>0.11944444444444445</c:v>
                </c:pt>
                <c:pt idx="18">
                  <c:v>0.15555555555555556</c:v>
                </c:pt>
                <c:pt idx="19">
                  <c:v>0.12083333333333333</c:v>
                </c:pt>
                <c:pt idx="20">
                  <c:v>8.6111111111111124E-2</c:v>
                </c:pt>
                <c:pt idx="21">
                  <c:v>0.11388888888888889</c:v>
                </c:pt>
                <c:pt idx="22">
                  <c:v>0.12367424242424242</c:v>
                </c:pt>
              </c:numCache>
            </c:numRef>
          </c:val>
          <c:extLst>
            <c:ext xmlns:c16="http://schemas.microsoft.com/office/drawing/2014/chart" uri="{C3380CC4-5D6E-409C-BE32-E72D297353CC}">
              <c16:uniqueId val="{00000001-5327-4326-839A-9E4DDB4CCFE2}"/>
            </c:ext>
          </c:extLst>
        </c:ser>
        <c:ser>
          <c:idx val="4"/>
          <c:order val="4"/>
          <c:tx>
            <c:v>ODS</c:v>
          </c:tx>
          <c:spPr>
            <a:solidFill>
              <a:srgbClr val="E33E0B"/>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'SAT Perú'!$D$6:$Z$6</c:f>
              <c:strCache>
                <c:ptCount val="23"/>
                <c:pt idx="0">
                  <c:v>JUE 24</c:v>
                </c:pt>
                <c:pt idx="1">
                  <c:v>VIE 25</c:v>
                </c:pt>
                <c:pt idx="2">
                  <c:v>SÁB 26</c:v>
                </c:pt>
                <c:pt idx="3">
                  <c:v>DOM 27</c:v>
                </c:pt>
                <c:pt idx="4">
                  <c:v>LUN 28</c:v>
                </c:pt>
                <c:pt idx="5">
                  <c:v>MAR 29</c:v>
                </c:pt>
                <c:pt idx="6">
                  <c:v>MIÉ 30</c:v>
                </c:pt>
                <c:pt idx="7">
                  <c:v>JUE 31</c:v>
                </c:pt>
                <c:pt idx="8">
                  <c:v>VIE 1</c:v>
                </c:pt>
                <c:pt idx="9">
                  <c:v>SÁB 2</c:v>
                </c:pt>
                <c:pt idx="10">
                  <c:v>DOM 3</c:v>
                </c:pt>
                <c:pt idx="11">
                  <c:v>LUN 4</c:v>
                </c:pt>
                <c:pt idx="12">
                  <c:v>MAR 5</c:v>
                </c:pt>
                <c:pt idx="13">
                  <c:v>MIÉ 6</c:v>
                </c:pt>
                <c:pt idx="14">
                  <c:v>JUE 7</c:v>
                </c:pt>
                <c:pt idx="15">
                  <c:v>VIE 8</c:v>
                </c:pt>
                <c:pt idx="16">
                  <c:v>SÁB 9</c:v>
                </c:pt>
                <c:pt idx="17">
                  <c:v>DOM 10</c:v>
                </c:pt>
                <c:pt idx="18">
                  <c:v>LUN 11</c:v>
                </c:pt>
                <c:pt idx="19">
                  <c:v>MAR 12</c:v>
                </c:pt>
                <c:pt idx="20">
                  <c:v>MIÉ 13</c:v>
                </c:pt>
                <c:pt idx="21">
                  <c:v>JUE 14</c:v>
                </c:pt>
                <c:pt idx="22">
                  <c:v>PMM</c:v>
                </c:pt>
              </c:strCache>
            </c:strRef>
          </c:cat>
          <c:val>
            <c:numRef>
              <c:f>'SAT Perú'!$D$12:$Z$12</c:f>
              <c:numCache>
                <c:formatCode>h:mm</c:formatCode>
                <c:ptCount val="23"/>
                <c:pt idx="0">
                  <c:v>0.29652777777777778</c:v>
                </c:pt>
                <c:pt idx="1">
                  <c:v>0.24583333333333335</c:v>
                </c:pt>
                <c:pt idx="2">
                  <c:v>0.24930555555555556</c:v>
                </c:pt>
                <c:pt idx="3">
                  <c:v>0.23611111111111113</c:v>
                </c:pt>
                <c:pt idx="4">
                  <c:v>0.25</c:v>
                </c:pt>
                <c:pt idx="5">
                  <c:v>0.3666666666666667</c:v>
                </c:pt>
                <c:pt idx="6">
                  <c:v>0.25763888888888892</c:v>
                </c:pt>
                <c:pt idx="7">
                  <c:v>0.27986111111111112</c:v>
                </c:pt>
                <c:pt idx="8">
                  <c:v>0.39166666666666666</c:v>
                </c:pt>
                <c:pt idx="9">
                  <c:v>0.29583333333333334</c:v>
                </c:pt>
                <c:pt idx="10">
                  <c:v>0.9458333333333333</c:v>
                </c:pt>
                <c:pt idx="11">
                  <c:v>0.33611111111111108</c:v>
                </c:pt>
                <c:pt idx="12">
                  <c:v>0.27291666666666664</c:v>
                </c:pt>
                <c:pt idx="13">
                  <c:v>0.29583333333333334</c:v>
                </c:pt>
                <c:pt idx="14">
                  <c:v>0.25694444444444448</c:v>
                </c:pt>
                <c:pt idx="15">
                  <c:v>0.25972222222222224</c:v>
                </c:pt>
                <c:pt idx="16">
                  <c:v>0.36180555555555555</c:v>
                </c:pt>
                <c:pt idx="17">
                  <c:v>0.27291666666666664</c:v>
                </c:pt>
                <c:pt idx="18">
                  <c:v>0.43888888888888888</c:v>
                </c:pt>
                <c:pt idx="19">
                  <c:v>0.32083333333333336</c:v>
                </c:pt>
                <c:pt idx="20">
                  <c:v>0.24722222222222223</c:v>
                </c:pt>
                <c:pt idx="21">
                  <c:v>0.29097222222222224</c:v>
                </c:pt>
                <c:pt idx="22">
                  <c:v>0.32588383838383833</c:v>
                </c:pt>
              </c:numCache>
            </c:numRef>
          </c:val>
          <c:extLst>
            <c:ext xmlns:c16="http://schemas.microsoft.com/office/drawing/2014/chart" uri="{C3380CC4-5D6E-409C-BE32-E72D297353CC}">
              <c16:uniqueId val="{00000002-5327-4326-839A-9E4DDB4CCFE2}"/>
            </c:ext>
          </c:extLst>
        </c:ser>
        <c:ser>
          <c:idx val="5"/>
          <c:order val="5"/>
          <c:tx>
            <c:v>Contabilidad</c:v>
          </c:tx>
          <c:spPr>
            <a:solidFill>
              <a:srgbClr val="17DBD6"/>
            </a:solidFill>
            <a:ln>
              <a:noFill/>
            </a:ln>
            <a:effectLst/>
          </c:spPr>
          <c:invertIfNegative val="0"/>
          <c:cat>
            <c:strRef>
              <c:f>'SAT Perú'!$D$6:$Z$6</c:f>
              <c:strCache>
                <c:ptCount val="23"/>
                <c:pt idx="0">
                  <c:v>JUE 24</c:v>
                </c:pt>
                <c:pt idx="1">
                  <c:v>VIE 25</c:v>
                </c:pt>
                <c:pt idx="2">
                  <c:v>SÁB 26</c:v>
                </c:pt>
                <c:pt idx="3">
                  <c:v>DOM 27</c:v>
                </c:pt>
                <c:pt idx="4">
                  <c:v>LUN 28</c:v>
                </c:pt>
                <c:pt idx="5">
                  <c:v>MAR 29</c:v>
                </c:pt>
                <c:pt idx="6">
                  <c:v>MIÉ 30</c:v>
                </c:pt>
                <c:pt idx="7">
                  <c:v>JUE 31</c:v>
                </c:pt>
                <c:pt idx="8">
                  <c:v>VIE 1</c:v>
                </c:pt>
                <c:pt idx="9">
                  <c:v>SÁB 2</c:v>
                </c:pt>
                <c:pt idx="10">
                  <c:v>DOM 3</c:v>
                </c:pt>
                <c:pt idx="11">
                  <c:v>LUN 4</c:v>
                </c:pt>
                <c:pt idx="12">
                  <c:v>MAR 5</c:v>
                </c:pt>
                <c:pt idx="13">
                  <c:v>MIÉ 6</c:v>
                </c:pt>
                <c:pt idx="14">
                  <c:v>JUE 7</c:v>
                </c:pt>
                <c:pt idx="15">
                  <c:v>VIE 8</c:v>
                </c:pt>
                <c:pt idx="16">
                  <c:v>SÁB 9</c:v>
                </c:pt>
                <c:pt idx="17">
                  <c:v>DOM 10</c:v>
                </c:pt>
                <c:pt idx="18">
                  <c:v>LUN 11</c:v>
                </c:pt>
                <c:pt idx="19">
                  <c:v>MAR 12</c:v>
                </c:pt>
                <c:pt idx="20">
                  <c:v>MIÉ 13</c:v>
                </c:pt>
                <c:pt idx="21">
                  <c:v>JUE 14</c:v>
                </c:pt>
                <c:pt idx="22">
                  <c:v>PMM</c:v>
                </c:pt>
              </c:strCache>
            </c:strRef>
          </c:cat>
          <c:val>
            <c:numRef>
              <c:f>'SAT Perú'!$D$11:$Z$11</c:f>
              <c:numCache>
                <c:formatCode>h:mm</c:formatCode>
                <c:ptCount val="23"/>
                <c:pt idx="0">
                  <c:v>2.7777777777777779E-3</c:v>
                </c:pt>
                <c:pt idx="1">
                  <c:v>2.0833333333333333E-3</c:v>
                </c:pt>
                <c:pt idx="2">
                  <c:v>2.0833333333333333E-3</c:v>
                </c:pt>
                <c:pt idx="3">
                  <c:v>2.0833333333333333E-3</c:v>
                </c:pt>
                <c:pt idx="4">
                  <c:v>2.0833333333333333E-3</c:v>
                </c:pt>
                <c:pt idx="5">
                  <c:v>2.7777777777777779E-3</c:v>
                </c:pt>
                <c:pt idx="6">
                  <c:v>2.0833333333333333E-3</c:v>
                </c:pt>
                <c:pt idx="7">
                  <c:v>2.0833333333333333E-3</c:v>
                </c:pt>
                <c:pt idx="8">
                  <c:v>2.0833333333333333E-3</c:v>
                </c:pt>
                <c:pt idx="9">
                  <c:v>2.0833333333333333E-3</c:v>
                </c:pt>
                <c:pt idx="10">
                  <c:v>1.3888888888888889E-3</c:v>
                </c:pt>
                <c:pt idx="11">
                  <c:v>2.7777777777777779E-3</c:v>
                </c:pt>
                <c:pt idx="12">
                  <c:v>2.0833333333333333E-3</c:v>
                </c:pt>
                <c:pt idx="13">
                  <c:v>2.0833333333333333E-3</c:v>
                </c:pt>
                <c:pt idx="14">
                  <c:v>2.0833333333333333E-3</c:v>
                </c:pt>
                <c:pt idx="15">
                  <c:v>2.0833333333333333E-3</c:v>
                </c:pt>
                <c:pt idx="16">
                  <c:v>3.472222222222222E-3</c:v>
                </c:pt>
                <c:pt idx="17">
                  <c:v>2.0833333333333333E-3</c:v>
                </c:pt>
                <c:pt idx="18">
                  <c:v>2.0833333333333333E-3</c:v>
                </c:pt>
                <c:pt idx="19">
                  <c:v>2.0833333333333333E-3</c:v>
                </c:pt>
                <c:pt idx="20">
                  <c:v>1.3888888888888889E-3</c:v>
                </c:pt>
                <c:pt idx="21">
                  <c:v>2.7777777777777779E-3</c:v>
                </c:pt>
                <c:pt idx="22">
                  <c:v>2.2095959595959595E-3</c:v>
                </c:pt>
              </c:numCache>
            </c:numRef>
          </c:val>
          <c:extLst>
            <c:ext xmlns:c16="http://schemas.microsoft.com/office/drawing/2014/chart" uri="{C3380CC4-5D6E-409C-BE32-E72D297353CC}">
              <c16:uniqueId val="{00000003-5327-4326-839A-9E4DDB4CCFE2}"/>
            </c:ext>
          </c:extLst>
        </c:ser>
        <c:ser>
          <c:idx val="6"/>
          <c:order val="6"/>
          <c:tx>
            <c:v>Cyber</c:v>
          </c:tx>
          <c:spPr>
            <a:solidFill>
              <a:srgbClr val="FFFF1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s-C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'SAT Perú'!$D$6:$Z$6</c:f>
              <c:strCache>
                <c:ptCount val="23"/>
                <c:pt idx="0">
                  <c:v>JUE 24</c:v>
                </c:pt>
                <c:pt idx="1">
                  <c:v>VIE 25</c:v>
                </c:pt>
                <c:pt idx="2">
                  <c:v>SÁB 26</c:v>
                </c:pt>
                <c:pt idx="3">
                  <c:v>DOM 27</c:v>
                </c:pt>
                <c:pt idx="4">
                  <c:v>LUN 28</c:v>
                </c:pt>
                <c:pt idx="5">
                  <c:v>MAR 29</c:v>
                </c:pt>
                <c:pt idx="6">
                  <c:v>MIÉ 30</c:v>
                </c:pt>
                <c:pt idx="7">
                  <c:v>JUE 31</c:v>
                </c:pt>
                <c:pt idx="8">
                  <c:v>VIE 1</c:v>
                </c:pt>
                <c:pt idx="9">
                  <c:v>SÁB 2</c:v>
                </c:pt>
                <c:pt idx="10">
                  <c:v>DOM 3</c:v>
                </c:pt>
                <c:pt idx="11">
                  <c:v>LUN 4</c:v>
                </c:pt>
                <c:pt idx="12">
                  <c:v>MAR 5</c:v>
                </c:pt>
                <c:pt idx="13">
                  <c:v>MIÉ 6</c:v>
                </c:pt>
                <c:pt idx="14">
                  <c:v>JUE 7</c:v>
                </c:pt>
                <c:pt idx="15">
                  <c:v>VIE 8</c:v>
                </c:pt>
                <c:pt idx="16">
                  <c:v>SÁB 9</c:v>
                </c:pt>
                <c:pt idx="17">
                  <c:v>DOM 10</c:v>
                </c:pt>
                <c:pt idx="18">
                  <c:v>LUN 11</c:v>
                </c:pt>
                <c:pt idx="19">
                  <c:v>MAR 12</c:v>
                </c:pt>
                <c:pt idx="20">
                  <c:v>MIÉ 13</c:v>
                </c:pt>
                <c:pt idx="21">
                  <c:v>JUE 14</c:v>
                </c:pt>
                <c:pt idx="22">
                  <c:v>PMM</c:v>
                </c:pt>
              </c:strCache>
            </c:strRef>
          </c:cat>
          <c:val>
            <c:numRef>
              <c:f>'SAT Perú'!$D$10:$Z$10</c:f>
              <c:numCache>
                <c:formatCode>h:mm</c:formatCode>
                <c:ptCount val="23"/>
                <c:pt idx="0">
                  <c:v>1.5972222222222224E-2</c:v>
                </c:pt>
                <c:pt idx="1">
                  <c:v>2.7777777777777776E-2</c:v>
                </c:pt>
                <c:pt idx="2">
                  <c:v>3.4027777777777775E-2</c:v>
                </c:pt>
                <c:pt idx="3">
                  <c:v>1.4583333333333332E-2</c:v>
                </c:pt>
                <c:pt idx="4">
                  <c:v>1.4583333333333332E-2</c:v>
                </c:pt>
                <c:pt idx="5">
                  <c:v>1.3194444444444444E-2</c:v>
                </c:pt>
                <c:pt idx="6">
                  <c:v>1.5277777777777777E-2</c:v>
                </c:pt>
                <c:pt idx="7">
                  <c:v>1.4583333333333332E-2</c:v>
                </c:pt>
                <c:pt idx="8">
                  <c:v>3.4027777777777775E-2</c:v>
                </c:pt>
                <c:pt idx="9">
                  <c:v>7.9166666666666663E-2</c:v>
                </c:pt>
                <c:pt idx="10">
                  <c:v>2.013888888888889E-2</c:v>
                </c:pt>
                <c:pt idx="11">
                  <c:v>1.7361111111111112E-2</c:v>
                </c:pt>
                <c:pt idx="12">
                  <c:v>1.7361111111111112E-2</c:v>
                </c:pt>
                <c:pt idx="13">
                  <c:v>3.8194444444444441E-2</c:v>
                </c:pt>
                <c:pt idx="14">
                  <c:v>1.8749999999999999E-2</c:v>
                </c:pt>
                <c:pt idx="15">
                  <c:v>1.9444444444444445E-2</c:v>
                </c:pt>
                <c:pt idx="16">
                  <c:v>1.9444444444444445E-2</c:v>
                </c:pt>
                <c:pt idx="17">
                  <c:v>1.8055555555555557E-2</c:v>
                </c:pt>
                <c:pt idx="18">
                  <c:v>3.8194444444444441E-2</c:v>
                </c:pt>
                <c:pt idx="19">
                  <c:v>1.9444444444444445E-2</c:v>
                </c:pt>
                <c:pt idx="20">
                  <c:v>1.8749999999999999E-2</c:v>
                </c:pt>
                <c:pt idx="21">
                  <c:v>2.0833333333333332E-2</c:v>
                </c:pt>
                <c:pt idx="22">
                  <c:v>2.4053030303030298E-2</c:v>
                </c:pt>
              </c:numCache>
            </c:numRef>
          </c:val>
          <c:extLst>
            <c:ext xmlns:c16="http://schemas.microsoft.com/office/drawing/2014/chart" uri="{C3380CC4-5D6E-409C-BE32-E72D297353CC}">
              <c16:uniqueId val="{00000004-5327-4326-839A-9E4DDB4CCFE2}"/>
            </c:ext>
          </c:extLst>
        </c:ser>
        <c:ser>
          <c:idx val="7"/>
          <c:order val="7"/>
          <c:tx>
            <c:v>Renewal</c:v>
          </c:tx>
          <c:spPr>
            <a:solidFill>
              <a:srgbClr val="970B1F"/>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'SAT Perú'!$D$6:$Z$6</c:f>
              <c:strCache>
                <c:ptCount val="23"/>
                <c:pt idx="0">
                  <c:v>JUE 24</c:v>
                </c:pt>
                <c:pt idx="1">
                  <c:v>VIE 25</c:v>
                </c:pt>
                <c:pt idx="2">
                  <c:v>SÁB 26</c:v>
                </c:pt>
                <c:pt idx="3">
                  <c:v>DOM 27</c:v>
                </c:pt>
                <c:pt idx="4">
                  <c:v>LUN 28</c:v>
                </c:pt>
                <c:pt idx="5">
                  <c:v>MAR 29</c:v>
                </c:pt>
                <c:pt idx="6">
                  <c:v>MIÉ 30</c:v>
                </c:pt>
                <c:pt idx="7">
                  <c:v>JUE 31</c:v>
                </c:pt>
                <c:pt idx="8">
                  <c:v>VIE 1</c:v>
                </c:pt>
                <c:pt idx="9">
                  <c:v>SÁB 2</c:v>
                </c:pt>
                <c:pt idx="10">
                  <c:v>DOM 3</c:v>
                </c:pt>
                <c:pt idx="11">
                  <c:v>LUN 4</c:v>
                </c:pt>
                <c:pt idx="12">
                  <c:v>MAR 5</c:v>
                </c:pt>
                <c:pt idx="13">
                  <c:v>MIÉ 6</c:v>
                </c:pt>
                <c:pt idx="14">
                  <c:v>JUE 7</c:v>
                </c:pt>
                <c:pt idx="15">
                  <c:v>VIE 8</c:v>
                </c:pt>
                <c:pt idx="16">
                  <c:v>SÁB 9</c:v>
                </c:pt>
                <c:pt idx="17">
                  <c:v>DOM 10</c:v>
                </c:pt>
                <c:pt idx="18">
                  <c:v>LUN 11</c:v>
                </c:pt>
                <c:pt idx="19">
                  <c:v>MAR 12</c:v>
                </c:pt>
                <c:pt idx="20">
                  <c:v>MIÉ 13</c:v>
                </c:pt>
                <c:pt idx="21">
                  <c:v>JUE 14</c:v>
                </c:pt>
                <c:pt idx="22">
                  <c:v>PMM</c:v>
                </c:pt>
              </c:strCache>
            </c:strRef>
          </c:cat>
          <c:val>
            <c:numRef>
              <c:f>'SAT Perú'!$D$9:$Z$9</c:f>
              <c:numCache>
                <c:formatCode>h:mm</c:formatCode>
                <c:ptCount val="23"/>
                <c:pt idx="0">
                  <c:v>6.6666666666666666E-2</c:v>
                </c:pt>
                <c:pt idx="1">
                  <c:v>6.458333333333334E-2</c:v>
                </c:pt>
                <c:pt idx="2">
                  <c:v>7.013888888888889E-2</c:v>
                </c:pt>
                <c:pt idx="3">
                  <c:v>6.5277777777777782E-2</c:v>
                </c:pt>
                <c:pt idx="4">
                  <c:v>6.458333333333334E-2</c:v>
                </c:pt>
                <c:pt idx="5">
                  <c:v>6.5972222222222224E-2</c:v>
                </c:pt>
                <c:pt idx="6">
                  <c:v>6.6666666666666666E-2</c:v>
                </c:pt>
                <c:pt idx="7">
                  <c:v>6.7361111111111108E-2</c:v>
                </c:pt>
                <c:pt idx="8">
                  <c:v>7.2222222222222229E-2</c:v>
                </c:pt>
                <c:pt idx="9">
                  <c:v>6.5972222222222224E-2</c:v>
                </c:pt>
                <c:pt idx="10">
                  <c:v>7.3611111111111113E-2</c:v>
                </c:pt>
                <c:pt idx="11">
                  <c:v>6.8749999999999992E-2</c:v>
                </c:pt>
                <c:pt idx="12">
                  <c:v>7.2222222222222229E-2</c:v>
                </c:pt>
                <c:pt idx="13">
                  <c:v>7.2916666666666671E-2</c:v>
                </c:pt>
                <c:pt idx="14">
                  <c:v>6.7361111111111108E-2</c:v>
                </c:pt>
                <c:pt idx="15">
                  <c:v>7.4305555555555555E-2</c:v>
                </c:pt>
                <c:pt idx="16">
                  <c:v>7.7083333333333337E-2</c:v>
                </c:pt>
                <c:pt idx="17">
                  <c:v>7.2916666666666671E-2</c:v>
                </c:pt>
                <c:pt idx="18">
                  <c:v>7.9166666666666663E-2</c:v>
                </c:pt>
                <c:pt idx="19">
                  <c:v>7.4999999999999997E-2</c:v>
                </c:pt>
                <c:pt idx="20">
                  <c:v>9.0972222222222218E-2</c:v>
                </c:pt>
                <c:pt idx="21">
                  <c:v>7.4305555555555555E-2</c:v>
                </c:pt>
                <c:pt idx="22">
                  <c:v>7.1275252525252519E-2</c:v>
                </c:pt>
              </c:numCache>
            </c:numRef>
          </c:val>
          <c:extLst>
            <c:ext xmlns:c16="http://schemas.microsoft.com/office/drawing/2014/chart" uri="{C3380CC4-5D6E-409C-BE32-E72D297353CC}">
              <c16:uniqueId val="{00000005-5327-4326-839A-9E4DDB4CCFE2}"/>
            </c:ext>
          </c:extLst>
        </c:ser>
        <c:ser>
          <c:idx val="8"/>
          <c:order val="8"/>
          <c:tx>
            <c:v>SFC</c:v>
          </c:tx>
          <c:spPr>
            <a:solidFill>
              <a:srgbClr val="659A2A"/>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s-CL"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'SAT Perú'!$D$6:$Z$6</c:f>
              <c:strCache>
                <c:ptCount val="23"/>
                <c:pt idx="0">
                  <c:v>JUE 24</c:v>
                </c:pt>
                <c:pt idx="1">
                  <c:v>VIE 25</c:v>
                </c:pt>
                <c:pt idx="2">
                  <c:v>SÁB 26</c:v>
                </c:pt>
                <c:pt idx="3">
                  <c:v>DOM 27</c:v>
                </c:pt>
                <c:pt idx="4">
                  <c:v>LUN 28</c:v>
                </c:pt>
                <c:pt idx="5">
                  <c:v>MAR 29</c:v>
                </c:pt>
                <c:pt idx="6">
                  <c:v>MIÉ 30</c:v>
                </c:pt>
                <c:pt idx="7">
                  <c:v>JUE 31</c:v>
                </c:pt>
                <c:pt idx="8">
                  <c:v>VIE 1</c:v>
                </c:pt>
                <c:pt idx="9">
                  <c:v>SÁB 2</c:v>
                </c:pt>
                <c:pt idx="10">
                  <c:v>DOM 3</c:v>
                </c:pt>
                <c:pt idx="11">
                  <c:v>LUN 4</c:v>
                </c:pt>
                <c:pt idx="12">
                  <c:v>MAR 5</c:v>
                </c:pt>
                <c:pt idx="13">
                  <c:v>MIÉ 6</c:v>
                </c:pt>
                <c:pt idx="14">
                  <c:v>JUE 7</c:v>
                </c:pt>
                <c:pt idx="15">
                  <c:v>VIE 8</c:v>
                </c:pt>
                <c:pt idx="16">
                  <c:v>SÁB 9</c:v>
                </c:pt>
                <c:pt idx="17">
                  <c:v>DOM 10</c:v>
                </c:pt>
                <c:pt idx="18">
                  <c:v>LUN 11</c:v>
                </c:pt>
                <c:pt idx="19">
                  <c:v>MAR 12</c:v>
                </c:pt>
                <c:pt idx="20">
                  <c:v>MIÉ 13</c:v>
                </c:pt>
                <c:pt idx="21">
                  <c:v>JUE 14</c:v>
                </c:pt>
                <c:pt idx="22">
                  <c:v>PMM</c:v>
                </c:pt>
              </c:strCache>
            </c:strRef>
          </c:cat>
          <c:val>
            <c:numRef>
              <c:f>'SAT Perú'!$D$8:$Z$8</c:f>
              <c:numCache>
                <c:formatCode>h:mm</c:formatCode>
                <c:ptCount val="23"/>
                <c:pt idx="0">
                  <c:v>8.819444444444445E-2</c:v>
                </c:pt>
                <c:pt idx="1">
                  <c:v>8.4722222222222213E-2</c:v>
                </c:pt>
                <c:pt idx="2">
                  <c:v>9.3055555555555558E-2</c:v>
                </c:pt>
                <c:pt idx="3">
                  <c:v>8.6805555555555566E-2</c:v>
                </c:pt>
                <c:pt idx="4">
                  <c:v>8.819444444444445E-2</c:v>
                </c:pt>
                <c:pt idx="5">
                  <c:v>0.10486111111111111</c:v>
                </c:pt>
                <c:pt idx="6">
                  <c:v>9.7222222222222224E-2</c:v>
                </c:pt>
                <c:pt idx="7">
                  <c:v>9.0277777777777776E-2</c:v>
                </c:pt>
                <c:pt idx="8">
                  <c:v>0.11319444444444444</c:v>
                </c:pt>
                <c:pt idx="9">
                  <c:v>9.1666666666666674E-2</c:v>
                </c:pt>
                <c:pt idx="10">
                  <c:v>9.0277777777777776E-2</c:v>
                </c:pt>
                <c:pt idx="11">
                  <c:v>7.6388888888888895E-2</c:v>
                </c:pt>
                <c:pt idx="12">
                  <c:v>8.7500000000000008E-2</c:v>
                </c:pt>
                <c:pt idx="13">
                  <c:v>8.6805555555555566E-2</c:v>
                </c:pt>
                <c:pt idx="14">
                  <c:v>8.7500000000000008E-2</c:v>
                </c:pt>
                <c:pt idx="15">
                  <c:v>8.4722222222222213E-2</c:v>
                </c:pt>
                <c:pt idx="16">
                  <c:v>8.9583333333333334E-2</c:v>
                </c:pt>
                <c:pt idx="17">
                  <c:v>9.1666666666666674E-2</c:v>
                </c:pt>
                <c:pt idx="18">
                  <c:v>9.4444444444444442E-2</c:v>
                </c:pt>
                <c:pt idx="19">
                  <c:v>8.7500000000000008E-2</c:v>
                </c:pt>
                <c:pt idx="20">
                  <c:v>8.0555555555555561E-2</c:v>
                </c:pt>
                <c:pt idx="21">
                  <c:v>9.1666666666666674E-2</c:v>
                </c:pt>
                <c:pt idx="22">
                  <c:v>9.0309343434343423E-2</c:v>
                </c:pt>
              </c:numCache>
            </c:numRef>
          </c:val>
          <c:extLst>
            <c:ext xmlns:c16="http://schemas.microsoft.com/office/drawing/2014/chart" uri="{C3380CC4-5D6E-409C-BE32-E72D297353CC}">
              <c16:uniqueId val="{00000006-5327-4326-839A-9E4DDB4CCFE2}"/>
            </c:ext>
          </c:extLst>
        </c:ser>
        <c:dLbls>
          <c:showLegendKey val="0"/>
          <c:showVal val="0"/>
          <c:showCatName val="0"/>
          <c:showSerName val="0"/>
          <c:showPercent val="0"/>
          <c:showBubbleSize val="0"/>
        </c:dLbls>
        <c:gapWidth val="25"/>
        <c:overlap val="100"/>
        <c:axId val="343187840"/>
        <c:axId val="343187280"/>
      </c:barChart>
      <c:lineChart>
        <c:grouping val="stacked"/>
        <c:varyColors val="0"/>
        <c:ser>
          <c:idx val="1"/>
          <c:order val="0"/>
          <c:tx>
            <c:v>Total Duracion Proceso</c:v>
          </c:tx>
          <c:spPr>
            <a:ln w="6350" cap="rnd">
              <a:no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s>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2"/>
                    </a:solidFill>
                    <a:latin typeface="+mn-lt"/>
                    <a:ea typeface="+mn-ea"/>
                    <a:cs typeface="+mn-cs"/>
                  </a:defRPr>
                </a:pPr>
                <a:endParaRPr lang="es-C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'SAT Perú'!$D$6:$Z$6</c:f>
              <c:strCache>
                <c:ptCount val="23"/>
                <c:pt idx="0">
                  <c:v>JUE 24</c:v>
                </c:pt>
                <c:pt idx="1">
                  <c:v>VIE 25</c:v>
                </c:pt>
                <c:pt idx="2">
                  <c:v>SÁB 26</c:v>
                </c:pt>
                <c:pt idx="3">
                  <c:v>DOM 27</c:v>
                </c:pt>
                <c:pt idx="4">
                  <c:v>LUN 28</c:v>
                </c:pt>
                <c:pt idx="5">
                  <c:v>MAR 29</c:v>
                </c:pt>
                <c:pt idx="6">
                  <c:v>MIÉ 30</c:v>
                </c:pt>
                <c:pt idx="7">
                  <c:v>JUE 31</c:v>
                </c:pt>
                <c:pt idx="8">
                  <c:v>VIE 1</c:v>
                </c:pt>
                <c:pt idx="9">
                  <c:v>SÁB 2</c:v>
                </c:pt>
                <c:pt idx="10">
                  <c:v>DOM 3</c:v>
                </c:pt>
                <c:pt idx="11">
                  <c:v>LUN 4</c:v>
                </c:pt>
                <c:pt idx="12">
                  <c:v>MAR 5</c:v>
                </c:pt>
                <c:pt idx="13">
                  <c:v>MIÉ 6</c:v>
                </c:pt>
                <c:pt idx="14">
                  <c:v>JUE 7</c:v>
                </c:pt>
                <c:pt idx="15">
                  <c:v>VIE 8</c:v>
                </c:pt>
                <c:pt idx="16">
                  <c:v>SÁB 9</c:v>
                </c:pt>
                <c:pt idx="17">
                  <c:v>DOM 10</c:v>
                </c:pt>
                <c:pt idx="18">
                  <c:v>LUN 11</c:v>
                </c:pt>
                <c:pt idx="19">
                  <c:v>MAR 12</c:v>
                </c:pt>
                <c:pt idx="20">
                  <c:v>MIÉ 13</c:v>
                </c:pt>
                <c:pt idx="21">
                  <c:v>JUE 14</c:v>
                </c:pt>
                <c:pt idx="22">
                  <c:v>PMM</c:v>
                </c:pt>
              </c:strCache>
            </c:strRef>
          </c:cat>
          <c:val>
            <c:numRef>
              <c:f>'SAT Perú'!$D$15:$Z$15</c:f>
              <c:numCache>
                <c:formatCode>0.00</c:formatCode>
                <c:ptCount val="23"/>
                <c:pt idx="0">
                  <c:v>19.183333333333334</c:v>
                </c:pt>
                <c:pt idx="1">
                  <c:v>18.166666666666664</c:v>
                </c:pt>
                <c:pt idx="2">
                  <c:v>18.716666666666665</c:v>
                </c:pt>
                <c:pt idx="3">
                  <c:v>17.133333333333333</c:v>
                </c:pt>
                <c:pt idx="4">
                  <c:v>18.366666666666667</c:v>
                </c:pt>
                <c:pt idx="5">
                  <c:v>21.916666666666668</c:v>
                </c:pt>
                <c:pt idx="6">
                  <c:v>18.900000000000002</c:v>
                </c:pt>
                <c:pt idx="7">
                  <c:v>18.68333333333333</c:v>
                </c:pt>
                <c:pt idx="8">
                  <c:v>22.266666666666666</c:v>
                </c:pt>
                <c:pt idx="9">
                  <c:v>21.616666666666664</c:v>
                </c:pt>
                <c:pt idx="10">
                  <c:v>35.416666666666664</c:v>
                </c:pt>
                <c:pt idx="11">
                  <c:v>20.399999999999999</c:v>
                </c:pt>
                <c:pt idx="12">
                  <c:v>19.116666666666667</c:v>
                </c:pt>
                <c:pt idx="13">
                  <c:v>21.633333333333333</c:v>
                </c:pt>
                <c:pt idx="14">
                  <c:v>18.383333333333333</c:v>
                </c:pt>
                <c:pt idx="15">
                  <c:v>18.916666666666668</c:v>
                </c:pt>
                <c:pt idx="16">
                  <c:v>21.55</c:v>
                </c:pt>
                <c:pt idx="17">
                  <c:v>18.766666666666669</c:v>
                </c:pt>
                <c:pt idx="18">
                  <c:v>24.566666666666666</c:v>
                </c:pt>
                <c:pt idx="19">
                  <c:v>20.016666666666666</c:v>
                </c:pt>
                <c:pt idx="20">
                  <c:v>17.516666666666666</c:v>
                </c:pt>
                <c:pt idx="21" formatCode="h:mm">
                  <c:v>20.299999999999997</c:v>
                </c:pt>
                <c:pt idx="22" formatCode="h:mm">
                  <c:v>20.483333333333334</c:v>
                </c:pt>
              </c:numCache>
            </c:numRef>
          </c:val>
          <c:smooth val="0"/>
          <c:extLst>
            <c:ext xmlns:c16="http://schemas.microsoft.com/office/drawing/2014/chart" uri="{C3380CC4-5D6E-409C-BE32-E72D297353CC}">
              <c16:uniqueId val="{00000007-5327-4326-839A-9E4DDB4CCFE2}"/>
            </c:ext>
          </c:extLst>
        </c:ser>
        <c:dLbls>
          <c:showLegendKey val="0"/>
          <c:showVal val="0"/>
          <c:showCatName val="0"/>
          <c:showSerName val="0"/>
          <c:showPercent val="0"/>
          <c:showBubbleSize val="0"/>
        </c:dLbls>
        <c:marker val="1"/>
        <c:smooth val="0"/>
        <c:axId val="225994352"/>
        <c:axId val="225994912"/>
      </c:lineChart>
      <c:lineChart>
        <c:grouping val="stacked"/>
        <c:varyColors val="0"/>
        <c:ser>
          <c:idx val="0"/>
          <c:order val="1"/>
          <c:tx>
            <c:v>Horario Final de Malla</c:v>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spPr>
              <a:solidFill>
                <a:schemeClr val="bg2">
                  <a:lumMod val="90000"/>
                  <a:alpha val="5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mn-lt"/>
                    <a:ea typeface="+mn-ea"/>
                    <a:cs typeface="+mn-cs"/>
                  </a:defRPr>
                </a:pPr>
                <a:endParaRPr lang="es-C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'SAT Perú'!$D$6:$Y$6</c:f>
              <c:strCache>
                <c:ptCount val="22"/>
                <c:pt idx="0">
                  <c:v>JUE 24</c:v>
                </c:pt>
                <c:pt idx="1">
                  <c:v>VIE 25</c:v>
                </c:pt>
                <c:pt idx="2">
                  <c:v>SÁB 26</c:v>
                </c:pt>
                <c:pt idx="3">
                  <c:v>DOM 27</c:v>
                </c:pt>
                <c:pt idx="4">
                  <c:v>LUN 28</c:v>
                </c:pt>
                <c:pt idx="5">
                  <c:v>MAR 29</c:v>
                </c:pt>
                <c:pt idx="6">
                  <c:v>MIÉ 30</c:v>
                </c:pt>
                <c:pt idx="7">
                  <c:v>JUE 31</c:v>
                </c:pt>
                <c:pt idx="8">
                  <c:v>VIE 1</c:v>
                </c:pt>
                <c:pt idx="9">
                  <c:v>SÁB 2</c:v>
                </c:pt>
                <c:pt idx="10">
                  <c:v>DOM 3</c:v>
                </c:pt>
                <c:pt idx="11">
                  <c:v>LUN 4</c:v>
                </c:pt>
                <c:pt idx="12">
                  <c:v>MAR 5</c:v>
                </c:pt>
                <c:pt idx="13">
                  <c:v>MIÉ 6</c:v>
                </c:pt>
                <c:pt idx="14">
                  <c:v>JUE 7</c:v>
                </c:pt>
                <c:pt idx="15">
                  <c:v>VIE 8</c:v>
                </c:pt>
                <c:pt idx="16">
                  <c:v>SÁB 9</c:v>
                </c:pt>
                <c:pt idx="17">
                  <c:v>DOM 10</c:v>
                </c:pt>
                <c:pt idx="18">
                  <c:v>LUN 11</c:v>
                </c:pt>
                <c:pt idx="19">
                  <c:v>MAR 12</c:v>
                </c:pt>
                <c:pt idx="20">
                  <c:v>MIÉ 13</c:v>
                </c:pt>
                <c:pt idx="21">
                  <c:v>JUE 14</c:v>
                </c:pt>
              </c:strCache>
            </c:strRef>
          </c:cat>
          <c:val>
            <c:numRef>
              <c:f>'SAT Perú'!$D$7:$Z$7</c:f>
              <c:numCache>
                <c:formatCode>h:mm</c:formatCode>
                <c:ptCount val="23"/>
                <c:pt idx="0">
                  <c:v>0.55069444444444449</c:v>
                </c:pt>
                <c:pt idx="1">
                  <c:v>0.50069444444444444</c:v>
                </c:pt>
                <c:pt idx="2">
                  <c:v>0.5</c:v>
                </c:pt>
                <c:pt idx="3">
                  <c:v>0.4597222222222222</c:v>
                </c:pt>
                <c:pt idx="4">
                  <c:v>0.50624999999999998</c:v>
                </c:pt>
                <c:pt idx="5">
                  <c:v>0.72499999999999998</c:v>
                </c:pt>
                <c:pt idx="6">
                  <c:v>0.52916666666666667</c:v>
                </c:pt>
                <c:pt idx="7">
                  <c:v>0.52222222222222225</c:v>
                </c:pt>
                <c:pt idx="8">
                  <c:v>0.62569444444444444</c:v>
                </c:pt>
                <c:pt idx="9">
                  <c:v>0.59236111111111112</c:v>
                </c:pt>
                <c:pt idx="10">
                  <c:v>1.2069444444444444</c:v>
                </c:pt>
                <c:pt idx="11">
                  <c:v>0.61597222222222225</c:v>
                </c:pt>
                <c:pt idx="12">
                  <c:v>0.54236111111111118</c:v>
                </c:pt>
                <c:pt idx="13">
                  <c:v>0.61736111111111114</c:v>
                </c:pt>
                <c:pt idx="14">
                  <c:v>0.50763888888888886</c:v>
                </c:pt>
                <c:pt idx="15">
                  <c:v>0.52708333333333335</c:v>
                </c:pt>
                <c:pt idx="16">
                  <c:v>0.64166666666666672</c:v>
                </c:pt>
                <c:pt idx="17">
                  <c:v>0.51666666666666672</c:v>
                </c:pt>
                <c:pt idx="18">
                  <c:v>0.73263888888888884</c:v>
                </c:pt>
                <c:pt idx="19">
                  <c:v>0.5708333333333333</c:v>
                </c:pt>
                <c:pt idx="20">
                  <c:v>0.47569444444444442</c:v>
                </c:pt>
                <c:pt idx="21">
                  <c:v>0.65902777777777777</c:v>
                </c:pt>
                <c:pt idx="22">
                  <c:v>0.59662247474747487</c:v>
                </c:pt>
              </c:numCache>
            </c:numRef>
          </c:val>
          <c:smooth val="0"/>
          <c:extLst>
            <c:ext xmlns:c16="http://schemas.microsoft.com/office/drawing/2014/chart" uri="{C3380CC4-5D6E-409C-BE32-E72D297353CC}">
              <c16:uniqueId val="{00000008-5327-4326-839A-9E4DDB4CCFE2}"/>
            </c:ext>
          </c:extLst>
        </c:ser>
        <c:dLbls>
          <c:showLegendKey val="0"/>
          <c:showVal val="0"/>
          <c:showCatName val="0"/>
          <c:showSerName val="0"/>
          <c:showPercent val="0"/>
          <c:showBubbleSize val="0"/>
        </c:dLbls>
        <c:marker val="1"/>
        <c:smooth val="0"/>
        <c:axId val="343187840"/>
        <c:axId val="343187280"/>
      </c:lineChart>
      <c:catAx>
        <c:axId val="225994352"/>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L"/>
                  <a:t>Fecha de Proceso</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L"/>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2"/>
                </a:solidFill>
                <a:latin typeface="+mn-lt"/>
                <a:ea typeface="+mn-ea"/>
                <a:cs typeface="+mn-cs"/>
              </a:defRPr>
            </a:pPr>
            <a:endParaRPr lang="es-CL"/>
          </a:p>
        </c:txPr>
        <c:crossAx val="225994912"/>
        <c:crosses val="autoZero"/>
        <c:auto val="0"/>
        <c:lblAlgn val="ctr"/>
        <c:lblOffset val="100"/>
        <c:noMultiLvlLbl val="0"/>
      </c:catAx>
      <c:valAx>
        <c:axId val="225994912"/>
        <c:scaling>
          <c:orientation val="minMax"/>
          <c:max val="40"/>
          <c:min val="0"/>
        </c:scaling>
        <c:delete val="0"/>
        <c:axPos val="l"/>
        <c:majorGridlines>
          <c:spPr>
            <a:ln w="9525" cap="flat" cmpd="sng" algn="ctr">
              <a:solidFill>
                <a:srgbClr val="FF0000">
                  <a:alpha val="30000"/>
                </a:srgb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L"/>
                  <a:t>Total</a:t>
                </a:r>
                <a:r>
                  <a:rPr lang="es-CL" baseline="0"/>
                  <a:t>  Duración de Procesos</a:t>
                </a:r>
                <a:endParaRPr lang="es-CL"/>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L"/>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2"/>
                </a:solidFill>
                <a:latin typeface="+mn-lt"/>
                <a:ea typeface="+mn-ea"/>
                <a:cs typeface="+mn-cs"/>
              </a:defRPr>
            </a:pPr>
            <a:endParaRPr lang="es-CL"/>
          </a:p>
        </c:txPr>
        <c:crossAx val="225994352"/>
        <c:crosses val="autoZero"/>
        <c:crossBetween val="between"/>
        <c:majorUnit val="5"/>
      </c:valAx>
      <c:valAx>
        <c:axId val="343187280"/>
        <c:scaling>
          <c:orientation val="minMax"/>
          <c:max val="1.7000000000000002"/>
          <c:min val="0"/>
        </c:scaling>
        <c:delete val="0"/>
        <c:axPos val="r"/>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Hora</a:t>
                </a:r>
                <a:r>
                  <a:rPr lang="en-US" baseline="0"/>
                  <a:t> Final de la malla [hh:mm]   hrs.  (PE)</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L"/>
            </a:p>
          </c:txPr>
        </c:title>
        <c:numFmt formatCode="h:mm"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2"/>
                </a:solidFill>
                <a:latin typeface="+mn-lt"/>
                <a:ea typeface="+mn-ea"/>
                <a:cs typeface="+mn-cs"/>
              </a:defRPr>
            </a:pPr>
            <a:endParaRPr lang="es-CL"/>
          </a:p>
        </c:txPr>
        <c:crossAx val="343187840"/>
        <c:crosses val="max"/>
        <c:crossBetween val="between"/>
        <c:majorUnit val="0.25"/>
      </c:valAx>
      <c:catAx>
        <c:axId val="343187840"/>
        <c:scaling>
          <c:orientation val="minMax"/>
        </c:scaling>
        <c:delete val="1"/>
        <c:axPos val="b"/>
        <c:numFmt formatCode="General" sourceLinked="1"/>
        <c:majorTickMark val="none"/>
        <c:minorTickMark val="none"/>
        <c:tickLblPos val="nextTo"/>
        <c:crossAx val="343187280"/>
        <c:crosses val="autoZero"/>
        <c:auto val="0"/>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L"/>
        </a:p>
      </c:txPr>
    </c:legend>
    <c:plotVisOnly val="1"/>
    <c:dispBlanksAs val="zero"/>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L"/>
    </a:p>
  </c:txPr>
  <c:printSettings>
    <c:headerFooter/>
    <c:pageMargins b="0.75" l="0.7" r="0.7" t="0.75" header="0.3" footer="0.3"/>
    <c:pageSetup orientation="landscape"/>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L" sz="1600" b="1" i="0" u="none" strike="noStrike" baseline="0">
                <a:effectLst/>
              </a:rPr>
              <a:t>Malla FCC Banco Falabella Colombia - Tiempos de procesos y Horario de Término Malla</a:t>
            </a:r>
            <a:endParaRPr lang="es-CL"/>
          </a:p>
        </c:rich>
      </c:tx>
      <c:layout>
        <c:manualLayout>
          <c:xMode val="edge"/>
          <c:yMode val="edge"/>
          <c:x val="0.22215011909985771"/>
          <c:y val="3.3955851332905303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L"/>
        </a:p>
      </c:txPr>
    </c:title>
    <c:autoTitleDeleted val="0"/>
    <c:plotArea>
      <c:layout>
        <c:manualLayout>
          <c:layoutTarget val="inner"/>
          <c:xMode val="edge"/>
          <c:yMode val="edge"/>
          <c:x val="4.9532999251098657E-2"/>
          <c:y val="0.10759477425686595"/>
          <c:w val="0.90079623897076655"/>
          <c:h val="0.75126545704219405"/>
        </c:manualLayout>
      </c:layout>
      <c:barChart>
        <c:barDir val="col"/>
        <c:grouping val="stacked"/>
        <c:varyColors val="0"/>
        <c:ser>
          <c:idx val="3"/>
          <c:order val="2"/>
          <c:tx>
            <c:v>EOD</c:v>
          </c:tx>
          <c:spPr>
            <a:solidFill>
              <a:srgbClr val="0070C0"/>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'FCC Colombia'!$D$11:$Y$11</c:f>
              <c:numCache>
                <c:formatCode>h:mm</c:formatCode>
                <c:ptCount val="22"/>
                <c:pt idx="0">
                  <c:v>0.10306712962962962</c:v>
                </c:pt>
                <c:pt idx="1">
                  <c:v>0.10292824074074074</c:v>
                </c:pt>
                <c:pt idx="2">
                  <c:v>0.10163194444444446</c:v>
                </c:pt>
                <c:pt idx="3">
                  <c:v>0.1002662037037037</c:v>
                </c:pt>
                <c:pt idx="4">
                  <c:v>0.15107638888888889</c:v>
                </c:pt>
                <c:pt idx="5">
                  <c:v>9.9467592592592594E-2</c:v>
                </c:pt>
                <c:pt idx="6">
                  <c:v>0.10167824074074074</c:v>
                </c:pt>
                <c:pt idx="7">
                  <c:v>0.10306712962962962</c:v>
                </c:pt>
                <c:pt idx="8">
                  <c:v>0.24939814814814812</c:v>
                </c:pt>
                <c:pt idx="9">
                  <c:v>0.10635416666666668</c:v>
                </c:pt>
                <c:pt idx="10">
                  <c:v>0.10520833333333333</c:v>
                </c:pt>
                <c:pt idx="11">
                  <c:v>0.10629629629629629</c:v>
                </c:pt>
                <c:pt idx="12">
                  <c:v>0.11008101851851852</c:v>
                </c:pt>
                <c:pt idx="13">
                  <c:v>0.10878472222222223</c:v>
                </c:pt>
                <c:pt idx="14">
                  <c:v>0.10464120370370371</c:v>
                </c:pt>
                <c:pt idx="15">
                  <c:v>0.1052199074074074</c:v>
                </c:pt>
                <c:pt idx="16">
                  <c:v>0.11253472222222222</c:v>
                </c:pt>
                <c:pt idx="17">
                  <c:v>0.11099537037037037</c:v>
                </c:pt>
                <c:pt idx="18">
                  <c:v>0.10674768518518518</c:v>
                </c:pt>
                <c:pt idx="19">
                  <c:v>0.10281250000000001</c:v>
                </c:pt>
                <c:pt idx="20">
                  <c:v>0.10653935185185186</c:v>
                </c:pt>
                <c:pt idx="21">
                  <c:v>0.10880787037037037</c:v>
                </c:pt>
              </c:numCache>
            </c:numRef>
          </c:val>
          <c:extLst>
            <c:ext xmlns:c16="http://schemas.microsoft.com/office/drawing/2014/chart" uri="{C3380CC4-5D6E-409C-BE32-E72D297353CC}">
              <c16:uniqueId val="{00000000-BF25-40B4-A710-90A3D34DBB82}"/>
            </c:ext>
          </c:extLst>
        </c:ser>
        <c:ser>
          <c:idx val="7"/>
          <c:order val="3"/>
          <c:tx>
            <c:v>FOSO-Reportes_BFCO</c:v>
          </c:tx>
          <c:spPr>
            <a:solidFill>
              <a:srgbClr val="970B1F"/>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'FCC Colombia'!$D$10:$Y$10</c:f>
              <c:numCache>
                <c:formatCode>[h]:mm</c:formatCode>
                <c:ptCount val="22"/>
                <c:pt idx="0">
                  <c:v>3.7152777777777774E-3</c:v>
                </c:pt>
                <c:pt idx="1">
                  <c:v>4.8842592592592592E-3</c:v>
                </c:pt>
                <c:pt idx="2">
                  <c:v>3.6689814814814814E-3</c:v>
                </c:pt>
                <c:pt idx="3">
                  <c:v>3.0324074074074073E-3</c:v>
                </c:pt>
                <c:pt idx="4">
                  <c:v>4.7800925925925919E-3</c:v>
                </c:pt>
                <c:pt idx="5">
                  <c:v>3.7500000000000003E-3</c:v>
                </c:pt>
                <c:pt idx="6">
                  <c:v>3.4953703703703705E-3</c:v>
                </c:pt>
                <c:pt idx="7">
                  <c:v>3.1319444444444448E-2</c:v>
                </c:pt>
                <c:pt idx="8">
                  <c:v>3.4953703703703705E-3</c:v>
                </c:pt>
                <c:pt idx="9">
                  <c:v>3.3912037037037036E-3</c:v>
                </c:pt>
                <c:pt idx="10">
                  <c:v>3.4490740740740745E-3</c:v>
                </c:pt>
                <c:pt idx="11">
                  <c:v>3.7384259259259263E-3</c:v>
                </c:pt>
                <c:pt idx="12">
                  <c:v>3.5995370370370369E-3</c:v>
                </c:pt>
                <c:pt idx="13">
                  <c:v>3.7615740740740739E-3</c:v>
                </c:pt>
                <c:pt idx="14">
                  <c:v>3.483796296296296E-3</c:v>
                </c:pt>
                <c:pt idx="15">
                  <c:v>3.6342592592592594E-3</c:v>
                </c:pt>
                <c:pt idx="16">
                  <c:v>3.7037037037037034E-3</c:v>
                </c:pt>
                <c:pt idx="17">
                  <c:v>3.3217592592592591E-3</c:v>
                </c:pt>
                <c:pt idx="18">
                  <c:v>3.37962962962963E-3</c:v>
                </c:pt>
                <c:pt idx="19">
                  <c:v>3.3333333333333335E-3</c:v>
                </c:pt>
                <c:pt idx="20">
                  <c:v>4.1898148148148146E-3</c:v>
                </c:pt>
                <c:pt idx="21">
                  <c:v>3.1249999999999997E-3</c:v>
                </c:pt>
              </c:numCache>
            </c:numRef>
          </c:val>
          <c:extLst>
            <c:ext xmlns:c16="http://schemas.microsoft.com/office/drawing/2014/chart" uri="{C3380CC4-5D6E-409C-BE32-E72D297353CC}">
              <c16:uniqueId val="{00000001-BF25-40B4-A710-90A3D34DBB82}"/>
            </c:ext>
          </c:extLst>
        </c:ser>
        <c:ser>
          <c:idx val="8"/>
          <c:order val="4"/>
          <c:tx>
            <c:v>BOD</c:v>
          </c:tx>
          <c:spPr>
            <a:solidFill>
              <a:srgbClr val="659A2A"/>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s-CL"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'FCC Colombia'!$D$9:$Y$9</c:f>
              <c:numCache>
                <c:formatCode>[h]:mm</c:formatCode>
                <c:ptCount val="22"/>
                <c:pt idx="0">
                  <c:v>5.3541666666666675E-2</c:v>
                </c:pt>
                <c:pt idx="1">
                  <c:v>5.2974537037037035E-2</c:v>
                </c:pt>
                <c:pt idx="2">
                  <c:v>5.0266203703703709E-2</c:v>
                </c:pt>
                <c:pt idx="3">
                  <c:v>4.9629629629629635E-2</c:v>
                </c:pt>
                <c:pt idx="4">
                  <c:v>5.0231481481481481E-2</c:v>
                </c:pt>
                <c:pt idx="5">
                  <c:v>5.0694444444444452E-2</c:v>
                </c:pt>
                <c:pt idx="6">
                  <c:v>4.853009259259259E-2</c:v>
                </c:pt>
                <c:pt idx="7">
                  <c:v>0.11120370370370369</c:v>
                </c:pt>
                <c:pt idx="8">
                  <c:v>5.7511574074074069E-2</c:v>
                </c:pt>
                <c:pt idx="9">
                  <c:v>5.5150462962962964E-2</c:v>
                </c:pt>
                <c:pt idx="10">
                  <c:v>4.9918981481481474E-2</c:v>
                </c:pt>
                <c:pt idx="11">
                  <c:v>5.3599537037037036E-2</c:v>
                </c:pt>
                <c:pt idx="12">
                  <c:v>4.9918981481481474E-2</c:v>
                </c:pt>
                <c:pt idx="13">
                  <c:v>4.9178240740740738E-2</c:v>
                </c:pt>
                <c:pt idx="14">
                  <c:v>5.6331018518518516E-2</c:v>
                </c:pt>
                <c:pt idx="15">
                  <c:v>5.004629629629629E-2</c:v>
                </c:pt>
                <c:pt idx="16">
                  <c:v>5.3599537037037036E-2</c:v>
                </c:pt>
                <c:pt idx="17">
                  <c:v>3.8842592592592588E-2</c:v>
                </c:pt>
                <c:pt idx="18">
                  <c:v>4.0706018518518523E-2</c:v>
                </c:pt>
                <c:pt idx="19">
                  <c:v>4.0381944444444443E-2</c:v>
                </c:pt>
                <c:pt idx="20">
                  <c:v>4.2581018518518525E-2</c:v>
                </c:pt>
                <c:pt idx="21">
                  <c:v>4.538194444444444E-2</c:v>
                </c:pt>
              </c:numCache>
            </c:numRef>
          </c:val>
          <c:extLst>
            <c:ext xmlns:c16="http://schemas.microsoft.com/office/drawing/2014/chart" uri="{C3380CC4-5D6E-409C-BE32-E72D297353CC}">
              <c16:uniqueId val="{00000002-BF25-40B4-A710-90A3D34DBB82}"/>
            </c:ext>
          </c:extLst>
        </c:ser>
        <c:ser>
          <c:idx val="4"/>
          <c:order val="5"/>
          <c:tx>
            <c:v>Rep_Cont/Ext/Cyber/Sabanas</c:v>
          </c:tx>
          <c:spPr>
            <a:solidFill>
              <a:srgbClr val="E33E0B"/>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'FCC Colombia'!$D$8:$Y$8</c:f>
              <c:numCache>
                <c:formatCode>[h]:mm</c:formatCode>
                <c:ptCount val="22"/>
                <c:pt idx="0">
                  <c:v>0.13423611111111111</c:v>
                </c:pt>
                <c:pt idx="1">
                  <c:v>0.13387731481481482</c:v>
                </c:pt>
                <c:pt idx="2">
                  <c:v>0.12910879629629629</c:v>
                </c:pt>
                <c:pt idx="3">
                  <c:v>0.13237268518518519</c:v>
                </c:pt>
                <c:pt idx="4">
                  <c:v>0.13458333333333333</c:v>
                </c:pt>
                <c:pt idx="5">
                  <c:v>0.1320949074074074</c:v>
                </c:pt>
                <c:pt idx="6">
                  <c:v>0.13226851851851854</c:v>
                </c:pt>
                <c:pt idx="7">
                  <c:v>0.24972222222222221</c:v>
                </c:pt>
                <c:pt idx="8">
                  <c:v>0.12320601851851852</c:v>
                </c:pt>
                <c:pt idx="9">
                  <c:v>0.1287962962962963</c:v>
                </c:pt>
                <c:pt idx="10">
                  <c:v>0.13347222222222221</c:v>
                </c:pt>
                <c:pt idx="11">
                  <c:v>0.12899305555555554</c:v>
                </c:pt>
                <c:pt idx="12">
                  <c:v>0.13556712962962963</c:v>
                </c:pt>
                <c:pt idx="13">
                  <c:v>0.13703703703703704</c:v>
                </c:pt>
                <c:pt idx="14">
                  <c:v>0.12991898148148148</c:v>
                </c:pt>
                <c:pt idx="15">
                  <c:v>0.13527777777777777</c:v>
                </c:pt>
                <c:pt idx="16">
                  <c:v>0.1375925925925926</c:v>
                </c:pt>
                <c:pt idx="17">
                  <c:v>0.13339120370370369</c:v>
                </c:pt>
                <c:pt idx="18">
                  <c:v>0.13083333333333333</c:v>
                </c:pt>
                <c:pt idx="19">
                  <c:v>0.13340277777777779</c:v>
                </c:pt>
                <c:pt idx="20">
                  <c:v>0.13629629629629628</c:v>
                </c:pt>
                <c:pt idx="21">
                  <c:v>0.13858796296296297</c:v>
                </c:pt>
              </c:numCache>
            </c:numRef>
          </c:val>
          <c:extLst>
            <c:ext xmlns:c16="http://schemas.microsoft.com/office/drawing/2014/chart" uri="{C3380CC4-5D6E-409C-BE32-E72D297353CC}">
              <c16:uniqueId val="{00000003-BF25-40B4-A710-90A3D34DBB82}"/>
            </c:ext>
          </c:extLst>
        </c:ser>
        <c:dLbls>
          <c:showLegendKey val="0"/>
          <c:showVal val="0"/>
          <c:showCatName val="0"/>
          <c:showSerName val="0"/>
          <c:showPercent val="0"/>
          <c:showBubbleSize val="0"/>
        </c:dLbls>
        <c:gapWidth val="25"/>
        <c:overlap val="100"/>
        <c:axId val="181112800"/>
        <c:axId val="181112240"/>
      </c:barChart>
      <c:lineChart>
        <c:grouping val="stacked"/>
        <c:varyColors val="0"/>
        <c:ser>
          <c:idx val="1"/>
          <c:order val="0"/>
          <c:tx>
            <c:v>Total Duracion Proceso</c:v>
          </c:tx>
          <c:spPr>
            <a:ln w="6350" cap="rnd">
              <a:no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s>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2"/>
                    </a:solidFill>
                    <a:latin typeface="+mn-lt"/>
                    <a:ea typeface="+mn-ea"/>
                    <a:cs typeface="+mn-cs"/>
                  </a:defRPr>
                </a:pPr>
                <a:endParaRPr lang="es-C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'FCC Colombia'!$D$6:$Y$6</c:f>
              <c:strCache>
                <c:ptCount val="22"/>
                <c:pt idx="0">
                  <c:v>JUE 24</c:v>
                </c:pt>
                <c:pt idx="1">
                  <c:v>VIE 25</c:v>
                </c:pt>
                <c:pt idx="2">
                  <c:v>SÁB 26</c:v>
                </c:pt>
                <c:pt idx="3">
                  <c:v>DOM 27</c:v>
                </c:pt>
                <c:pt idx="4">
                  <c:v>LUN 28</c:v>
                </c:pt>
                <c:pt idx="5">
                  <c:v>MAR 29</c:v>
                </c:pt>
                <c:pt idx="6">
                  <c:v>MIÉ 30</c:v>
                </c:pt>
                <c:pt idx="7">
                  <c:v>JUE 31</c:v>
                </c:pt>
                <c:pt idx="8">
                  <c:v>VIE 1</c:v>
                </c:pt>
                <c:pt idx="9">
                  <c:v>SÁB 2</c:v>
                </c:pt>
                <c:pt idx="10">
                  <c:v>DOM 3</c:v>
                </c:pt>
                <c:pt idx="11">
                  <c:v>LUN 4</c:v>
                </c:pt>
                <c:pt idx="12">
                  <c:v>MAR 5</c:v>
                </c:pt>
                <c:pt idx="13">
                  <c:v>MIÉ 6</c:v>
                </c:pt>
                <c:pt idx="14">
                  <c:v>JUE 7</c:v>
                </c:pt>
                <c:pt idx="15">
                  <c:v>VIE 8</c:v>
                </c:pt>
                <c:pt idx="16">
                  <c:v>SÁB 9</c:v>
                </c:pt>
                <c:pt idx="17">
                  <c:v>DOM 10</c:v>
                </c:pt>
                <c:pt idx="18">
                  <c:v>LUN 11</c:v>
                </c:pt>
                <c:pt idx="19">
                  <c:v>MAR 12</c:v>
                </c:pt>
                <c:pt idx="20">
                  <c:v>MIÉ 13</c:v>
                </c:pt>
                <c:pt idx="21">
                  <c:v>JUE 14</c:v>
                </c:pt>
              </c:strCache>
            </c:strRef>
          </c:cat>
          <c:val>
            <c:numRef>
              <c:f>'FCC Colombia'!$D$12:$Y$12</c:f>
              <c:numCache>
                <c:formatCode>0.0</c:formatCode>
                <c:ptCount val="22"/>
                <c:pt idx="0">
                  <c:v>7.05</c:v>
                </c:pt>
                <c:pt idx="1">
                  <c:v>7.05</c:v>
                </c:pt>
                <c:pt idx="2">
                  <c:v>6.8</c:v>
                </c:pt>
                <c:pt idx="3">
                  <c:v>6.8166666666666664</c:v>
                </c:pt>
                <c:pt idx="4">
                  <c:v>8.1333333333333329</c:v>
                </c:pt>
                <c:pt idx="5">
                  <c:v>6.85</c:v>
                </c:pt>
                <c:pt idx="6">
                  <c:v>6.833333333333333</c:v>
                </c:pt>
                <c:pt idx="7">
                  <c:v>11.866666666666667</c:v>
                </c:pt>
                <c:pt idx="8">
                  <c:v>10.383333333333333</c:v>
                </c:pt>
                <c:pt idx="9">
                  <c:v>7.0166666666666666</c:v>
                </c:pt>
                <c:pt idx="10">
                  <c:v>6.9666666666666668</c:v>
                </c:pt>
                <c:pt idx="11">
                  <c:v>7</c:v>
                </c:pt>
                <c:pt idx="12">
                  <c:v>7.15</c:v>
                </c:pt>
                <c:pt idx="13">
                  <c:v>7.1333333333333329</c:v>
                </c:pt>
                <c:pt idx="14">
                  <c:v>7.05</c:v>
                </c:pt>
                <c:pt idx="15">
                  <c:v>7.0333333333333332</c:v>
                </c:pt>
                <c:pt idx="16">
                  <c:v>7.3666666666666663</c:v>
                </c:pt>
                <c:pt idx="17">
                  <c:v>6.8333333333333339</c:v>
                </c:pt>
                <c:pt idx="18">
                  <c:v>6.7166666666666659</c:v>
                </c:pt>
                <c:pt idx="19">
                  <c:v>6.7</c:v>
                </c:pt>
                <c:pt idx="20">
                  <c:v>6.9333333333333327</c:v>
                </c:pt>
                <c:pt idx="21">
                  <c:v>7.0666666666666664</c:v>
                </c:pt>
              </c:numCache>
            </c:numRef>
          </c:val>
          <c:smooth val="0"/>
          <c:extLst>
            <c:ext xmlns:c16="http://schemas.microsoft.com/office/drawing/2014/chart" uri="{C3380CC4-5D6E-409C-BE32-E72D297353CC}">
              <c16:uniqueId val="{00000005-BF25-40B4-A710-90A3D34DBB82}"/>
            </c:ext>
          </c:extLst>
        </c:ser>
        <c:dLbls>
          <c:showLegendKey val="0"/>
          <c:showVal val="0"/>
          <c:showCatName val="0"/>
          <c:showSerName val="0"/>
          <c:showPercent val="0"/>
          <c:showBubbleSize val="0"/>
        </c:dLbls>
        <c:marker val="1"/>
        <c:smooth val="0"/>
        <c:axId val="181111120"/>
        <c:axId val="181111680"/>
      </c:lineChart>
      <c:lineChart>
        <c:grouping val="stacked"/>
        <c:varyColors val="0"/>
        <c:ser>
          <c:idx val="0"/>
          <c:order val="1"/>
          <c:tx>
            <c:v>Horario Final de Malla</c:v>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spPr>
              <a:solidFill>
                <a:schemeClr val="bg2">
                  <a:lumMod val="90000"/>
                  <a:alpha val="5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mn-lt"/>
                    <a:ea typeface="+mn-ea"/>
                    <a:cs typeface="+mn-cs"/>
                  </a:defRPr>
                </a:pPr>
                <a:endParaRPr lang="es-C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val>
            <c:numRef>
              <c:f>'FCC Colombia'!$D$7:$Y$7</c:f>
              <c:numCache>
                <c:formatCode>[h]:mm</c:formatCode>
                <c:ptCount val="22"/>
                <c:pt idx="0">
                  <c:v>0.48249999999999998</c:v>
                </c:pt>
                <c:pt idx="1">
                  <c:v>0.45842592592592596</c:v>
                </c:pt>
                <c:pt idx="2">
                  <c:v>0.46277777777777779</c:v>
                </c:pt>
                <c:pt idx="3">
                  <c:v>0.44922453703703707</c:v>
                </c:pt>
                <c:pt idx="4">
                  <c:v>0.49559027777777781</c:v>
                </c:pt>
                <c:pt idx="5">
                  <c:v>0.44435185185185189</c:v>
                </c:pt>
                <c:pt idx="6">
                  <c:v>0.44259259259259259</c:v>
                </c:pt>
                <c:pt idx="7">
                  <c:v>0.64975694444444443</c:v>
                </c:pt>
                <c:pt idx="8">
                  <c:v>0.58958333333333335</c:v>
                </c:pt>
                <c:pt idx="9">
                  <c:v>0.46780092592592593</c:v>
                </c:pt>
                <c:pt idx="10">
                  <c:v>0.46278935185185183</c:v>
                </c:pt>
                <c:pt idx="11">
                  <c:v>0.45763888888888887</c:v>
                </c:pt>
                <c:pt idx="12">
                  <c:v>0.45346064814814818</c:v>
                </c:pt>
                <c:pt idx="13">
                  <c:v>0.45792824074074073</c:v>
                </c:pt>
                <c:pt idx="14">
                  <c:v>0.45583333333333331</c:v>
                </c:pt>
                <c:pt idx="15">
                  <c:v>0.4486342592592592</c:v>
                </c:pt>
                <c:pt idx="16">
                  <c:v>0.46797453703703701</c:v>
                </c:pt>
                <c:pt idx="17">
                  <c:v>0.44048611111111113</c:v>
                </c:pt>
                <c:pt idx="18">
                  <c:v>0.44097222222222227</c:v>
                </c:pt>
                <c:pt idx="19">
                  <c:v>0.43414351851851851</c:v>
                </c:pt>
                <c:pt idx="20">
                  <c:v>0.44568287037037035</c:v>
                </c:pt>
                <c:pt idx="21">
                  <c:v>0.45763888888888887</c:v>
                </c:pt>
              </c:numCache>
            </c:numRef>
          </c:val>
          <c:smooth val="0"/>
          <c:extLst>
            <c:ext xmlns:c16="http://schemas.microsoft.com/office/drawing/2014/chart" uri="{C3380CC4-5D6E-409C-BE32-E72D297353CC}">
              <c16:uniqueId val="{00000006-BF25-40B4-A710-90A3D34DBB82}"/>
            </c:ext>
          </c:extLst>
        </c:ser>
        <c:dLbls>
          <c:showLegendKey val="0"/>
          <c:showVal val="0"/>
          <c:showCatName val="0"/>
          <c:showSerName val="0"/>
          <c:showPercent val="0"/>
          <c:showBubbleSize val="0"/>
        </c:dLbls>
        <c:marker val="1"/>
        <c:smooth val="0"/>
        <c:axId val="181112800"/>
        <c:axId val="181112240"/>
      </c:lineChart>
      <c:catAx>
        <c:axId val="1811111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L"/>
                  <a:t>Fecha de Proceso</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L"/>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2"/>
                </a:solidFill>
                <a:latin typeface="+mn-lt"/>
                <a:ea typeface="+mn-ea"/>
                <a:cs typeface="+mn-cs"/>
              </a:defRPr>
            </a:pPr>
            <a:endParaRPr lang="es-CL"/>
          </a:p>
        </c:txPr>
        <c:crossAx val="181111680"/>
        <c:crosses val="autoZero"/>
        <c:auto val="0"/>
        <c:lblAlgn val="ctr"/>
        <c:lblOffset val="100"/>
        <c:noMultiLvlLbl val="0"/>
      </c:catAx>
      <c:valAx>
        <c:axId val="181111680"/>
        <c:scaling>
          <c:orientation val="minMax"/>
          <c:max val="15"/>
          <c:min val="0"/>
        </c:scaling>
        <c:delete val="0"/>
        <c:axPos val="l"/>
        <c:majorGridlines>
          <c:spPr>
            <a:ln w="9525" cap="flat" cmpd="sng" algn="ctr">
              <a:solidFill>
                <a:srgbClr val="FF0000">
                  <a:alpha val="30000"/>
                </a:srgb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L"/>
                  <a:t>Total</a:t>
                </a:r>
                <a:r>
                  <a:rPr lang="es-CL" baseline="0"/>
                  <a:t>  Duración de Procesos</a:t>
                </a:r>
                <a:endParaRPr lang="es-CL"/>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L"/>
            </a:p>
          </c:txPr>
        </c:title>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2"/>
                </a:solidFill>
                <a:latin typeface="+mn-lt"/>
                <a:ea typeface="+mn-ea"/>
                <a:cs typeface="+mn-cs"/>
              </a:defRPr>
            </a:pPr>
            <a:endParaRPr lang="es-CL"/>
          </a:p>
        </c:txPr>
        <c:crossAx val="181111120"/>
        <c:crosses val="autoZero"/>
        <c:crossBetween val="between"/>
        <c:majorUnit val="2"/>
      </c:valAx>
      <c:valAx>
        <c:axId val="181112240"/>
        <c:scaling>
          <c:orientation val="minMax"/>
          <c:max val="0.65550000000000008"/>
          <c:min val="0"/>
        </c:scaling>
        <c:delete val="0"/>
        <c:axPos val="r"/>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Hora</a:t>
                </a:r>
                <a:r>
                  <a:rPr lang="en-US" baseline="0"/>
                  <a:t> Final de la malla [hh:mm]   hrs.  (CL</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L"/>
            </a:p>
          </c:txPr>
        </c:title>
        <c:numFmt formatCode="h:mm"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2"/>
                </a:solidFill>
                <a:latin typeface="+mn-lt"/>
                <a:ea typeface="+mn-ea"/>
                <a:cs typeface="+mn-cs"/>
              </a:defRPr>
            </a:pPr>
            <a:endParaRPr lang="es-CL"/>
          </a:p>
        </c:txPr>
        <c:crossAx val="181112800"/>
        <c:crosses val="max"/>
        <c:crossBetween val="between"/>
        <c:majorUnit val="0.125"/>
      </c:valAx>
      <c:catAx>
        <c:axId val="181112800"/>
        <c:scaling>
          <c:orientation val="minMax"/>
        </c:scaling>
        <c:delete val="1"/>
        <c:axPos val="b"/>
        <c:majorTickMark val="none"/>
        <c:minorTickMark val="none"/>
        <c:tickLblPos val="nextTo"/>
        <c:crossAx val="181112240"/>
        <c:crosses val="autoZero"/>
        <c:auto val="1"/>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L"/>
        </a:p>
      </c:txPr>
    </c:legend>
    <c:plotVisOnly val="1"/>
    <c:dispBlanksAs val="zero"/>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L"/>
    </a:p>
  </c:txPr>
  <c:printSettings>
    <c:headerFooter/>
    <c:pageMargins b="0.75" l="0.7" r="0.7" t="0.75" header="0.3" footer="0.3"/>
    <c:pageSetup orientation="landscape"/>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L" sz="1600" b="1" i="0" u="none" strike="noStrike" baseline="0">
                <a:effectLst/>
              </a:rPr>
              <a:t>Malla SAT Y SFC Banco Falabella Perú - Tiempos de procesos y Horario de Término Malla</a:t>
            </a:r>
            <a:endParaRPr lang="es-CL"/>
          </a:p>
        </c:rich>
      </c:tx>
      <c:layout>
        <c:manualLayout>
          <c:xMode val="edge"/>
          <c:yMode val="edge"/>
          <c:x val="0.22486471560997071"/>
          <c:y val="1.4364717170536228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L"/>
        </a:p>
      </c:txPr>
    </c:title>
    <c:autoTitleDeleted val="0"/>
    <c:plotArea>
      <c:layout>
        <c:manualLayout>
          <c:layoutTarget val="inner"/>
          <c:xMode val="edge"/>
          <c:yMode val="edge"/>
          <c:x val="7.8110236220472445E-2"/>
          <c:y val="1.1837642328537203E-2"/>
          <c:w val="0.90079623897076655"/>
          <c:h val="0.75126545704219405"/>
        </c:manualLayout>
      </c:layout>
      <c:barChart>
        <c:barDir val="col"/>
        <c:grouping val="stacked"/>
        <c:varyColors val="0"/>
        <c:ser>
          <c:idx val="2"/>
          <c:order val="2"/>
          <c:tx>
            <c:v>AZ</c:v>
          </c:tx>
          <c:spPr>
            <a:solidFill>
              <a:srgbClr val="8064A2"/>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700" b="1"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'SAT Perú Construcción'!$D$5:$AB$5</c:f>
              <c:strCache>
                <c:ptCount val="23"/>
                <c:pt idx="0">
                  <c:v>DOM 8</c:v>
                </c:pt>
                <c:pt idx="1">
                  <c:v>LUN 9</c:v>
                </c:pt>
                <c:pt idx="2">
                  <c:v>MAR 10</c:v>
                </c:pt>
                <c:pt idx="3">
                  <c:v>MIÉ 11</c:v>
                </c:pt>
                <c:pt idx="4">
                  <c:v>JUE 12</c:v>
                </c:pt>
                <c:pt idx="5">
                  <c:v>VIE 13</c:v>
                </c:pt>
                <c:pt idx="6">
                  <c:v>SÁB 14</c:v>
                </c:pt>
                <c:pt idx="7">
                  <c:v>DOM 15</c:v>
                </c:pt>
                <c:pt idx="8">
                  <c:v>LUN 16</c:v>
                </c:pt>
                <c:pt idx="9">
                  <c:v>MAR 17</c:v>
                </c:pt>
                <c:pt idx="10">
                  <c:v>MIÉ 18</c:v>
                </c:pt>
                <c:pt idx="11">
                  <c:v>JUE 19</c:v>
                </c:pt>
                <c:pt idx="12">
                  <c:v>VIE 20</c:v>
                </c:pt>
                <c:pt idx="13">
                  <c:v>SÁB 21</c:v>
                </c:pt>
                <c:pt idx="14">
                  <c:v>DOM 22</c:v>
                </c:pt>
                <c:pt idx="15">
                  <c:v>LUN 23</c:v>
                </c:pt>
                <c:pt idx="16">
                  <c:v>MAR 24</c:v>
                </c:pt>
                <c:pt idx="17">
                  <c:v>MIÉ 25</c:v>
                </c:pt>
                <c:pt idx="18">
                  <c:v>JUE 26</c:v>
                </c:pt>
                <c:pt idx="19">
                  <c:v>VIE 27</c:v>
                </c:pt>
                <c:pt idx="20">
                  <c:v>SÁB 28</c:v>
                </c:pt>
                <c:pt idx="21">
                  <c:v>DOM 29</c:v>
                </c:pt>
                <c:pt idx="22">
                  <c:v>PMM</c:v>
                </c:pt>
              </c:strCache>
            </c:strRef>
          </c:cat>
          <c:val>
            <c:numRef>
              <c:f>'SAT Perú Construcción'!$D$13:$Z$13</c:f>
              <c:numCache>
                <c:formatCode>h:mm</c:formatCode>
                <c:ptCount val="23"/>
                <c:pt idx="0">
                  <c:v>0.16944444444444443</c:v>
                </c:pt>
                <c:pt idx="1">
                  <c:v>0.25694444444444448</c:v>
                </c:pt>
                <c:pt idx="2">
                  <c:v>0.23263888888888887</c:v>
                </c:pt>
                <c:pt idx="3">
                  <c:v>0.25208333333333333</c:v>
                </c:pt>
                <c:pt idx="4">
                  <c:v>0.19444444444444445</c:v>
                </c:pt>
                <c:pt idx="5">
                  <c:v>0.15763888888888888</c:v>
                </c:pt>
                <c:pt idx="6">
                  <c:v>0.22013888888888888</c:v>
                </c:pt>
                <c:pt idx="7">
                  <c:v>0.18541666666666667</c:v>
                </c:pt>
                <c:pt idx="8">
                  <c:v>0.20555555555555557</c:v>
                </c:pt>
                <c:pt idx="9">
                  <c:v>0.15972222222222224</c:v>
                </c:pt>
                <c:pt idx="10">
                  <c:v>0.15763888888888888</c:v>
                </c:pt>
                <c:pt idx="11">
                  <c:v>0.15833333333333333</c:v>
                </c:pt>
                <c:pt idx="12">
                  <c:v>0.15347222222222223</c:v>
                </c:pt>
                <c:pt idx="13">
                  <c:v>0.17777777777777778</c:v>
                </c:pt>
                <c:pt idx="14">
                  <c:v>0.14305555555555557</c:v>
                </c:pt>
                <c:pt idx="15">
                  <c:v>0.22708333333333333</c:v>
                </c:pt>
                <c:pt idx="16">
                  <c:v>0.16527777777777777</c:v>
                </c:pt>
                <c:pt idx="17">
                  <c:v>0.19722222222222222</c:v>
                </c:pt>
                <c:pt idx="18">
                  <c:v>0.22777777777777777</c:v>
                </c:pt>
                <c:pt idx="19">
                  <c:v>0.22083333333333333</c:v>
                </c:pt>
                <c:pt idx="20">
                  <c:v>0.18055555555555555</c:v>
                </c:pt>
                <c:pt idx="21">
                  <c:v>0.16111111111111112</c:v>
                </c:pt>
                <c:pt idx="22">
                  <c:v>0.19109848484848485</c:v>
                </c:pt>
              </c:numCache>
            </c:numRef>
          </c:val>
          <c:extLst>
            <c:ext xmlns:c16="http://schemas.microsoft.com/office/drawing/2014/chart" uri="{C3380CC4-5D6E-409C-BE32-E72D297353CC}">
              <c16:uniqueId val="{00000000-46B0-42C8-B665-8FD1A7FD9F00}"/>
            </c:ext>
          </c:extLst>
        </c:ser>
        <c:ser>
          <c:idx val="3"/>
          <c:order val="3"/>
          <c:tx>
            <c:v>SAT</c:v>
          </c:tx>
          <c:spPr>
            <a:solidFill>
              <a:srgbClr val="0070C0"/>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'SAT Perú Construcción'!$D$5:$AB$5</c:f>
              <c:strCache>
                <c:ptCount val="23"/>
                <c:pt idx="0">
                  <c:v>DOM 8</c:v>
                </c:pt>
                <c:pt idx="1">
                  <c:v>LUN 9</c:v>
                </c:pt>
                <c:pt idx="2">
                  <c:v>MAR 10</c:v>
                </c:pt>
                <c:pt idx="3">
                  <c:v>MIÉ 11</c:v>
                </c:pt>
                <c:pt idx="4">
                  <c:v>JUE 12</c:v>
                </c:pt>
                <c:pt idx="5">
                  <c:v>VIE 13</c:v>
                </c:pt>
                <c:pt idx="6">
                  <c:v>SÁB 14</c:v>
                </c:pt>
                <c:pt idx="7">
                  <c:v>DOM 15</c:v>
                </c:pt>
                <c:pt idx="8">
                  <c:v>LUN 16</c:v>
                </c:pt>
                <c:pt idx="9">
                  <c:v>MAR 17</c:v>
                </c:pt>
                <c:pt idx="10">
                  <c:v>MIÉ 18</c:v>
                </c:pt>
                <c:pt idx="11">
                  <c:v>JUE 19</c:v>
                </c:pt>
                <c:pt idx="12">
                  <c:v>VIE 20</c:v>
                </c:pt>
                <c:pt idx="13">
                  <c:v>SÁB 21</c:v>
                </c:pt>
                <c:pt idx="14">
                  <c:v>DOM 22</c:v>
                </c:pt>
                <c:pt idx="15">
                  <c:v>LUN 23</c:v>
                </c:pt>
                <c:pt idx="16">
                  <c:v>MAR 24</c:v>
                </c:pt>
                <c:pt idx="17">
                  <c:v>MIÉ 25</c:v>
                </c:pt>
                <c:pt idx="18">
                  <c:v>JUE 26</c:v>
                </c:pt>
                <c:pt idx="19">
                  <c:v>VIE 27</c:v>
                </c:pt>
                <c:pt idx="20">
                  <c:v>SÁB 28</c:v>
                </c:pt>
                <c:pt idx="21">
                  <c:v>DOM 29</c:v>
                </c:pt>
                <c:pt idx="22">
                  <c:v>PMM</c:v>
                </c:pt>
              </c:strCache>
            </c:strRef>
          </c:cat>
          <c:val>
            <c:numRef>
              <c:f>'SAT Perú Construcción'!$D$12:$Z$12</c:f>
              <c:numCache>
                <c:formatCode>h:mm</c:formatCode>
                <c:ptCount val="23"/>
                <c:pt idx="0">
                  <c:v>0.2298611111111111</c:v>
                </c:pt>
                <c:pt idx="1">
                  <c:v>0.25416666666666665</c:v>
                </c:pt>
                <c:pt idx="2">
                  <c:v>0.24444444444444446</c:v>
                </c:pt>
                <c:pt idx="3">
                  <c:v>0.23541666666666669</c:v>
                </c:pt>
                <c:pt idx="4">
                  <c:v>0.21944444444444444</c:v>
                </c:pt>
                <c:pt idx="5">
                  <c:v>0.23333333333333331</c:v>
                </c:pt>
                <c:pt idx="6">
                  <c:v>0.24791666666666667</c:v>
                </c:pt>
                <c:pt idx="7">
                  <c:v>0.25277777777777777</c:v>
                </c:pt>
                <c:pt idx="8">
                  <c:v>0.2388888888888889</c:v>
                </c:pt>
                <c:pt idx="9">
                  <c:v>0.23402777777777781</c:v>
                </c:pt>
                <c:pt idx="10">
                  <c:v>0.23333333333333331</c:v>
                </c:pt>
                <c:pt idx="11">
                  <c:v>0.24374999999999999</c:v>
                </c:pt>
                <c:pt idx="12">
                  <c:v>0.23124999999999998</c:v>
                </c:pt>
                <c:pt idx="13">
                  <c:v>0.23263888888888887</c:v>
                </c:pt>
                <c:pt idx="14">
                  <c:v>0.23402777777777781</c:v>
                </c:pt>
                <c:pt idx="15">
                  <c:v>0.23750000000000002</c:v>
                </c:pt>
                <c:pt idx="16">
                  <c:v>0.23819444444444446</c:v>
                </c:pt>
                <c:pt idx="17">
                  <c:v>0.24027777777777778</c:v>
                </c:pt>
                <c:pt idx="18">
                  <c:v>0.23541666666666669</c:v>
                </c:pt>
                <c:pt idx="19">
                  <c:v>0.24722222222222223</c:v>
                </c:pt>
                <c:pt idx="20">
                  <c:v>0.23611111111111113</c:v>
                </c:pt>
                <c:pt idx="21">
                  <c:v>0.24444444444444446</c:v>
                </c:pt>
                <c:pt idx="22">
                  <c:v>0.23768518518518522</c:v>
                </c:pt>
              </c:numCache>
            </c:numRef>
          </c:val>
          <c:extLst>
            <c:ext xmlns:c16="http://schemas.microsoft.com/office/drawing/2014/chart" uri="{C3380CC4-5D6E-409C-BE32-E72D297353CC}">
              <c16:uniqueId val="{00000001-46B0-42C8-B665-8FD1A7FD9F00}"/>
            </c:ext>
          </c:extLst>
        </c:ser>
        <c:ser>
          <c:idx val="4"/>
          <c:order val="4"/>
          <c:tx>
            <c:v>ODS</c:v>
          </c:tx>
          <c:spPr>
            <a:solidFill>
              <a:srgbClr val="E33E0B"/>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'SAT Perú Construcción'!$D$5:$AB$5</c:f>
              <c:strCache>
                <c:ptCount val="23"/>
                <c:pt idx="0">
                  <c:v>DOM 8</c:v>
                </c:pt>
                <c:pt idx="1">
                  <c:v>LUN 9</c:v>
                </c:pt>
                <c:pt idx="2">
                  <c:v>MAR 10</c:v>
                </c:pt>
                <c:pt idx="3">
                  <c:v>MIÉ 11</c:v>
                </c:pt>
                <c:pt idx="4">
                  <c:v>JUE 12</c:v>
                </c:pt>
                <c:pt idx="5">
                  <c:v>VIE 13</c:v>
                </c:pt>
                <c:pt idx="6">
                  <c:v>SÁB 14</c:v>
                </c:pt>
                <c:pt idx="7">
                  <c:v>DOM 15</c:v>
                </c:pt>
                <c:pt idx="8">
                  <c:v>LUN 16</c:v>
                </c:pt>
                <c:pt idx="9">
                  <c:v>MAR 17</c:v>
                </c:pt>
                <c:pt idx="10">
                  <c:v>MIÉ 18</c:v>
                </c:pt>
                <c:pt idx="11">
                  <c:v>JUE 19</c:v>
                </c:pt>
                <c:pt idx="12">
                  <c:v>VIE 20</c:v>
                </c:pt>
                <c:pt idx="13">
                  <c:v>SÁB 21</c:v>
                </c:pt>
                <c:pt idx="14">
                  <c:v>DOM 22</c:v>
                </c:pt>
                <c:pt idx="15">
                  <c:v>LUN 23</c:v>
                </c:pt>
                <c:pt idx="16">
                  <c:v>MAR 24</c:v>
                </c:pt>
                <c:pt idx="17">
                  <c:v>MIÉ 25</c:v>
                </c:pt>
                <c:pt idx="18">
                  <c:v>JUE 26</c:v>
                </c:pt>
                <c:pt idx="19">
                  <c:v>VIE 27</c:v>
                </c:pt>
                <c:pt idx="20">
                  <c:v>SÁB 28</c:v>
                </c:pt>
                <c:pt idx="21">
                  <c:v>DOM 29</c:v>
                </c:pt>
                <c:pt idx="22">
                  <c:v>PMM</c:v>
                </c:pt>
              </c:strCache>
            </c:strRef>
          </c:cat>
          <c:val>
            <c:numRef>
              <c:f>'SAT Perú Construcción'!$D$11:$Z$11</c:f>
              <c:numCache>
                <c:formatCode>h:mm</c:formatCode>
                <c:ptCount val="23"/>
                <c:pt idx="0">
                  <c:v>0.38819444444444445</c:v>
                </c:pt>
                <c:pt idx="1">
                  <c:v>0.57152777777777775</c:v>
                </c:pt>
                <c:pt idx="2">
                  <c:v>0.39305555555555555</c:v>
                </c:pt>
                <c:pt idx="3">
                  <c:v>0.4284722222222222</c:v>
                </c:pt>
                <c:pt idx="4">
                  <c:v>0.5493055555555556</c:v>
                </c:pt>
                <c:pt idx="5">
                  <c:v>0.3979166666666667</c:v>
                </c:pt>
                <c:pt idx="6">
                  <c:v>0.42708333333333331</c:v>
                </c:pt>
                <c:pt idx="7">
                  <c:v>0.38819444444444445</c:v>
                </c:pt>
                <c:pt idx="8">
                  <c:v>0.40625</c:v>
                </c:pt>
                <c:pt idx="9">
                  <c:v>0.4291666666666667</c:v>
                </c:pt>
                <c:pt idx="10">
                  <c:v>0.3888888888888889</c:v>
                </c:pt>
                <c:pt idx="11">
                  <c:v>0.45277777777777778</c:v>
                </c:pt>
                <c:pt idx="12">
                  <c:v>0.39027777777777778</c:v>
                </c:pt>
                <c:pt idx="13">
                  <c:v>0.38263888888888892</c:v>
                </c:pt>
                <c:pt idx="14">
                  <c:v>0.4055555555555555</c:v>
                </c:pt>
                <c:pt idx="15">
                  <c:v>0.40625</c:v>
                </c:pt>
                <c:pt idx="16">
                  <c:v>0.46180555555555558</c:v>
                </c:pt>
                <c:pt idx="17">
                  <c:v>0.40972222222222227</c:v>
                </c:pt>
                <c:pt idx="18">
                  <c:v>0.4145833333333333</c:v>
                </c:pt>
                <c:pt idx="19">
                  <c:v>0.39166666666666666</c:v>
                </c:pt>
                <c:pt idx="20">
                  <c:v>0.3833333333333333</c:v>
                </c:pt>
                <c:pt idx="21">
                  <c:v>0</c:v>
                </c:pt>
                <c:pt idx="22">
                  <c:v>0.43506944444444445</c:v>
                </c:pt>
              </c:numCache>
            </c:numRef>
          </c:val>
          <c:extLst>
            <c:ext xmlns:c16="http://schemas.microsoft.com/office/drawing/2014/chart" uri="{C3380CC4-5D6E-409C-BE32-E72D297353CC}">
              <c16:uniqueId val="{00000002-46B0-42C8-B665-8FD1A7FD9F00}"/>
            </c:ext>
          </c:extLst>
        </c:ser>
        <c:ser>
          <c:idx val="5"/>
          <c:order val="5"/>
          <c:tx>
            <c:v>Contabilidad</c:v>
          </c:tx>
          <c:spPr>
            <a:solidFill>
              <a:srgbClr val="17DBD6"/>
            </a:solidFill>
            <a:ln>
              <a:noFill/>
            </a:ln>
            <a:effectLst/>
            <a:scene3d>
              <a:camera prst="orthographicFront"/>
              <a:lightRig rig="threePt" dir="t"/>
            </a:scene3d>
            <a:sp3d>
              <a:bevelT/>
            </a:sp3d>
          </c:spPr>
          <c:invertIfNegative val="0"/>
          <c:cat>
            <c:strRef>
              <c:f>'SAT Perú Construcción'!$D$5:$AB$5</c:f>
              <c:strCache>
                <c:ptCount val="23"/>
                <c:pt idx="0">
                  <c:v>DOM 8</c:v>
                </c:pt>
                <c:pt idx="1">
                  <c:v>LUN 9</c:v>
                </c:pt>
                <c:pt idx="2">
                  <c:v>MAR 10</c:v>
                </c:pt>
                <c:pt idx="3">
                  <c:v>MIÉ 11</c:v>
                </c:pt>
                <c:pt idx="4">
                  <c:v>JUE 12</c:v>
                </c:pt>
                <c:pt idx="5">
                  <c:v>VIE 13</c:v>
                </c:pt>
                <c:pt idx="6">
                  <c:v>SÁB 14</c:v>
                </c:pt>
                <c:pt idx="7">
                  <c:v>DOM 15</c:v>
                </c:pt>
                <c:pt idx="8">
                  <c:v>LUN 16</c:v>
                </c:pt>
                <c:pt idx="9">
                  <c:v>MAR 17</c:v>
                </c:pt>
                <c:pt idx="10">
                  <c:v>MIÉ 18</c:v>
                </c:pt>
                <c:pt idx="11">
                  <c:v>JUE 19</c:v>
                </c:pt>
                <c:pt idx="12">
                  <c:v>VIE 20</c:v>
                </c:pt>
                <c:pt idx="13">
                  <c:v>SÁB 21</c:v>
                </c:pt>
                <c:pt idx="14">
                  <c:v>DOM 22</c:v>
                </c:pt>
                <c:pt idx="15">
                  <c:v>LUN 23</c:v>
                </c:pt>
                <c:pt idx="16">
                  <c:v>MAR 24</c:v>
                </c:pt>
                <c:pt idx="17">
                  <c:v>MIÉ 25</c:v>
                </c:pt>
                <c:pt idx="18">
                  <c:v>JUE 26</c:v>
                </c:pt>
                <c:pt idx="19">
                  <c:v>VIE 27</c:v>
                </c:pt>
                <c:pt idx="20">
                  <c:v>SÁB 28</c:v>
                </c:pt>
                <c:pt idx="21">
                  <c:v>DOM 29</c:v>
                </c:pt>
                <c:pt idx="22">
                  <c:v>PMM</c:v>
                </c:pt>
              </c:strCache>
            </c:strRef>
          </c:cat>
          <c:val>
            <c:numRef>
              <c:f>'SAT Perú Construcción'!$D$10:$Z$10</c:f>
              <c:numCache>
                <c:formatCode>h:mm</c:formatCode>
                <c:ptCount val="23"/>
                <c:pt idx="0">
                  <c:v>6.9444444444444447E-4</c:v>
                </c:pt>
                <c:pt idx="1">
                  <c:v>3.472222222222222E-3</c:v>
                </c:pt>
                <c:pt idx="2">
                  <c:v>1.3888888888888889E-3</c:v>
                </c:pt>
                <c:pt idx="3">
                  <c:v>6.9444444444444447E-4</c:v>
                </c:pt>
                <c:pt idx="4">
                  <c:v>1.3888888888888889E-3</c:v>
                </c:pt>
                <c:pt idx="5">
                  <c:v>6.9444444444444447E-4</c:v>
                </c:pt>
                <c:pt idx="6">
                  <c:v>2.7777777777777779E-3</c:v>
                </c:pt>
                <c:pt idx="7">
                  <c:v>1.3888888888888889E-3</c:v>
                </c:pt>
                <c:pt idx="8">
                  <c:v>1.3888888888888889E-3</c:v>
                </c:pt>
                <c:pt idx="9">
                  <c:v>6.9444444444444447E-4</c:v>
                </c:pt>
                <c:pt idx="10">
                  <c:v>1.3888888888888889E-3</c:v>
                </c:pt>
                <c:pt idx="11">
                  <c:v>2.7777777777777779E-3</c:v>
                </c:pt>
                <c:pt idx="12">
                  <c:v>6.9444444444444447E-4</c:v>
                </c:pt>
                <c:pt idx="13">
                  <c:v>6.9444444444444447E-4</c:v>
                </c:pt>
                <c:pt idx="14">
                  <c:v>6.9444444444444447E-4</c:v>
                </c:pt>
                <c:pt idx="15">
                  <c:v>6.9444444444444447E-4</c:v>
                </c:pt>
                <c:pt idx="16">
                  <c:v>2.0833333333333333E-3</c:v>
                </c:pt>
                <c:pt idx="17">
                  <c:v>6.9444444444444447E-4</c:v>
                </c:pt>
                <c:pt idx="18">
                  <c:v>6.9444444444444447E-4</c:v>
                </c:pt>
                <c:pt idx="19">
                  <c:v>6.9444444444444447E-4</c:v>
                </c:pt>
                <c:pt idx="20">
                  <c:v>6.9444444444444447E-4</c:v>
                </c:pt>
                <c:pt idx="21">
                  <c:v>1.3888888888888889E-3</c:v>
                </c:pt>
                <c:pt idx="22">
                  <c:v>1.3888888888888889E-3</c:v>
                </c:pt>
              </c:numCache>
            </c:numRef>
          </c:val>
          <c:extLst>
            <c:ext xmlns:c16="http://schemas.microsoft.com/office/drawing/2014/chart" uri="{C3380CC4-5D6E-409C-BE32-E72D297353CC}">
              <c16:uniqueId val="{00000003-46B0-42C8-B665-8FD1A7FD9F00}"/>
            </c:ext>
          </c:extLst>
        </c:ser>
        <c:ser>
          <c:idx val="6"/>
          <c:order val="6"/>
          <c:tx>
            <c:v>Cyber</c:v>
          </c:tx>
          <c:spPr>
            <a:solidFill>
              <a:srgbClr val="FFFF1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600" b="0" i="0" u="none" strike="noStrike" kern="1200" baseline="0">
                    <a:solidFill>
                      <a:schemeClr val="tx2"/>
                    </a:solidFill>
                    <a:latin typeface="+mn-lt"/>
                    <a:ea typeface="+mn-ea"/>
                    <a:cs typeface="+mn-cs"/>
                  </a:defRPr>
                </a:pPr>
                <a:endParaRPr lang="es-CL"/>
              </a:p>
            </c:txPr>
            <c:dLblPos val="ct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'SAT Perú Construcción'!$D$5:$AB$5</c:f>
              <c:strCache>
                <c:ptCount val="23"/>
                <c:pt idx="0">
                  <c:v>DOM 8</c:v>
                </c:pt>
                <c:pt idx="1">
                  <c:v>LUN 9</c:v>
                </c:pt>
                <c:pt idx="2">
                  <c:v>MAR 10</c:v>
                </c:pt>
                <c:pt idx="3">
                  <c:v>MIÉ 11</c:v>
                </c:pt>
                <c:pt idx="4">
                  <c:v>JUE 12</c:v>
                </c:pt>
                <c:pt idx="5">
                  <c:v>VIE 13</c:v>
                </c:pt>
                <c:pt idx="6">
                  <c:v>SÁB 14</c:v>
                </c:pt>
                <c:pt idx="7">
                  <c:v>DOM 15</c:v>
                </c:pt>
                <c:pt idx="8">
                  <c:v>LUN 16</c:v>
                </c:pt>
                <c:pt idx="9">
                  <c:v>MAR 17</c:v>
                </c:pt>
                <c:pt idx="10">
                  <c:v>MIÉ 18</c:v>
                </c:pt>
                <c:pt idx="11">
                  <c:v>JUE 19</c:v>
                </c:pt>
                <c:pt idx="12">
                  <c:v>VIE 20</c:v>
                </c:pt>
                <c:pt idx="13">
                  <c:v>SÁB 21</c:v>
                </c:pt>
                <c:pt idx="14">
                  <c:v>DOM 22</c:v>
                </c:pt>
                <c:pt idx="15">
                  <c:v>LUN 23</c:v>
                </c:pt>
                <c:pt idx="16">
                  <c:v>MAR 24</c:v>
                </c:pt>
                <c:pt idx="17">
                  <c:v>MIÉ 25</c:v>
                </c:pt>
                <c:pt idx="18">
                  <c:v>JUE 26</c:v>
                </c:pt>
                <c:pt idx="19">
                  <c:v>VIE 27</c:v>
                </c:pt>
                <c:pt idx="20">
                  <c:v>SÁB 28</c:v>
                </c:pt>
                <c:pt idx="21">
                  <c:v>DOM 29</c:v>
                </c:pt>
                <c:pt idx="22">
                  <c:v>PMM</c:v>
                </c:pt>
              </c:strCache>
            </c:strRef>
          </c:cat>
          <c:val>
            <c:numRef>
              <c:f>'SAT Perú Construcción'!$D$9:$Z$9</c:f>
              <c:numCache>
                <c:formatCode>h:mm</c:formatCode>
                <c:ptCount val="23"/>
                <c:pt idx="0">
                  <c:v>2.4305555555555556E-2</c:v>
                </c:pt>
                <c:pt idx="1">
                  <c:v>2.9166666666666664E-2</c:v>
                </c:pt>
                <c:pt idx="2">
                  <c:v>2.4999999999999998E-2</c:v>
                </c:pt>
                <c:pt idx="3">
                  <c:v>2.7777777777777776E-2</c:v>
                </c:pt>
                <c:pt idx="4">
                  <c:v>3.125E-2</c:v>
                </c:pt>
                <c:pt idx="5">
                  <c:v>2.4305555555555556E-2</c:v>
                </c:pt>
                <c:pt idx="6">
                  <c:v>2.8472222222222222E-2</c:v>
                </c:pt>
                <c:pt idx="7">
                  <c:v>2.4999999999999998E-2</c:v>
                </c:pt>
                <c:pt idx="8">
                  <c:v>5.4166666666666669E-2</c:v>
                </c:pt>
                <c:pt idx="9">
                  <c:v>2.6388888888888889E-2</c:v>
                </c:pt>
                <c:pt idx="10">
                  <c:v>2.4999999999999998E-2</c:v>
                </c:pt>
                <c:pt idx="11">
                  <c:v>2.8472222222222222E-2</c:v>
                </c:pt>
                <c:pt idx="12">
                  <c:v>2.5694444444444447E-2</c:v>
                </c:pt>
                <c:pt idx="13">
                  <c:v>2.5694444444444447E-2</c:v>
                </c:pt>
                <c:pt idx="14">
                  <c:v>2.4999999999999998E-2</c:v>
                </c:pt>
                <c:pt idx="15">
                  <c:v>2.5694444444444447E-2</c:v>
                </c:pt>
                <c:pt idx="16">
                  <c:v>3.0555555555555555E-2</c:v>
                </c:pt>
                <c:pt idx="17">
                  <c:v>2.5694444444444447E-2</c:v>
                </c:pt>
                <c:pt idx="18">
                  <c:v>2.6388888888888889E-2</c:v>
                </c:pt>
                <c:pt idx="19">
                  <c:v>2.4999999999999998E-2</c:v>
                </c:pt>
                <c:pt idx="20">
                  <c:v>2.4999999999999998E-2</c:v>
                </c:pt>
                <c:pt idx="21">
                  <c:v>0</c:v>
                </c:pt>
                <c:pt idx="22">
                  <c:v>2.9166666666666674E-2</c:v>
                </c:pt>
              </c:numCache>
            </c:numRef>
          </c:val>
          <c:extLst>
            <c:ext xmlns:c16="http://schemas.microsoft.com/office/drawing/2014/chart" uri="{C3380CC4-5D6E-409C-BE32-E72D297353CC}">
              <c16:uniqueId val="{00000004-46B0-42C8-B665-8FD1A7FD9F00}"/>
            </c:ext>
          </c:extLst>
        </c:ser>
        <c:ser>
          <c:idx val="7"/>
          <c:order val="7"/>
          <c:tx>
            <c:v>Renewal</c:v>
          </c:tx>
          <c:spPr>
            <a:solidFill>
              <a:srgbClr val="970B1F"/>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'SAT Perú Construcción'!$D$5:$AB$5</c:f>
              <c:strCache>
                <c:ptCount val="23"/>
                <c:pt idx="0">
                  <c:v>DOM 8</c:v>
                </c:pt>
                <c:pt idx="1">
                  <c:v>LUN 9</c:v>
                </c:pt>
                <c:pt idx="2">
                  <c:v>MAR 10</c:v>
                </c:pt>
                <c:pt idx="3">
                  <c:v>MIÉ 11</c:v>
                </c:pt>
                <c:pt idx="4">
                  <c:v>JUE 12</c:v>
                </c:pt>
                <c:pt idx="5">
                  <c:v>VIE 13</c:v>
                </c:pt>
                <c:pt idx="6">
                  <c:v>SÁB 14</c:v>
                </c:pt>
                <c:pt idx="7">
                  <c:v>DOM 15</c:v>
                </c:pt>
                <c:pt idx="8">
                  <c:v>LUN 16</c:v>
                </c:pt>
                <c:pt idx="9">
                  <c:v>MAR 17</c:v>
                </c:pt>
                <c:pt idx="10">
                  <c:v>MIÉ 18</c:v>
                </c:pt>
                <c:pt idx="11">
                  <c:v>JUE 19</c:v>
                </c:pt>
                <c:pt idx="12">
                  <c:v>VIE 20</c:v>
                </c:pt>
                <c:pt idx="13">
                  <c:v>SÁB 21</c:v>
                </c:pt>
                <c:pt idx="14">
                  <c:v>DOM 22</c:v>
                </c:pt>
                <c:pt idx="15">
                  <c:v>LUN 23</c:v>
                </c:pt>
                <c:pt idx="16">
                  <c:v>MAR 24</c:v>
                </c:pt>
                <c:pt idx="17">
                  <c:v>MIÉ 25</c:v>
                </c:pt>
                <c:pt idx="18">
                  <c:v>JUE 26</c:v>
                </c:pt>
                <c:pt idx="19">
                  <c:v>VIE 27</c:v>
                </c:pt>
                <c:pt idx="20">
                  <c:v>SÁB 28</c:v>
                </c:pt>
                <c:pt idx="21">
                  <c:v>DOM 29</c:v>
                </c:pt>
                <c:pt idx="22">
                  <c:v>PMM</c:v>
                </c:pt>
              </c:strCache>
            </c:strRef>
          </c:cat>
          <c:val>
            <c:numRef>
              <c:f>'SAT Perú Construcción'!$D$8:$Z$8</c:f>
              <c:numCache>
                <c:formatCode>h:mm</c:formatCode>
                <c:ptCount val="23"/>
                <c:pt idx="0">
                  <c:v>8.6111111111111124E-2</c:v>
                </c:pt>
                <c:pt idx="1">
                  <c:v>9.7916666666666666E-2</c:v>
                </c:pt>
                <c:pt idx="2">
                  <c:v>0.10208333333333335</c:v>
                </c:pt>
                <c:pt idx="3">
                  <c:v>0.11388888888888889</c:v>
                </c:pt>
                <c:pt idx="4">
                  <c:v>0.10555555555555556</c:v>
                </c:pt>
                <c:pt idx="5">
                  <c:v>6.805555555555555E-2</c:v>
                </c:pt>
                <c:pt idx="6">
                  <c:v>7.8472222222222221E-2</c:v>
                </c:pt>
                <c:pt idx="7">
                  <c:v>8.8888888888888892E-2</c:v>
                </c:pt>
                <c:pt idx="8">
                  <c:v>9.7222222222222224E-2</c:v>
                </c:pt>
                <c:pt idx="9">
                  <c:v>8.4027777777777771E-2</c:v>
                </c:pt>
                <c:pt idx="10">
                  <c:v>0.1076388888888889</c:v>
                </c:pt>
                <c:pt idx="11">
                  <c:v>0.51944444444444449</c:v>
                </c:pt>
                <c:pt idx="12">
                  <c:v>7.013888888888889E-2</c:v>
                </c:pt>
                <c:pt idx="13">
                  <c:v>6.7361111111111108E-2</c:v>
                </c:pt>
                <c:pt idx="14">
                  <c:v>8.5416666666666655E-2</c:v>
                </c:pt>
                <c:pt idx="15">
                  <c:v>8.7500000000000008E-2</c:v>
                </c:pt>
                <c:pt idx="16">
                  <c:v>9.6527777777777768E-2</c:v>
                </c:pt>
                <c:pt idx="17">
                  <c:v>0.10277777777777779</c:v>
                </c:pt>
                <c:pt idx="18">
                  <c:v>8.7500000000000008E-2</c:v>
                </c:pt>
                <c:pt idx="19">
                  <c:v>7.2222222222222229E-2</c:v>
                </c:pt>
                <c:pt idx="20">
                  <c:v>6.0416666666666667E-2</c:v>
                </c:pt>
                <c:pt idx="21">
                  <c:v>0</c:v>
                </c:pt>
                <c:pt idx="22">
                  <c:v>9.3623737373737373E-2</c:v>
                </c:pt>
              </c:numCache>
            </c:numRef>
          </c:val>
          <c:extLst>
            <c:ext xmlns:c16="http://schemas.microsoft.com/office/drawing/2014/chart" uri="{C3380CC4-5D6E-409C-BE32-E72D297353CC}">
              <c16:uniqueId val="{00000005-46B0-42C8-B665-8FD1A7FD9F00}"/>
            </c:ext>
          </c:extLst>
        </c:ser>
        <c:ser>
          <c:idx val="8"/>
          <c:order val="8"/>
          <c:tx>
            <c:v>SFC</c:v>
          </c:tx>
          <c:spPr>
            <a:solidFill>
              <a:srgbClr val="659A2A"/>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s-CL" sz="7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'SAT Perú Construcción'!$D$5:$AB$5</c:f>
              <c:strCache>
                <c:ptCount val="23"/>
                <c:pt idx="0">
                  <c:v>DOM 8</c:v>
                </c:pt>
                <c:pt idx="1">
                  <c:v>LUN 9</c:v>
                </c:pt>
                <c:pt idx="2">
                  <c:v>MAR 10</c:v>
                </c:pt>
                <c:pt idx="3">
                  <c:v>MIÉ 11</c:v>
                </c:pt>
                <c:pt idx="4">
                  <c:v>JUE 12</c:v>
                </c:pt>
                <c:pt idx="5">
                  <c:v>VIE 13</c:v>
                </c:pt>
                <c:pt idx="6">
                  <c:v>SÁB 14</c:v>
                </c:pt>
                <c:pt idx="7">
                  <c:v>DOM 15</c:v>
                </c:pt>
                <c:pt idx="8">
                  <c:v>LUN 16</c:v>
                </c:pt>
                <c:pt idx="9">
                  <c:v>MAR 17</c:v>
                </c:pt>
                <c:pt idx="10">
                  <c:v>MIÉ 18</c:v>
                </c:pt>
                <c:pt idx="11">
                  <c:v>JUE 19</c:v>
                </c:pt>
                <c:pt idx="12">
                  <c:v>VIE 20</c:v>
                </c:pt>
                <c:pt idx="13">
                  <c:v>SÁB 21</c:v>
                </c:pt>
                <c:pt idx="14">
                  <c:v>DOM 22</c:v>
                </c:pt>
                <c:pt idx="15">
                  <c:v>LUN 23</c:v>
                </c:pt>
                <c:pt idx="16">
                  <c:v>MAR 24</c:v>
                </c:pt>
                <c:pt idx="17">
                  <c:v>MIÉ 25</c:v>
                </c:pt>
                <c:pt idx="18">
                  <c:v>JUE 26</c:v>
                </c:pt>
                <c:pt idx="19">
                  <c:v>VIE 27</c:v>
                </c:pt>
                <c:pt idx="20">
                  <c:v>SÁB 28</c:v>
                </c:pt>
                <c:pt idx="21">
                  <c:v>DOM 29</c:v>
                </c:pt>
                <c:pt idx="22">
                  <c:v>PMM</c:v>
                </c:pt>
              </c:strCache>
            </c:strRef>
          </c:cat>
          <c:val>
            <c:numRef>
              <c:f>'SAT Perú Construcción'!$D$7:$Z$7</c:f>
              <c:numCache>
                <c:formatCode>h:mm</c:formatCode>
                <c:ptCount val="23"/>
                <c:pt idx="0">
                  <c:v>0.17430555555555557</c:v>
                </c:pt>
                <c:pt idx="1">
                  <c:v>0.17569444444444446</c:v>
                </c:pt>
                <c:pt idx="2">
                  <c:v>0.17986111111111111</c:v>
                </c:pt>
                <c:pt idx="3">
                  <c:v>0.1763888888888889</c:v>
                </c:pt>
                <c:pt idx="4">
                  <c:v>0.20208333333333331</c:v>
                </c:pt>
                <c:pt idx="5">
                  <c:v>0.17777777777777778</c:v>
                </c:pt>
                <c:pt idx="6">
                  <c:v>0.17222222222222225</c:v>
                </c:pt>
                <c:pt idx="7">
                  <c:v>0.17083333333333331</c:v>
                </c:pt>
                <c:pt idx="8">
                  <c:v>0.18333333333333335</c:v>
                </c:pt>
                <c:pt idx="9">
                  <c:v>0.17361111111111113</c:v>
                </c:pt>
                <c:pt idx="10">
                  <c:v>0.17569444444444446</c:v>
                </c:pt>
                <c:pt idx="11">
                  <c:v>0.18402777777777779</c:v>
                </c:pt>
                <c:pt idx="12">
                  <c:v>0.17291666666666669</c:v>
                </c:pt>
                <c:pt idx="13">
                  <c:v>0.17847222222222223</c:v>
                </c:pt>
                <c:pt idx="14">
                  <c:v>0.18958333333333333</c:v>
                </c:pt>
                <c:pt idx="15">
                  <c:v>0.18333333333333335</c:v>
                </c:pt>
                <c:pt idx="16">
                  <c:v>0.18194444444444444</c:v>
                </c:pt>
                <c:pt idx="17">
                  <c:v>0.18958333333333333</c:v>
                </c:pt>
                <c:pt idx="18">
                  <c:v>0.18055555555555555</c:v>
                </c:pt>
                <c:pt idx="19">
                  <c:v>0.19166666666666665</c:v>
                </c:pt>
                <c:pt idx="20">
                  <c:v>0.18611111111111112</c:v>
                </c:pt>
                <c:pt idx="21">
                  <c:v>0.19097222222222221</c:v>
                </c:pt>
                <c:pt idx="22">
                  <c:v>0.18140782828282823</c:v>
                </c:pt>
              </c:numCache>
            </c:numRef>
          </c:val>
          <c:extLst>
            <c:ext xmlns:c16="http://schemas.microsoft.com/office/drawing/2014/chart" uri="{C3380CC4-5D6E-409C-BE32-E72D297353CC}">
              <c16:uniqueId val="{00000006-46B0-42C8-B665-8FD1A7FD9F00}"/>
            </c:ext>
          </c:extLst>
        </c:ser>
        <c:dLbls>
          <c:showLegendKey val="0"/>
          <c:showVal val="0"/>
          <c:showCatName val="0"/>
          <c:showSerName val="0"/>
          <c:showPercent val="0"/>
          <c:showBubbleSize val="0"/>
        </c:dLbls>
        <c:gapWidth val="25"/>
        <c:overlap val="100"/>
        <c:axId val="343423568"/>
        <c:axId val="343423008"/>
      </c:barChart>
      <c:lineChart>
        <c:grouping val="stacked"/>
        <c:varyColors val="0"/>
        <c:ser>
          <c:idx val="1"/>
          <c:order val="0"/>
          <c:tx>
            <c:v>Total Duracion Proceso</c:v>
          </c:tx>
          <c:spPr>
            <a:ln w="6350" cap="rnd">
              <a:no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s>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2"/>
                    </a:solidFill>
                    <a:latin typeface="+mn-lt"/>
                    <a:ea typeface="+mn-ea"/>
                    <a:cs typeface="+mn-cs"/>
                  </a:defRPr>
                </a:pPr>
                <a:endParaRPr lang="es-CL"/>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strRef>
              <c:f>'SAT Perú Construcción'!$D$5:$AB$5</c:f>
              <c:strCache>
                <c:ptCount val="23"/>
                <c:pt idx="0">
                  <c:v>DOM 8</c:v>
                </c:pt>
                <c:pt idx="1">
                  <c:v>LUN 9</c:v>
                </c:pt>
                <c:pt idx="2">
                  <c:v>MAR 10</c:v>
                </c:pt>
                <c:pt idx="3">
                  <c:v>MIÉ 11</c:v>
                </c:pt>
                <c:pt idx="4">
                  <c:v>JUE 12</c:v>
                </c:pt>
                <c:pt idx="5">
                  <c:v>VIE 13</c:v>
                </c:pt>
                <c:pt idx="6">
                  <c:v>SÁB 14</c:v>
                </c:pt>
                <c:pt idx="7">
                  <c:v>DOM 15</c:v>
                </c:pt>
                <c:pt idx="8">
                  <c:v>LUN 16</c:v>
                </c:pt>
                <c:pt idx="9">
                  <c:v>MAR 17</c:v>
                </c:pt>
                <c:pt idx="10">
                  <c:v>MIÉ 18</c:v>
                </c:pt>
                <c:pt idx="11">
                  <c:v>JUE 19</c:v>
                </c:pt>
                <c:pt idx="12">
                  <c:v>VIE 20</c:v>
                </c:pt>
                <c:pt idx="13">
                  <c:v>SÁB 21</c:v>
                </c:pt>
                <c:pt idx="14">
                  <c:v>DOM 22</c:v>
                </c:pt>
                <c:pt idx="15">
                  <c:v>LUN 23</c:v>
                </c:pt>
                <c:pt idx="16">
                  <c:v>MAR 24</c:v>
                </c:pt>
                <c:pt idx="17">
                  <c:v>MIÉ 25</c:v>
                </c:pt>
                <c:pt idx="18">
                  <c:v>JUE 26</c:v>
                </c:pt>
                <c:pt idx="19">
                  <c:v>VIE 27</c:v>
                </c:pt>
                <c:pt idx="20">
                  <c:v>SÁB 28</c:v>
                </c:pt>
                <c:pt idx="21">
                  <c:v>DOM 29</c:v>
                </c:pt>
                <c:pt idx="22">
                  <c:v>PMM</c:v>
                </c:pt>
              </c:strCache>
            </c:strRef>
          </c:cat>
          <c:val>
            <c:numRef>
              <c:f>'SAT Perú Construcción'!$D$14:$Z$14</c:f>
              <c:numCache>
                <c:formatCode>0.00</c:formatCode>
                <c:ptCount val="23"/>
                <c:pt idx="0">
                  <c:v>25.749999999999996</c:v>
                </c:pt>
                <c:pt idx="1">
                  <c:v>33.333333333333329</c:v>
                </c:pt>
                <c:pt idx="2">
                  <c:v>28.283333333333331</c:v>
                </c:pt>
                <c:pt idx="3">
                  <c:v>29.633333333333336</c:v>
                </c:pt>
                <c:pt idx="4">
                  <c:v>31.283333333333335</c:v>
                </c:pt>
                <c:pt idx="5">
                  <c:v>25.43333333333333</c:v>
                </c:pt>
                <c:pt idx="6">
                  <c:v>28.25</c:v>
                </c:pt>
                <c:pt idx="7">
                  <c:v>26.699999999999996</c:v>
                </c:pt>
                <c:pt idx="8">
                  <c:v>28.483333333333338</c:v>
                </c:pt>
                <c:pt idx="9">
                  <c:v>26.583333333333332</c:v>
                </c:pt>
                <c:pt idx="10">
                  <c:v>26.15</c:v>
                </c:pt>
                <c:pt idx="11">
                  <c:v>38.15</c:v>
                </c:pt>
                <c:pt idx="12">
                  <c:v>25.06666666666667</c:v>
                </c:pt>
                <c:pt idx="13">
                  <c:v>25.566666666666666</c:v>
                </c:pt>
                <c:pt idx="14">
                  <c:v>26</c:v>
                </c:pt>
                <c:pt idx="15">
                  <c:v>28.033333333333331</c:v>
                </c:pt>
                <c:pt idx="16">
                  <c:v>28.233333333333334</c:v>
                </c:pt>
                <c:pt idx="17">
                  <c:v>27.983333333333334</c:v>
                </c:pt>
                <c:pt idx="18">
                  <c:v>28.15</c:v>
                </c:pt>
                <c:pt idx="19">
                  <c:v>27.583333333333336</c:v>
                </c:pt>
                <c:pt idx="20">
                  <c:v>25.733333333333331</c:v>
                </c:pt>
                <c:pt idx="21">
                  <c:v>14.350000000000001</c:v>
                </c:pt>
                <c:pt idx="22">
                  <c:v>28.033333333333331</c:v>
                </c:pt>
              </c:numCache>
            </c:numRef>
          </c:val>
          <c:smooth val="0"/>
          <c:extLst>
            <c:ext xmlns:c16="http://schemas.microsoft.com/office/drawing/2014/chart" uri="{C3380CC4-5D6E-409C-BE32-E72D297353CC}">
              <c16:uniqueId val="{00000007-46B0-42C8-B665-8FD1A7FD9F00}"/>
            </c:ext>
          </c:extLst>
        </c:ser>
        <c:dLbls>
          <c:showLegendKey val="0"/>
          <c:showVal val="0"/>
          <c:showCatName val="0"/>
          <c:showSerName val="0"/>
          <c:showPercent val="0"/>
          <c:showBubbleSize val="0"/>
        </c:dLbls>
        <c:marker val="1"/>
        <c:smooth val="0"/>
        <c:axId val="343764320"/>
        <c:axId val="343422448"/>
      </c:lineChart>
      <c:lineChart>
        <c:grouping val="stacked"/>
        <c:varyColors val="0"/>
        <c:ser>
          <c:idx val="0"/>
          <c:order val="1"/>
          <c:tx>
            <c:v>Horario Final de Malla</c:v>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spPr>
              <a:solidFill>
                <a:schemeClr val="bg2">
                  <a:lumMod val="90000"/>
                  <a:alpha val="5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1"/>
                    </a:solidFill>
                    <a:latin typeface="+mn-lt"/>
                    <a:ea typeface="+mn-ea"/>
                    <a:cs typeface="+mn-cs"/>
                  </a:defRPr>
                </a:pPr>
                <a:endParaRPr lang="es-CL"/>
              </a:p>
            </c:txPr>
            <c:dLblPos val="t"/>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a:solidFill>
                        <a:schemeClr val="tx2">
                          <a:lumMod val="35000"/>
                          <a:lumOff val="65000"/>
                        </a:schemeClr>
                      </a:solidFill>
                    </a:ln>
                    <a:effectLst/>
                  </c:spPr>
                </c15:leaderLines>
              </c:ext>
            </c:extLst>
          </c:dLbls>
          <c:cat>
            <c:multiLvlStrRef>
              <c:f>'SAT Perú Construcción'!#REF!</c:f>
            </c:multiLvlStrRef>
          </c:cat>
          <c:val>
            <c:numRef>
              <c:f>'SAT Perú Construcción'!$D$6:$Z$6</c:f>
              <c:numCache>
                <c:formatCode>h:mm</c:formatCode>
                <c:ptCount val="23"/>
                <c:pt idx="0">
                  <c:v>0.75277777777777777</c:v>
                </c:pt>
                <c:pt idx="1">
                  <c:v>1.0631944444444443</c:v>
                </c:pt>
                <c:pt idx="2">
                  <c:v>0.83472222222222225</c:v>
                </c:pt>
                <c:pt idx="3">
                  <c:v>0.86597222222222225</c:v>
                </c:pt>
                <c:pt idx="4">
                  <c:v>0.90972222222222221</c:v>
                </c:pt>
                <c:pt idx="5">
                  <c:v>0.73611111111111116</c:v>
                </c:pt>
                <c:pt idx="6">
                  <c:v>0.86111111111111116</c:v>
                </c:pt>
                <c:pt idx="7">
                  <c:v>0.85972222222222217</c:v>
                </c:pt>
                <c:pt idx="8">
                  <c:v>0.80902777777777779</c:v>
                </c:pt>
                <c:pt idx="9">
                  <c:v>0.76944444444444438</c:v>
                </c:pt>
                <c:pt idx="10">
                  <c:v>0.7270833333333333</c:v>
                </c:pt>
                <c:pt idx="11">
                  <c:v>0.82430555555555562</c:v>
                </c:pt>
                <c:pt idx="12">
                  <c:v>0.72291666666666676</c:v>
                </c:pt>
                <c:pt idx="13">
                  <c:v>0.73749999999999993</c:v>
                </c:pt>
                <c:pt idx="14">
                  <c:v>0.72222222222222221</c:v>
                </c:pt>
                <c:pt idx="15">
                  <c:v>0.83750000000000002</c:v>
                </c:pt>
                <c:pt idx="16">
                  <c:v>0.82152777777777775</c:v>
                </c:pt>
                <c:pt idx="17">
                  <c:v>0.79375000000000007</c:v>
                </c:pt>
                <c:pt idx="18">
                  <c:v>0.87430555555555556</c:v>
                </c:pt>
                <c:pt idx="19">
                  <c:v>0.81388888888888899</c:v>
                </c:pt>
                <c:pt idx="20">
                  <c:v>0.74583333333333324</c:v>
                </c:pt>
                <c:pt idx="21">
                  <c:v>0.35902777777777778</c:v>
                </c:pt>
                <c:pt idx="22">
                  <c:v>0.81381172839506166</c:v>
                </c:pt>
              </c:numCache>
            </c:numRef>
          </c:val>
          <c:smooth val="0"/>
          <c:extLst>
            <c:ext xmlns:c16="http://schemas.microsoft.com/office/drawing/2014/chart" uri="{C3380CC4-5D6E-409C-BE32-E72D297353CC}">
              <c16:uniqueId val="{00000008-46B0-42C8-B665-8FD1A7FD9F00}"/>
            </c:ext>
          </c:extLst>
        </c:ser>
        <c:dLbls>
          <c:showLegendKey val="0"/>
          <c:showVal val="0"/>
          <c:showCatName val="0"/>
          <c:showSerName val="0"/>
          <c:showPercent val="0"/>
          <c:showBubbleSize val="0"/>
        </c:dLbls>
        <c:marker val="1"/>
        <c:smooth val="0"/>
        <c:axId val="343423568"/>
        <c:axId val="343423008"/>
      </c:lineChart>
      <c:catAx>
        <c:axId val="34376432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L"/>
                  <a:t>Fecha de Proceso</a:t>
                </a:r>
              </a:p>
            </c:rich>
          </c:tx>
          <c:layout/>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L"/>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2"/>
                </a:solidFill>
                <a:latin typeface="+mn-lt"/>
                <a:ea typeface="+mn-ea"/>
                <a:cs typeface="+mn-cs"/>
              </a:defRPr>
            </a:pPr>
            <a:endParaRPr lang="es-CL"/>
          </a:p>
        </c:txPr>
        <c:crossAx val="343422448"/>
        <c:crosses val="autoZero"/>
        <c:auto val="0"/>
        <c:lblAlgn val="ctr"/>
        <c:lblOffset val="100"/>
        <c:noMultiLvlLbl val="0"/>
      </c:catAx>
      <c:valAx>
        <c:axId val="343422448"/>
        <c:scaling>
          <c:orientation val="minMax"/>
          <c:max val="40"/>
          <c:min val="0"/>
        </c:scaling>
        <c:delete val="0"/>
        <c:axPos val="l"/>
        <c:majorGridlines>
          <c:spPr>
            <a:ln w="9525" cap="flat" cmpd="sng" algn="ctr">
              <a:solidFill>
                <a:srgbClr val="FF0000">
                  <a:alpha val="30000"/>
                </a:srgb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L"/>
                  <a:t>Total</a:t>
                </a:r>
                <a:r>
                  <a:rPr lang="es-CL" baseline="0"/>
                  <a:t>  Duración de Procesos</a:t>
                </a:r>
                <a:endParaRPr lang="es-CL"/>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L"/>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2"/>
                </a:solidFill>
                <a:latin typeface="+mn-lt"/>
                <a:ea typeface="+mn-ea"/>
                <a:cs typeface="+mn-cs"/>
              </a:defRPr>
            </a:pPr>
            <a:endParaRPr lang="es-CL"/>
          </a:p>
        </c:txPr>
        <c:crossAx val="343764320"/>
        <c:crosses val="autoZero"/>
        <c:crossBetween val="between"/>
        <c:majorUnit val="5"/>
      </c:valAx>
      <c:valAx>
        <c:axId val="343423008"/>
        <c:scaling>
          <c:orientation val="minMax"/>
          <c:max val="1.7000000000000002"/>
          <c:min val="0"/>
        </c:scaling>
        <c:delete val="0"/>
        <c:axPos val="r"/>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Hora</a:t>
                </a:r>
                <a:r>
                  <a:rPr lang="en-US" baseline="0"/>
                  <a:t> Final de la malla [hh:mm]   hrs.  (PE)</a:t>
                </a:r>
                <a:endParaRPr lang="en-US"/>
              </a:p>
            </c:rich>
          </c:tx>
          <c:layout/>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L"/>
            </a:p>
          </c:txPr>
        </c:title>
        <c:numFmt formatCode="h:mm"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2"/>
                </a:solidFill>
                <a:latin typeface="+mn-lt"/>
                <a:ea typeface="+mn-ea"/>
                <a:cs typeface="+mn-cs"/>
              </a:defRPr>
            </a:pPr>
            <a:endParaRPr lang="es-CL"/>
          </a:p>
        </c:txPr>
        <c:crossAx val="343423568"/>
        <c:crosses val="max"/>
        <c:crossBetween val="between"/>
        <c:majorUnit val="0.25"/>
      </c:valAx>
      <c:catAx>
        <c:axId val="343423568"/>
        <c:scaling>
          <c:orientation val="minMax"/>
        </c:scaling>
        <c:delete val="1"/>
        <c:axPos val="b"/>
        <c:numFmt formatCode="General" sourceLinked="1"/>
        <c:majorTickMark val="none"/>
        <c:minorTickMark val="none"/>
        <c:tickLblPos val="nextTo"/>
        <c:crossAx val="343423008"/>
        <c:crosses val="autoZero"/>
        <c:auto val="0"/>
        <c:lblAlgn val="ctr"/>
        <c:lblOffset val="100"/>
        <c:noMultiLvlLbl val="0"/>
      </c:catAx>
      <c:spPr>
        <a:noFill/>
        <a:ln>
          <a:noFill/>
        </a:ln>
        <a:effectLst/>
      </c:spPr>
    </c:plotArea>
    <c:legend>
      <c:legendPos val="b"/>
      <c:layout/>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L"/>
        </a:p>
      </c:txPr>
    </c:legend>
    <c:plotVisOnly val="1"/>
    <c:dispBlanksAs val="zero"/>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L"/>
    </a:p>
  </c:txPr>
  <c:printSettings>
    <c:headerFooter/>
    <c:pageMargins b="0.75" l="0.7" r="0.7" t="0.75" header="0.3" footer="0.3"/>
    <c:pageSetup orientation="landscape"/>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s-CL" sz="1600" b="1" i="0" u="none" strike="noStrike" baseline="0">
                <a:effectLst/>
              </a:rPr>
              <a:t>Malla SAT Y SFC Banco Falabella Perú - Tiempos de procesos y Horario de Término Malla Mensual</a:t>
            </a:r>
            <a:endParaRPr lang="es-CL"/>
          </a:p>
        </c:rich>
      </c:tx>
      <c:layout>
        <c:manualLayout>
          <c:xMode val="edge"/>
          <c:yMode val="edge"/>
          <c:x val="0.22640611577580591"/>
          <c:y val="2.7164681066324244E-2"/>
        </c:manualLayout>
      </c:layout>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s-CL"/>
        </a:p>
      </c:txPr>
    </c:title>
    <c:autoTitleDeleted val="0"/>
    <c:plotArea>
      <c:layout>
        <c:manualLayout>
          <c:layoutTarget val="inner"/>
          <c:xMode val="edge"/>
          <c:yMode val="edge"/>
          <c:x val="5.6530247957845489E-2"/>
          <c:y val="0.11423763205892933"/>
          <c:w val="0.90079623897076655"/>
          <c:h val="0.75126545704219405"/>
        </c:manualLayout>
      </c:layout>
      <c:barChart>
        <c:barDir val="col"/>
        <c:grouping val="stacked"/>
        <c:varyColors val="0"/>
        <c:ser>
          <c:idx val="2"/>
          <c:order val="2"/>
          <c:tx>
            <c:v>AZ</c:v>
          </c:tx>
          <c:spPr>
            <a:solidFill>
              <a:srgbClr val="8064A2"/>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1"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'Resumen SAT Perú Construcción'!#REF!</c:f>
            </c:multiLvlStrRef>
          </c:cat>
          <c:val>
            <c:numRef>
              <c:f>'Resumen SAT Perú Construcción'!$D$12:$P$12</c:f>
              <c:numCache>
                <c:formatCode>h:mm</c:formatCode>
                <c:ptCount val="13"/>
                <c:pt idx="0">
                  <c:v>0.22083333333333333</c:v>
                </c:pt>
                <c:pt idx="1">
                  <c:v>0.21527777777777779</c:v>
                </c:pt>
                <c:pt idx="2">
                  <c:v>0.21597222222222223</c:v>
                </c:pt>
                <c:pt idx="3">
                  <c:v>0.22569444444444445</c:v>
                </c:pt>
                <c:pt idx="4">
                  <c:v>0.20833333333333334</c:v>
                </c:pt>
                <c:pt idx="5">
                  <c:v>0</c:v>
                </c:pt>
                <c:pt idx="6">
                  <c:v>0</c:v>
                </c:pt>
                <c:pt idx="7">
                  <c:v>0</c:v>
                </c:pt>
                <c:pt idx="8">
                  <c:v>0</c:v>
                </c:pt>
                <c:pt idx="9">
                  <c:v>0</c:v>
                </c:pt>
                <c:pt idx="10">
                  <c:v>0</c:v>
                </c:pt>
                <c:pt idx="11">
                  <c:v>0</c:v>
                </c:pt>
                <c:pt idx="12">
                  <c:v>0.21722222222222221</c:v>
                </c:pt>
              </c:numCache>
            </c:numRef>
          </c:val>
          <c:extLst>
            <c:ext xmlns:c16="http://schemas.microsoft.com/office/drawing/2014/chart" uri="{C3380CC4-5D6E-409C-BE32-E72D297353CC}">
              <c16:uniqueId val="{00000000-46B0-42C8-B665-8FD1A7FD9F00}"/>
            </c:ext>
          </c:extLst>
        </c:ser>
        <c:ser>
          <c:idx val="3"/>
          <c:order val="3"/>
          <c:tx>
            <c:v>SAT</c:v>
          </c:tx>
          <c:spPr>
            <a:solidFill>
              <a:srgbClr val="0070C0"/>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'Resumen SAT Perú Construcción'!#REF!</c:f>
            </c:multiLvlStrRef>
          </c:cat>
          <c:val>
            <c:numRef>
              <c:f>'Resumen SAT Perú Construcción'!$D$11:$P$11</c:f>
              <c:numCache>
                <c:formatCode>h:mm</c:formatCode>
                <c:ptCount val="13"/>
                <c:pt idx="0">
                  <c:v>0.18124999999999999</c:v>
                </c:pt>
                <c:pt idx="1">
                  <c:v>0.19930555555555554</c:v>
                </c:pt>
                <c:pt idx="2">
                  <c:v>0.20902777777777778</c:v>
                </c:pt>
                <c:pt idx="3">
                  <c:v>0.22916666666666666</c:v>
                </c:pt>
                <c:pt idx="4">
                  <c:v>0.22152777777777777</c:v>
                </c:pt>
                <c:pt idx="5">
                  <c:v>0</c:v>
                </c:pt>
                <c:pt idx="6">
                  <c:v>0</c:v>
                </c:pt>
                <c:pt idx="7">
                  <c:v>0</c:v>
                </c:pt>
                <c:pt idx="8">
                  <c:v>0</c:v>
                </c:pt>
                <c:pt idx="9">
                  <c:v>0</c:v>
                </c:pt>
                <c:pt idx="10">
                  <c:v>0</c:v>
                </c:pt>
                <c:pt idx="11">
                  <c:v>0</c:v>
                </c:pt>
                <c:pt idx="12">
                  <c:v>0.20805555555555558</c:v>
                </c:pt>
              </c:numCache>
            </c:numRef>
          </c:val>
          <c:extLst>
            <c:ext xmlns:c16="http://schemas.microsoft.com/office/drawing/2014/chart" uri="{C3380CC4-5D6E-409C-BE32-E72D297353CC}">
              <c16:uniqueId val="{00000001-46B0-42C8-B665-8FD1A7FD9F00}"/>
            </c:ext>
          </c:extLst>
        </c:ser>
        <c:ser>
          <c:idx val="4"/>
          <c:order val="4"/>
          <c:tx>
            <c:v>ODS (BFPE)</c:v>
          </c:tx>
          <c:spPr>
            <a:solidFill>
              <a:srgbClr val="E33E0B"/>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'Resumen SAT Perú Construcción'!#REF!</c:f>
            </c:multiLvlStrRef>
          </c:cat>
          <c:val>
            <c:numRef>
              <c:f>'Resumen SAT Perú Construcción'!$D$10:$P$10</c:f>
              <c:numCache>
                <c:formatCode>h:mm</c:formatCode>
                <c:ptCount val="13"/>
                <c:pt idx="0">
                  <c:v>0.3444444444444445</c:v>
                </c:pt>
                <c:pt idx="1">
                  <c:v>0.37847222222222227</c:v>
                </c:pt>
                <c:pt idx="2">
                  <c:v>0.37291666666666662</c:v>
                </c:pt>
                <c:pt idx="3">
                  <c:v>0.39513888888888887</c:v>
                </c:pt>
                <c:pt idx="4">
                  <c:v>0.37222222222222223</c:v>
                </c:pt>
                <c:pt idx="5">
                  <c:v>0</c:v>
                </c:pt>
                <c:pt idx="6">
                  <c:v>0</c:v>
                </c:pt>
                <c:pt idx="7">
                  <c:v>0</c:v>
                </c:pt>
                <c:pt idx="8">
                  <c:v>0</c:v>
                </c:pt>
                <c:pt idx="9">
                  <c:v>0</c:v>
                </c:pt>
                <c:pt idx="10">
                  <c:v>0</c:v>
                </c:pt>
                <c:pt idx="11">
                  <c:v>0</c:v>
                </c:pt>
                <c:pt idx="12">
                  <c:v>0.37263888888888891</c:v>
                </c:pt>
              </c:numCache>
            </c:numRef>
          </c:val>
          <c:extLst>
            <c:ext xmlns:c16="http://schemas.microsoft.com/office/drawing/2014/chart" uri="{C3380CC4-5D6E-409C-BE32-E72D297353CC}">
              <c16:uniqueId val="{00000002-46B0-42C8-B665-8FD1A7FD9F00}"/>
            </c:ext>
          </c:extLst>
        </c:ser>
        <c:ser>
          <c:idx val="5"/>
          <c:order val="5"/>
          <c:tx>
            <c:v>Contabilidad</c:v>
          </c:tx>
          <c:spPr>
            <a:solidFill>
              <a:srgbClr val="17DBD6"/>
            </a:solidFill>
            <a:ln>
              <a:noFill/>
            </a:ln>
            <a:effectLst/>
            <a:scene3d>
              <a:camera prst="orthographicFront"/>
              <a:lightRig rig="threePt" dir="t"/>
            </a:scene3d>
            <a:sp3d>
              <a:bevelT/>
            </a:sp3d>
          </c:spPr>
          <c:invertIfNegative val="0"/>
          <c:cat>
            <c:multiLvlStrRef>
              <c:f>'Resumen SAT Perú Construcción'!#REF!</c:f>
            </c:multiLvlStrRef>
          </c:cat>
          <c:val>
            <c:numRef>
              <c:f>'Resumen SAT Perú Construcción'!$D$9:$P$9</c:f>
              <c:numCache>
                <c:formatCode>h:mm</c:formatCode>
                <c:ptCount val="13"/>
                <c:pt idx="0">
                  <c:v>6.9444444444444447E-4</c:v>
                </c:pt>
                <c:pt idx="1">
                  <c:v>6.9444444444444447E-4</c:v>
                </c:pt>
                <c:pt idx="2">
                  <c:v>6.9444444444444447E-4</c:v>
                </c:pt>
                <c:pt idx="3">
                  <c:v>6.9444444444444447E-4</c:v>
                </c:pt>
                <c:pt idx="4">
                  <c:v>6.9444444444444447E-4</c:v>
                </c:pt>
                <c:pt idx="5">
                  <c:v>0</c:v>
                </c:pt>
                <c:pt idx="6">
                  <c:v>0</c:v>
                </c:pt>
                <c:pt idx="7">
                  <c:v>0</c:v>
                </c:pt>
                <c:pt idx="8">
                  <c:v>0</c:v>
                </c:pt>
                <c:pt idx="9">
                  <c:v>0</c:v>
                </c:pt>
                <c:pt idx="10">
                  <c:v>0</c:v>
                </c:pt>
                <c:pt idx="11">
                  <c:v>0</c:v>
                </c:pt>
                <c:pt idx="12">
                  <c:v>6.9444444444444447E-4</c:v>
                </c:pt>
              </c:numCache>
            </c:numRef>
          </c:val>
          <c:extLst>
            <c:ext xmlns:c16="http://schemas.microsoft.com/office/drawing/2014/chart" uri="{C3380CC4-5D6E-409C-BE32-E72D297353CC}">
              <c16:uniqueId val="{00000003-46B0-42C8-B665-8FD1A7FD9F00}"/>
            </c:ext>
          </c:extLst>
        </c:ser>
        <c:ser>
          <c:idx val="6"/>
          <c:order val="6"/>
          <c:tx>
            <c:v>Cyber (BFPE)</c:v>
          </c:tx>
          <c:spPr>
            <a:solidFill>
              <a:srgbClr val="FFFF19"/>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s-CL"/>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'Resumen SAT Perú Construcción'!#REF!</c:f>
            </c:multiLvlStrRef>
          </c:cat>
          <c:val>
            <c:numRef>
              <c:f>'Resumen SAT Perú Construcción'!$D$8:$P$8</c:f>
              <c:numCache>
                <c:formatCode>h:mm</c:formatCode>
                <c:ptCount val="13"/>
                <c:pt idx="0">
                  <c:v>1.9444444444444445E-2</c:v>
                </c:pt>
                <c:pt idx="1">
                  <c:v>2.361111111111111E-2</c:v>
                </c:pt>
                <c:pt idx="2">
                  <c:v>1.8055555555555557E-2</c:v>
                </c:pt>
                <c:pt idx="3">
                  <c:v>2.0833333333333332E-2</c:v>
                </c:pt>
                <c:pt idx="4">
                  <c:v>2.1527777777777781E-2</c:v>
                </c:pt>
                <c:pt idx="5">
                  <c:v>0</c:v>
                </c:pt>
                <c:pt idx="6">
                  <c:v>0</c:v>
                </c:pt>
                <c:pt idx="7">
                  <c:v>0</c:v>
                </c:pt>
                <c:pt idx="8">
                  <c:v>0</c:v>
                </c:pt>
                <c:pt idx="9">
                  <c:v>0</c:v>
                </c:pt>
                <c:pt idx="10">
                  <c:v>0</c:v>
                </c:pt>
                <c:pt idx="11">
                  <c:v>0</c:v>
                </c:pt>
                <c:pt idx="12">
                  <c:v>2.0694444444444446E-2</c:v>
                </c:pt>
              </c:numCache>
            </c:numRef>
          </c:val>
          <c:extLst>
            <c:ext xmlns:c16="http://schemas.microsoft.com/office/drawing/2014/chart" uri="{C3380CC4-5D6E-409C-BE32-E72D297353CC}">
              <c16:uniqueId val="{00000004-46B0-42C8-B665-8FD1A7FD9F00}"/>
            </c:ext>
          </c:extLst>
        </c:ser>
        <c:ser>
          <c:idx val="7"/>
          <c:order val="7"/>
          <c:tx>
            <c:v>Renewal (BFPE)</c:v>
          </c:tx>
          <c:spPr>
            <a:solidFill>
              <a:srgbClr val="970B1F"/>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'Resumen SAT Perú Construcción'!#REF!</c:f>
            </c:multiLvlStrRef>
          </c:cat>
          <c:val>
            <c:numRef>
              <c:f>'Resumen SAT Perú Construcción'!$D$7:$P$7</c:f>
              <c:numCache>
                <c:formatCode>h:mm</c:formatCode>
                <c:ptCount val="13"/>
                <c:pt idx="0">
                  <c:v>0.10277777777777779</c:v>
                </c:pt>
                <c:pt idx="1">
                  <c:v>8.4722222222222213E-2</c:v>
                </c:pt>
                <c:pt idx="2">
                  <c:v>8.6111111111111124E-2</c:v>
                </c:pt>
                <c:pt idx="3">
                  <c:v>6.5972222222222224E-2</c:v>
                </c:pt>
                <c:pt idx="4">
                  <c:v>9.375E-2</c:v>
                </c:pt>
                <c:pt idx="5">
                  <c:v>0</c:v>
                </c:pt>
                <c:pt idx="6">
                  <c:v>0</c:v>
                </c:pt>
                <c:pt idx="7">
                  <c:v>0</c:v>
                </c:pt>
                <c:pt idx="8">
                  <c:v>0</c:v>
                </c:pt>
                <c:pt idx="9">
                  <c:v>0</c:v>
                </c:pt>
                <c:pt idx="10">
                  <c:v>0</c:v>
                </c:pt>
                <c:pt idx="11">
                  <c:v>0</c:v>
                </c:pt>
                <c:pt idx="12">
                  <c:v>8.666666666666667E-2</c:v>
                </c:pt>
              </c:numCache>
            </c:numRef>
          </c:val>
          <c:extLst>
            <c:ext xmlns:c16="http://schemas.microsoft.com/office/drawing/2014/chart" uri="{C3380CC4-5D6E-409C-BE32-E72D297353CC}">
              <c16:uniqueId val="{00000005-46B0-42C8-B665-8FD1A7FD9F00}"/>
            </c:ext>
          </c:extLst>
        </c:ser>
        <c:ser>
          <c:idx val="8"/>
          <c:order val="8"/>
          <c:tx>
            <c:v>SFC</c:v>
          </c:tx>
          <c:spPr>
            <a:solidFill>
              <a:srgbClr val="659A2A"/>
            </a:solidFill>
            <a:ln>
              <a:noFill/>
            </a:ln>
            <a:effectLst/>
            <a:scene3d>
              <a:camera prst="orthographicFront"/>
              <a:lightRig rig="threePt" dir="t"/>
            </a:scene3d>
            <a:sp3d>
              <a:bevelT/>
            </a:sp3d>
          </c:spPr>
          <c:invertIfNegative val="0"/>
          <c:dLbls>
            <c:spPr>
              <a:noFill/>
              <a:ln>
                <a:noFill/>
              </a:ln>
              <a:effectLst/>
            </c:spPr>
            <c:txPr>
              <a:bodyPr rot="0" spcFirstLastPara="1" vertOverflow="ellipsis" vert="horz" wrap="square" lIns="38100" tIns="19050" rIns="38100" bIns="19050" anchor="ctr" anchorCtr="0">
                <a:spAutoFit/>
              </a:bodyPr>
              <a:lstStyle/>
              <a:p>
                <a:pPr algn="ctr">
                  <a:defRPr lang="es-CL" sz="1400" b="0" i="0" u="none" strike="noStrike" kern="1200" baseline="0">
                    <a:solidFill>
                      <a:schemeClr val="bg1"/>
                    </a:solidFill>
                    <a:latin typeface="+mn-lt"/>
                    <a:ea typeface="+mn-ea"/>
                    <a:cs typeface="+mn-cs"/>
                  </a:defRPr>
                </a:pPr>
                <a:endParaRPr lang="es-CL"/>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'Resumen SAT Perú Construcción'!#REF!</c:f>
            </c:multiLvlStrRef>
          </c:cat>
          <c:val>
            <c:numRef>
              <c:f>'Resumen SAT Perú Construcción'!$D$6:$P$6</c:f>
              <c:numCache>
                <c:formatCode>h:mm</c:formatCode>
                <c:ptCount val="13"/>
                <c:pt idx="0">
                  <c:v>0.14583333333333334</c:v>
                </c:pt>
                <c:pt idx="1">
                  <c:v>0.15208333333333332</c:v>
                </c:pt>
                <c:pt idx="2">
                  <c:v>0.15555555555555556</c:v>
                </c:pt>
                <c:pt idx="3">
                  <c:v>0.16319444444444445</c:v>
                </c:pt>
                <c:pt idx="4">
                  <c:v>0.16597222222222222</c:v>
                </c:pt>
                <c:pt idx="5">
                  <c:v>0</c:v>
                </c:pt>
                <c:pt idx="6">
                  <c:v>0</c:v>
                </c:pt>
                <c:pt idx="7">
                  <c:v>0</c:v>
                </c:pt>
                <c:pt idx="8">
                  <c:v>0</c:v>
                </c:pt>
                <c:pt idx="9">
                  <c:v>0</c:v>
                </c:pt>
                <c:pt idx="10">
                  <c:v>0</c:v>
                </c:pt>
                <c:pt idx="11">
                  <c:v>0</c:v>
                </c:pt>
                <c:pt idx="12">
                  <c:v>0.15652777777777777</c:v>
                </c:pt>
              </c:numCache>
            </c:numRef>
          </c:val>
          <c:extLst>
            <c:ext xmlns:c16="http://schemas.microsoft.com/office/drawing/2014/chart" uri="{C3380CC4-5D6E-409C-BE32-E72D297353CC}">
              <c16:uniqueId val="{00000006-46B0-42C8-B665-8FD1A7FD9F00}"/>
            </c:ext>
          </c:extLst>
        </c:ser>
        <c:dLbls>
          <c:showLegendKey val="0"/>
          <c:showVal val="0"/>
          <c:showCatName val="0"/>
          <c:showSerName val="0"/>
          <c:showPercent val="0"/>
          <c:showBubbleSize val="0"/>
        </c:dLbls>
        <c:gapWidth val="170"/>
        <c:overlap val="100"/>
        <c:axId val="345133488"/>
        <c:axId val="345132928"/>
      </c:barChart>
      <c:lineChart>
        <c:grouping val="stacked"/>
        <c:varyColors val="0"/>
        <c:ser>
          <c:idx val="1"/>
          <c:order val="0"/>
          <c:tx>
            <c:v>Total Duracion Proceso</c:v>
          </c:tx>
          <c:spPr>
            <a:ln w="6350" cap="rnd">
              <a:noFill/>
              <a:round/>
            </a:ln>
            <a:effectLst/>
          </c:spPr>
          <c:marker>
            <c:symbol val="circle"/>
            <c:size val="6"/>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w="12700">
                <a:solidFill>
                  <a:schemeClr val="lt2"/>
                </a:solidFill>
                <a:round/>
              </a:ln>
              <a:effectLst/>
            </c:spPr>
          </c:marker>
          <c:dLbls>
            <c:dLbl>
              <c:idx val="4"/>
              <c:layout>
                <c:manualLayout>
                  <c:x val="-1.7851663720555588E-2"/>
                  <c:y val="-4.9286962771196742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2483-451A-88FC-0B8F8E7522D4}"/>
                </c:ext>
              </c:extLst>
            </c:dLbl>
            <c:spPr>
              <a:solidFill>
                <a:schemeClr val="accent4">
                  <a:lumMod val="60000"/>
                  <a:lumOff val="40000"/>
                </a:schemeClr>
              </a:solidFill>
              <a:ln>
                <a:noFill/>
              </a:ln>
              <a:effectLst/>
            </c:spPr>
            <c:txPr>
              <a:bodyPr rot="0" spcFirstLastPara="1" vertOverflow="ellipsis" vert="horz" wrap="square" lIns="38100" tIns="19050" rIns="38100" bIns="19050" anchor="ctr" anchorCtr="1">
                <a:spAutoFit/>
              </a:bodyPr>
              <a:lstStyle/>
              <a:p>
                <a:pPr>
                  <a:defRPr sz="700" b="0" i="0" u="none" strike="noStrike" kern="1200" baseline="0">
                    <a:solidFill>
                      <a:schemeClr val="tx2"/>
                    </a:solidFill>
                    <a:latin typeface="+mn-lt"/>
                    <a:ea typeface="+mn-ea"/>
                    <a:cs typeface="+mn-cs"/>
                  </a:defRPr>
                </a:pPr>
                <a:endParaRPr lang="es-C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strRef>
              <c:f>'Resumen SAT Perú Construcción'!$D$4:$P$4</c:f>
              <c:strCache>
                <c:ptCount val="13"/>
                <c:pt idx="0">
                  <c:v>ENERO</c:v>
                </c:pt>
                <c:pt idx="1">
                  <c:v>FEBRERO</c:v>
                </c:pt>
                <c:pt idx="2">
                  <c:v>MARZO</c:v>
                </c:pt>
                <c:pt idx="3">
                  <c:v>ABRIL</c:v>
                </c:pt>
                <c:pt idx="4">
                  <c:v>MAYO</c:v>
                </c:pt>
                <c:pt idx="5">
                  <c:v>JUNIO</c:v>
                </c:pt>
                <c:pt idx="6">
                  <c:v>JULIO</c:v>
                </c:pt>
                <c:pt idx="7">
                  <c:v>AGOSTO</c:v>
                </c:pt>
                <c:pt idx="8">
                  <c:v>SEPTIEMBRE</c:v>
                </c:pt>
                <c:pt idx="9">
                  <c:v>OCTUBRE</c:v>
                </c:pt>
                <c:pt idx="10">
                  <c:v>NOVIEMBRE</c:v>
                </c:pt>
                <c:pt idx="11">
                  <c:v>DICIEMBRE</c:v>
                </c:pt>
                <c:pt idx="12">
                  <c:v>PMM 2018</c:v>
                </c:pt>
              </c:strCache>
            </c:strRef>
          </c:cat>
          <c:val>
            <c:numRef>
              <c:f>'Resumen SAT Perú Construcción'!$D$13:$P$13</c:f>
              <c:numCache>
                <c:formatCode>0.00</c:formatCode>
                <c:ptCount val="13"/>
                <c:pt idx="0">
                  <c:v>24.366666666666671</c:v>
                </c:pt>
                <c:pt idx="1">
                  <c:v>25.3</c:v>
                </c:pt>
                <c:pt idx="2">
                  <c:v>25.4</c:v>
                </c:pt>
                <c:pt idx="3">
                  <c:v>26.416666666666668</c:v>
                </c:pt>
                <c:pt idx="4">
                  <c:v>26.016666666666666</c:v>
                </c:pt>
                <c:pt idx="5">
                  <c:v>0</c:v>
                </c:pt>
                <c:pt idx="6">
                  <c:v>0</c:v>
                </c:pt>
                <c:pt idx="7">
                  <c:v>0</c:v>
                </c:pt>
                <c:pt idx="8">
                  <c:v>0</c:v>
                </c:pt>
                <c:pt idx="9">
                  <c:v>0</c:v>
                </c:pt>
                <c:pt idx="10">
                  <c:v>0</c:v>
                </c:pt>
                <c:pt idx="11">
                  <c:v>0</c:v>
                </c:pt>
                <c:pt idx="12" formatCode="h:mm">
                  <c:v>25.5</c:v>
                </c:pt>
              </c:numCache>
            </c:numRef>
          </c:val>
          <c:smooth val="0"/>
          <c:extLst>
            <c:ext xmlns:c16="http://schemas.microsoft.com/office/drawing/2014/chart" uri="{C3380CC4-5D6E-409C-BE32-E72D297353CC}">
              <c16:uniqueId val="{00000007-46B0-42C8-B665-8FD1A7FD9F00}"/>
            </c:ext>
          </c:extLst>
        </c:ser>
        <c:dLbls>
          <c:showLegendKey val="0"/>
          <c:showVal val="0"/>
          <c:showCatName val="0"/>
          <c:showSerName val="0"/>
          <c:showPercent val="0"/>
          <c:showBubbleSize val="0"/>
        </c:dLbls>
        <c:marker val="1"/>
        <c:smooth val="0"/>
        <c:axId val="343190640"/>
        <c:axId val="345132368"/>
      </c:lineChart>
      <c:lineChart>
        <c:grouping val="stacked"/>
        <c:varyColors val="0"/>
        <c:ser>
          <c:idx val="0"/>
          <c:order val="1"/>
          <c:tx>
            <c:v>Horario Final de Malla</c:v>
          </c:tx>
          <c:spPr>
            <a:ln w="31750" cap="rnd">
              <a:solidFill>
                <a:schemeClr val="accent1"/>
              </a:solidFill>
              <a:round/>
            </a:ln>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12700">
                <a:solidFill>
                  <a:schemeClr val="lt2"/>
                </a:solidFill>
                <a:round/>
              </a:ln>
              <a:effectLst/>
            </c:spPr>
          </c:marker>
          <c:dLbls>
            <c:dLbl>
              <c:idx val="2"/>
              <c:layout>
                <c:manualLayout>
                  <c:x val="-3.1902987037802959E-5"/>
                  <c:y val="-6.2762177495166863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B64D-4253-8F79-38A2E9E7C336}"/>
                </c:ext>
              </c:extLst>
            </c:dLbl>
            <c:dLbl>
              <c:idx val="3"/>
              <c:layout>
                <c:manualLayout>
                  <c:x val="-1.7342891539100526E-3"/>
                  <c:y val="9.5698462058391234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2483-451A-88FC-0B8F8E7522D4}"/>
                </c:ext>
              </c:extLst>
            </c:dLbl>
            <c:spPr>
              <a:solidFill>
                <a:schemeClr val="bg2">
                  <a:lumMod val="90000"/>
                  <a:alpha val="50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solidFill>
                    <a:latin typeface="+mn-lt"/>
                    <a:ea typeface="+mn-ea"/>
                    <a:cs typeface="+mn-cs"/>
                  </a:defRPr>
                </a:pPr>
                <a:endParaRPr lang="es-CL"/>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a:solidFill>
                        <a:schemeClr val="tx2">
                          <a:lumMod val="35000"/>
                          <a:lumOff val="65000"/>
                        </a:schemeClr>
                      </a:solidFill>
                    </a:ln>
                    <a:effectLst/>
                  </c:spPr>
                </c15:leaderLines>
              </c:ext>
            </c:extLst>
          </c:dLbls>
          <c:cat>
            <c:multiLvlStrRef>
              <c:f>'Resumen SAT Perú Construcción'!#REF!</c:f>
            </c:multiLvlStrRef>
          </c:cat>
          <c:val>
            <c:numRef>
              <c:f>'Resumen SAT Perú Construcción'!$D$5:$P$5</c:f>
              <c:numCache>
                <c:formatCode>h:mm</c:formatCode>
                <c:ptCount val="13"/>
                <c:pt idx="0">
                  <c:v>0.69444444444444453</c:v>
                </c:pt>
                <c:pt idx="1">
                  <c:v>0.7270833333333333</c:v>
                </c:pt>
                <c:pt idx="2">
                  <c:v>0.71944444444444444</c:v>
                </c:pt>
                <c:pt idx="3">
                  <c:v>0.72430555555555554</c:v>
                </c:pt>
                <c:pt idx="4">
                  <c:v>0.75902777777777775</c:v>
                </c:pt>
                <c:pt idx="5">
                  <c:v>0</c:v>
                </c:pt>
                <c:pt idx="6">
                  <c:v>0</c:v>
                </c:pt>
                <c:pt idx="7">
                  <c:v>0</c:v>
                </c:pt>
                <c:pt idx="8">
                  <c:v>0</c:v>
                </c:pt>
                <c:pt idx="9">
                  <c:v>0</c:v>
                </c:pt>
                <c:pt idx="10">
                  <c:v>0</c:v>
                </c:pt>
                <c:pt idx="11">
                  <c:v>0</c:v>
                </c:pt>
                <c:pt idx="12">
                  <c:v>0.72486111111111118</c:v>
                </c:pt>
              </c:numCache>
            </c:numRef>
          </c:val>
          <c:smooth val="0"/>
          <c:extLst>
            <c:ext xmlns:c16="http://schemas.microsoft.com/office/drawing/2014/chart" uri="{C3380CC4-5D6E-409C-BE32-E72D297353CC}">
              <c16:uniqueId val="{00000008-46B0-42C8-B665-8FD1A7FD9F00}"/>
            </c:ext>
          </c:extLst>
        </c:ser>
        <c:dLbls>
          <c:showLegendKey val="0"/>
          <c:showVal val="0"/>
          <c:showCatName val="0"/>
          <c:showSerName val="0"/>
          <c:showPercent val="0"/>
          <c:showBubbleSize val="0"/>
        </c:dLbls>
        <c:marker val="1"/>
        <c:smooth val="0"/>
        <c:axId val="345133488"/>
        <c:axId val="345132928"/>
      </c:lineChart>
      <c:catAx>
        <c:axId val="343190640"/>
        <c:scaling>
          <c:orientation val="minMax"/>
        </c:scaling>
        <c:delete val="0"/>
        <c:axPos val="b"/>
        <c:title>
          <c:tx>
            <c:rich>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L"/>
                  <a:t>Fecha de Proceso</a:t>
                </a:r>
              </a:p>
            </c:rich>
          </c:tx>
          <c:overlay val="0"/>
          <c:spPr>
            <a:noFill/>
            <a:ln>
              <a:noFill/>
            </a:ln>
            <a:effectLst/>
          </c:spPr>
          <c:txPr>
            <a:bodyPr rot="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L"/>
            </a:p>
          </c:txPr>
        </c:title>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700" b="0" i="0" u="none" strike="noStrike" kern="1200" baseline="0">
                <a:solidFill>
                  <a:schemeClr val="tx2"/>
                </a:solidFill>
                <a:latin typeface="+mn-lt"/>
                <a:ea typeface="+mn-ea"/>
                <a:cs typeface="+mn-cs"/>
              </a:defRPr>
            </a:pPr>
            <a:endParaRPr lang="es-CL"/>
          </a:p>
        </c:txPr>
        <c:crossAx val="345132368"/>
        <c:crosses val="autoZero"/>
        <c:auto val="0"/>
        <c:lblAlgn val="ctr"/>
        <c:lblOffset val="100"/>
        <c:noMultiLvlLbl val="0"/>
      </c:catAx>
      <c:valAx>
        <c:axId val="345132368"/>
        <c:scaling>
          <c:orientation val="minMax"/>
          <c:max val="40"/>
          <c:min val="0"/>
        </c:scaling>
        <c:delete val="0"/>
        <c:axPos val="l"/>
        <c:majorGridlines>
          <c:spPr>
            <a:ln w="9525" cap="flat" cmpd="sng" algn="ctr">
              <a:solidFill>
                <a:srgbClr val="FF0000">
                  <a:alpha val="30000"/>
                </a:srgbClr>
              </a:solidFill>
              <a:round/>
            </a:ln>
            <a:effectLst/>
          </c:spPr>
        </c:majorGridlines>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s-CL"/>
                  <a:t>Total</a:t>
                </a:r>
                <a:r>
                  <a:rPr lang="es-CL" baseline="0"/>
                  <a:t>  Duración de Procesos</a:t>
                </a:r>
                <a:endParaRPr lang="es-CL"/>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L"/>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2"/>
                </a:solidFill>
                <a:latin typeface="+mn-lt"/>
                <a:ea typeface="+mn-ea"/>
                <a:cs typeface="+mn-cs"/>
              </a:defRPr>
            </a:pPr>
            <a:endParaRPr lang="es-CL"/>
          </a:p>
        </c:txPr>
        <c:crossAx val="343190640"/>
        <c:crosses val="autoZero"/>
        <c:crossBetween val="between"/>
        <c:majorUnit val="5"/>
      </c:valAx>
      <c:valAx>
        <c:axId val="345132928"/>
        <c:scaling>
          <c:orientation val="minMax"/>
          <c:max val="1.7000000000000002"/>
          <c:min val="0"/>
        </c:scaling>
        <c:delete val="0"/>
        <c:axPos val="r"/>
        <c:title>
          <c:tx>
            <c:rich>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r>
                  <a:rPr lang="en-US"/>
                  <a:t>Hora</a:t>
                </a:r>
                <a:r>
                  <a:rPr lang="en-US" baseline="0"/>
                  <a:t> Final de la malla [hh:mm]   hrs.  (PE)</a:t>
                </a:r>
                <a:endParaRPr lang="en-US"/>
              </a:p>
            </c:rich>
          </c:tx>
          <c:overlay val="0"/>
          <c:spPr>
            <a:noFill/>
            <a:ln>
              <a:noFill/>
            </a:ln>
            <a:effectLst/>
          </c:spPr>
          <c:txPr>
            <a:bodyPr rot="-5400000" spcFirstLastPara="1" vertOverflow="ellipsis" vert="horz" wrap="square" anchor="ctr" anchorCtr="1"/>
            <a:lstStyle/>
            <a:p>
              <a:pPr>
                <a:defRPr sz="900" b="1" i="0" u="none" strike="noStrike" kern="1200" baseline="0">
                  <a:solidFill>
                    <a:schemeClr val="tx2"/>
                  </a:solidFill>
                  <a:latin typeface="+mn-lt"/>
                  <a:ea typeface="+mn-ea"/>
                  <a:cs typeface="+mn-cs"/>
                </a:defRPr>
              </a:pPr>
              <a:endParaRPr lang="es-CL"/>
            </a:p>
          </c:txPr>
        </c:title>
        <c:numFmt formatCode="h:mm" sourceLinked="1"/>
        <c:majorTickMark val="none"/>
        <c:minorTickMark val="none"/>
        <c:tickLblPos val="nextTo"/>
        <c:spPr>
          <a:noFill/>
          <a:ln>
            <a:noFill/>
          </a:ln>
          <a:effectLst/>
        </c:spPr>
        <c:txPr>
          <a:bodyPr rot="-60000000" spcFirstLastPara="1" vertOverflow="ellipsis" vert="horz" wrap="square" anchor="ctr" anchorCtr="1"/>
          <a:lstStyle/>
          <a:p>
            <a:pPr>
              <a:defRPr sz="800" b="0" i="0" u="none" strike="noStrike" kern="1200" baseline="0">
                <a:solidFill>
                  <a:schemeClr val="tx2"/>
                </a:solidFill>
                <a:latin typeface="+mn-lt"/>
                <a:ea typeface="+mn-ea"/>
                <a:cs typeface="+mn-cs"/>
              </a:defRPr>
            </a:pPr>
            <a:endParaRPr lang="es-CL"/>
          </a:p>
        </c:txPr>
        <c:crossAx val="345133488"/>
        <c:crosses val="max"/>
        <c:crossBetween val="between"/>
        <c:majorUnit val="0.25"/>
      </c:valAx>
      <c:catAx>
        <c:axId val="345133488"/>
        <c:scaling>
          <c:orientation val="minMax"/>
        </c:scaling>
        <c:delete val="1"/>
        <c:axPos val="b"/>
        <c:numFmt formatCode="General" sourceLinked="1"/>
        <c:majorTickMark val="none"/>
        <c:minorTickMark val="none"/>
        <c:tickLblPos val="nextTo"/>
        <c:crossAx val="345132928"/>
        <c:crosses val="autoZero"/>
        <c:auto val="0"/>
        <c:lblAlgn val="ctr"/>
        <c:lblOffset val="100"/>
        <c:noMultiLvlLbl val="0"/>
      </c:cat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2"/>
              </a:solidFill>
              <a:latin typeface="+mn-lt"/>
              <a:ea typeface="+mn-ea"/>
              <a:cs typeface="+mn-cs"/>
            </a:defRPr>
          </a:pPr>
          <a:endParaRPr lang="es-CL"/>
        </a:p>
      </c:txPr>
    </c:legend>
    <c:plotVisOnly val="1"/>
    <c:dispBlanksAs val="zero"/>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s-CL"/>
    </a:p>
  </c:txPr>
  <c:printSettings>
    <c:headerFooter/>
    <c:pageMargins b="0.75" l="0.7" r="0.7" t="0.75" header="0.3" footer="0.3"/>
    <c:pageSetup orientation="landscape"/>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2.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3.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4.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charts/style5.xml><?xml version="1.0" encoding="utf-8"?>
<cs:chartStyle xmlns:cs="http://schemas.microsoft.com/office/drawing/2012/chartStyle" xmlns:a="http://schemas.openxmlformats.org/drawingml/2006/main" id="326">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dk1">
            <a:lumMod val="75000"/>
            <a:lumOff val="25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dk1">
            <a:lumMod val="75000"/>
            <a:lumOff val="25000"/>
          </a:schemeClr>
        </a:solidFill>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2.png"/><Relationship Id="rId1" Type="http://schemas.openxmlformats.org/officeDocument/2006/relationships/chart" Target="../charts/chart3.xml"/></Relationships>
</file>

<file path=xl/drawings/_rels/drawing5.xml.rels><?xml version="1.0" encoding="UTF-8" standalone="yes"?>
<Relationships xmlns="http://schemas.openxmlformats.org/package/2006/relationships"><Relationship Id="rId1" Type="http://schemas.openxmlformats.org/officeDocument/2006/relationships/chart" Target="../charts/chart4.xml"/></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chart" Target="../charts/chart5.xml"/></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85724</xdr:colOff>
      <xdr:row>15</xdr:row>
      <xdr:rowOff>47624</xdr:rowOff>
    </xdr:from>
    <xdr:to>
      <xdr:col>26</xdr:col>
      <xdr:colOff>38100</xdr:colOff>
      <xdr:row>44</xdr:row>
      <xdr:rowOff>133350</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19</xdr:row>
      <xdr:rowOff>0</xdr:rowOff>
    </xdr:from>
    <xdr:to>
      <xdr:col>3</xdr:col>
      <xdr:colOff>304800</xdr:colOff>
      <xdr:row>20</xdr:row>
      <xdr:rowOff>114300</xdr:rowOff>
    </xdr:to>
    <xdr:sp macro="" textlink="">
      <xdr:nvSpPr>
        <xdr:cNvPr id="4097" name="AutoShape 1" descr="Resultado de imagen para bandera chile">
          <a:extLst>
            <a:ext uri="{FF2B5EF4-FFF2-40B4-BE49-F238E27FC236}">
              <a16:creationId xmlns:a16="http://schemas.microsoft.com/office/drawing/2014/main" id="{00000000-0008-0000-0000-000001100000}"/>
            </a:ext>
          </a:extLst>
        </xdr:cNvPr>
        <xdr:cNvSpPr>
          <a:spLocks noChangeAspect="1" noChangeArrowheads="1"/>
        </xdr:cNvSpPr>
      </xdr:nvSpPr>
      <xdr:spPr bwMode="auto">
        <a:xfrm>
          <a:off x="2266950" y="38290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8</xdr:col>
      <xdr:colOff>28575</xdr:colOff>
      <xdr:row>15</xdr:row>
      <xdr:rowOff>180976</xdr:rowOff>
    </xdr:from>
    <xdr:to>
      <xdr:col>8</xdr:col>
      <xdr:colOff>561975</xdr:colOff>
      <xdr:row>17</xdr:row>
      <xdr:rowOff>133350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5343525" y="3248026"/>
          <a:ext cx="533400" cy="333374"/>
        </a:xfrm>
        <a:prstGeom prst="rect">
          <a:avLst/>
        </a:prstGeom>
      </xdr:spPr>
    </xdr:pic>
    <xdr:clientData/>
  </xdr:twoCellAnchor>
  <xdr:twoCellAnchor>
    <xdr:from>
      <xdr:col>0</xdr:col>
      <xdr:colOff>361949</xdr:colOff>
      <xdr:row>48</xdr:row>
      <xdr:rowOff>95411</xdr:rowOff>
    </xdr:from>
    <xdr:to>
      <xdr:col>19</xdr:col>
      <xdr:colOff>590550</xdr:colOff>
      <xdr:row>74</xdr:row>
      <xdr:rowOff>125117</xdr:rowOff>
    </xdr:to>
    <xdr:pic>
      <xdr:nvPicPr>
        <xdr:cNvPr id="7" name="Picture 1" descr="image002">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61949" y="9258461"/>
          <a:ext cx="12249151" cy="49827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4</xdr:col>
      <xdr:colOff>85724</xdr:colOff>
      <xdr:row>17</xdr:row>
      <xdr:rowOff>47624</xdr:rowOff>
    </xdr:from>
    <xdr:to>
      <xdr:col>26</xdr:col>
      <xdr:colOff>38100</xdr:colOff>
      <xdr:row>46</xdr:row>
      <xdr:rowOff>133350</xdr:rowOff>
    </xdr:to>
    <xdr:graphicFrame macro="">
      <xdr:nvGraphicFramePr>
        <xdr:cNvPr id="2" name="Chart 1">
          <a:extLst>
            <a:ext uri="{FF2B5EF4-FFF2-40B4-BE49-F238E27FC236}">
              <a16:creationId xmlns:a16="http://schemas.microsoft.com/office/drawing/2014/main" id="{00000000-0008-0000-0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c:userShapes xmlns:c="http://schemas.openxmlformats.org/drawingml/2006/chart">
  <cdr:relSizeAnchor xmlns:cdr="http://schemas.openxmlformats.org/drawingml/2006/chartDrawing">
    <cdr:from>
      <cdr:x>0.1827</cdr:x>
      <cdr:y>0.02207</cdr:y>
    </cdr:from>
    <cdr:to>
      <cdr:x>0.22244</cdr:x>
      <cdr:y>0.0857</cdr:y>
    </cdr:to>
    <cdr:pic>
      <cdr:nvPicPr>
        <cdr:cNvPr id="3" name="Imagen 2">
          <a:extLst xmlns:a="http://schemas.openxmlformats.org/drawingml/2006/main">
            <a:ext uri="{FF2B5EF4-FFF2-40B4-BE49-F238E27FC236}">
              <a16:creationId xmlns:a16="http://schemas.microsoft.com/office/drawing/2014/main" id="{FA3A0C69-EF27-40FC-89CD-C6E64B06038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2441575" y="123825"/>
          <a:ext cx="531079" cy="356980"/>
        </a:xfrm>
        <a:prstGeom xmlns:a="http://schemas.openxmlformats.org/drawingml/2006/main" prst="rect">
          <a:avLst/>
        </a:prstGeom>
      </cdr:spPr>
    </cdr:pic>
  </cdr:relSizeAnchor>
</c:userShapes>
</file>

<file path=xl/drawings/drawing4.xml><?xml version="1.0" encoding="utf-8"?>
<xdr:wsDr xmlns:xdr="http://schemas.openxmlformats.org/drawingml/2006/spreadsheetDrawing" xmlns:a="http://schemas.openxmlformats.org/drawingml/2006/main">
  <xdr:twoCellAnchor>
    <xdr:from>
      <xdr:col>4</xdr:col>
      <xdr:colOff>85724</xdr:colOff>
      <xdr:row>14</xdr:row>
      <xdr:rowOff>47624</xdr:rowOff>
    </xdr:from>
    <xdr:to>
      <xdr:col>26</xdr:col>
      <xdr:colOff>38100</xdr:colOff>
      <xdr:row>43</xdr:row>
      <xdr:rowOff>133350</xdr:rowOff>
    </xdr:to>
    <xdr:graphicFrame macro="">
      <xdr:nvGraphicFramePr>
        <xdr:cNvPr id="2" name="Chart 1">
          <a:extLst>
            <a:ext uri="{FF2B5EF4-FFF2-40B4-BE49-F238E27FC236}">
              <a16:creationId xmlns:a16="http://schemas.microsoft.com/office/drawing/2014/main" id="{00000000-0008-0000-02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3</xdr:col>
      <xdr:colOff>0</xdr:colOff>
      <xdr:row>18</xdr:row>
      <xdr:rowOff>0</xdr:rowOff>
    </xdr:from>
    <xdr:to>
      <xdr:col>3</xdr:col>
      <xdr:colOff>304800</xdr:colOff>
      <xdr:row>19</xdr:row>
      <xdr:rowOff>114300</xdr:rowOff>
    </xdr:to>
    <xdr:sp macro="" textlink="">
      <xdr:nvSpPr>
        <xdr:cNvPr id="3" name="AutoShape 1" descr="Resultado de imagen para bandera chile">
          <a:extLst>
            <a:ext uri="{FF2B5EF4-FFF2-40B4-BE49-F238E27FC236}">
              <a16:creationId xmlns:a16="http://schemas.microsoft.com/office/drawing/2014/main" id="{00000000-0008-0000-0200-000003000000}"/>
            </a:ext>
          </a:extLst>
        </xdr:cNvPr>
        <xdr:cNvSpPr>
          <a:spLocks noChangeAspect="1" noChangeArrowheads="1"/>
        </xdr:cNvSpPr>
      </xdr:nvSpPr>
      <xdr:spPr bwMode="auto">
        <a:xfrm>
          <a:off x="2266950" y="363855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361949</xdr:colOff>
      <xdr:row>47</xdr:row>
      <xdr:rowOff>95411</xdr:rowOff>
    </xdr:from>
    <xdr:to>
      <xdr:col>19</xdr:col>
      <xdr:colOff>590550</xdr:colOff>
      <xdr:row>73</xdr:row>
      <xdr:rowOff>125117</xdr:rowOff>
    </xdr:to>
    <xdr:pic>
      <xdr:nvPicPr>
        <xdr:cNvPr id="5" name="Picture 1" descr="image002">
          <a:extLst>
            <a:ext uri="{FF2B5EF4-FFF2-40B4-BE49-F238E27FC236}">
              <a16:creationId xmlns:a16="http://schemas.microsoft.com/office/drawing/2014/main" id="{00000000-0008-0000-0200-000005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61949" y="9258461"/>
          <a:ext cx="12249151" cy="4982706"/>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8</xdr:col>
      <xdr:colOff>28576</xdr:colOff>
      <xdr:row>15</xdr:row>
      <xdr:rowOff>1</xdr:rowOff>
    </xdr:from>
    <xdr:to>
      <xdr:col>8</xdr:col>
      <xdr:colOff>581025</xdr:colOff>
      <xdr:row>16</xdr:row>
      <xdr:rowOff>171450</xdr:rowOff>
    </xdr:to>
    <xdr:pic>
      <xdr:nvPicPr>
        <xdr:cNvPr id="6" name="Picture 5">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3"/>
        <a:stretch>
          <a:fillRect/>
        </a:stretch>
      </xdr:blipFill>
      <xdr:spPr>
        <a:xfrm>
          <a:off x="5343526" y="3067051"/>
          <a:ext cx="552449" cy="36194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xdr:from>
      <xdr:col>0</xdr:col>
      <xdr:colOff>229809</xdr:colOff>
      <xdr:row>16</xdr:row>
      <xdr:rowOff>12847</xdr:rowOff>
    </xdr:from>
    <xdr:to>
      <xdr:col>24</xdr:col>
      <xdr:colOff>202595</xdr:colOff>
      <xdr:row>47</xdr:row>
      <xdr:rowOff>60475</xdr:rowOff>
    </xdr:to>
    <xdr:graphicFrame macro="">
      <xdr:nvGraphicFramePr>
        <xdr:cNvPr id="2" name="Chart 1">
          <a:extLst>
            <a:ext uri="{FF2B5EF4-FFF2-40B4-BE49-F238E27FC236}">
              <a16:creationId xmlns:a16="http://schemas.microsoft.com/office/drawing/2014/main" id="{00000000-0008-0000-03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340177</xdr:colOff>
      <xdr:row>53</xdr:row>
      <xdr:rowOff>158749</xdr:rowOff>
    </xdr:from>
    <xdr:to>
      <xdr:col>1</xdr:col>
      <xdr:colOff>578302</xdr:colOff>
      <xdr:row>55</xdr:row>
      <xdr:rowOff>1813</xdr:rowOff>
    </xdr:to>
    <xdr:sp macro="" textlink="">
      <xdr:nvSpPr>
        <xdr:cNvPr id="3" name="Oval 2">
          <a:extLst>
            <a:ext uri="{FF2B5EF4-FFF2-40B4-BE49-F238E27FC236}">
              <a16:creationId xmlns:a16="http://schemas.microsoft.com/office/drawing/2014/main" id="{00000000-0008-0000-0300-000003000000}"/>
            </a:ext>
          </a:extLst>
        </xdr:cNvPr>
        <xdr:cNvSpPr/>
      </xdr:nvSpPr>
      <xdr:spPr>
        <a:xfrm>
          <a:off x="952498" y="9808481"/>
          <a:ext cx="238125" cy="22860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345165</xdr:colOff>
      <xdr:row>59</xdr:row>
      <xdr:rowOff>163738</xdr:rowOff>
    </xdr:from>
    <xdr:to>
      <xdr:col>1</xdr:col>
      <xdr:colOff>583290</xdr:colOff>
      <xdr:row>60</xdr:row>
      <xdr:rowOff>188231</xdr:rowOff>
    </xdr:to>
    <xdr:sp macro="" textlink="">
      <xdr:nvSpPr>
        <xdr:cNvPr id="4" name="Oval 3">
          <a:extLst>
            <a:ext uri="{FF2B5EF4-FFF2-40B4-BE49-F238E27FC236}">
              <a16:creationId xmlns:a16="http://schemas.microsoft.com/office/drawing/2014/main" id="{00000000-0008-0000-0300-000004000000}"/>
            </a:ext>
          </a:extLst>
        </xdr:cNvPr>
        <xdr:cNvSpPr/>
      </xdr:nvSpPr>
      <xdr:spPr>
        <a:xfrm>
          <a:off x="957486" y="10584542"/>
          <a:ext cx="238125" cy="228600"/>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340179</xdr:colOff>
      <xdr:row>63</xdr:row>
      <xdr:rowOff>0</xdr:rowOff>
    </xdr:from>
    <xdr:to>
      <xdr:col>1</xdr:col>
      <xdr:colOff>578304</xdr:colOff>
      <xdr:row>64</xdr:row>
      <xdr:rowOff>33564</xdr:rowOff>
    </xdr:to>
    <xdr:sp macro="" textlink="">
      <xdr:nvSpPr>
        <xdr:cNvPr id="5" name="Oval 4">
          <a:extLst>
            <a:ext uri="{FF2B5EF4-FFF2-40B4-BE49-F238E27FC236}">
              <a16:creationId xmlns:a16="http://schemas.microsoft.com/office/drawing/2014/main" id="{00000000-0008-0000-0300-000005000000}"/>
            </a:ext>
          </a:extLst>
        </xdr:cNvPr>
        <xdr:cNvSpPr/>
      </xdr:nvSpPr>
      <xdr:spPr>
        <a:xfrm>
          <a:off x="598715" y="11062607"/>
          <a:ext cx="238125" cy="224064"/>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353787</xdr:colOff>
      <xdr:row>66</xdr:row>
      <xdr:rowOff>1</xdr:rowOff>
    </xdr:from>
    <xdr:to>
      <xdr:col>1</xdr:col>
      <xdr:colOff>591912</xdr:colOff>
      <xdr:row>67</xdr:row>
      <xdr:rowOff>33565</xdr:rowOff>
    </xdr:to>
    <xdr:sp macro="" textlink="">
      <xdr:nvSpPr>
        <xdr:cNvPr id="6" name="Oval 5">
          <a:extLst>
            <a:ext uri="{FF2B5EF4-FFF2-40B4-BE49-F238E27FC236}">
              <a16:creationId xmlns:a16="http://schemas.microsoft.com/office/drawing/2014/main" id="{00000000-0008-0000-0300-000006000000}"/>
            </a:ext>
          </a:extLst>
        </xdr:cNvPr>
        <xdr:cNvSpPr/>
      </xdr:nvSpPr>
      <xdr:spPr>
        <a:xfrm>
          <a:off x="612323" y="11634108"/>
          <a:ext cx="238125" cy="224064"/>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340176</xdr:colOff>
      <xdr:row>56</xdr:row>
      <xdr:rowOff>161017</xdr:rowOff>
    </xdr:from>
    <xdr:to>
      <xdr:col>1</xdr:col>
      <xdr:colOff>578301</xdr:colOff>
      <xdr:row>58</xdr:row>
      <xdr:rowOff>4081</xdr:rowOff>
    </xdr:to>
    <xdr:sp macro="" textlink="">
      <xdr:nvSpPr>
        <xdr:cNvPr id="7" name="Oval 6">
          <a:extLst>
            <a:ext uri="{FF2B5EF4-FFF2-40B4-BE49-F238E27FC236}">
              <a16:creationId xmlns:a16="http://schemas.microsoft.com/office/drawing/2014/main" id="{00000000-0008-0000-0300-000007000000}"/>
            </a:ext>
          </a:extLst>
        </xdr:cNvPr>
        <xdr:cNvSpPr/>
      </xdr:nvSpPr>
      <xdr:spPr>
        <a:xfrm>
          <a:off x="598712" y="10271124"/>
          <a:ext cx="238125" cy="224064"/>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353786</xdr:colOff>
      <xdr:row>68</xdr:row>
      <xdr:rowOff>163286</xdr:rowOff>
    </xdr:from>
    <xdr:to>
      <xdr:col>1</xdr:col>
      <xdr:colOff>591911</xdr:colOff>
      <xdr:row>70</xdr:row>
      <xdr:rowOff>6350</xdr:rowOff>
    </xdr:to>
    <xdr:sp macro="" textlink="">
      <xdr:nvSpPr>
        <xdr:cNvPr id="8" name="Oval 7">
          <a:extLst>
            <a:ext uri="{FF2B5EF4-FFF2-40B4-BE49-F238E27FC236}">
              <a16:creationId xmlns:a16="http://schemas.microsoft.com/office/drawing/2014/main" id="{00000000-0008-0000-0300-000008000000}"/>
            </a:ext>
          </a:extLst>
        </xdr:cNvPr>
        <xdr:cNvSpPr/>
      </xdr:nvSpPr>
      <xdr:spPr>
        <a:xfrm>
          <a:off x="612322" y="12559393"/>
          <a:ext cx="238125" cy="224064"/>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372718</xdr:colOff>
      <xdr:row>73</xdr:row>
      <xdr:rowOff>0</xdr:rowOff>
    </xdr:from>
    <xdr:to>
      <xdr:col>2</xdr:col>
      <xdr:colOff>3452</xdr:colOff>
      <xdr:row>74</xdr:row>
      <xdr:rowOff>36325</xdr:rowOff>
    </xdr:to>
    <xdr:sp macro="" textlink="">
      <xdr:nvSpPr>
        <xdr:cNvPr id="9" name="Oval 8">
          <a:extLst>
            <a:ext uri="{FF2B5EF4-FFF2-40B4-BE49-F238E27FC236}">
              <a16:creationId xmlns:a16="http://schemas.microsoft.com/office/drawing/2014/main" id="{00000000-0008-0000-0300-000009000000}"/>
            </a:ext>
          </a:extLst>
        </xdr:cNvPr>
        <xdr:cNvSpPr/>
      </xdr:nvSpPr>
      <xdr:spPr>
        <a:xfrm>
          <a:off x="635001" y="13528261"/>
          <a:ext cx="238125" cy="229586"/>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355601</xdr:colOff>
      <xdr:row>75</xdr:row>
      <xdr:rowOff>167861</xdr:rowOff>
    </xdr:from>
    <xdr:to>
      <xdr:col>1</xdr:col>
      <xdr:colOff>595935</xdr:colOff>
      <xdr:row>77</xdr:row>
      <xdr:rowOff>13686</xdr:rowOff>
    </xdr:to>
    <xdr:sp macro="" textlink="">
      <xdr:nvSpPr>
        <xdr:cNvPr id="10" name="Oval 9">
          <a:extLst>
            <a:ext uri="{FF2B5EF4-FFF2-40B4-BE49-F238E27FC236}">
              <a16:creationId xmlns:a16="http://schemas.microsoft.com/office/drawing/2014/main" id="{00000000-0008-0000-0300-00000A000000}"/>
            </a:ext>
          </a:extLst>
        </xdr:cNvPr>
        <xdr:cNvSpPr/>
      </xdr:nvSpPr>
      <xdr:spPr>
        <a:xfrm>
          <a:off x="609601" y="13896561"/>
          <a:ext cx="240334" cy="22682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381000</xdr:colOff>
      <xdr:row>78</xdr:row>
      <xdr:rowOff>136072</xdr:rowOff>
    </xdr:from>
    <xdr:to>
      <xdr:col>2</xdr:col>
      <xdr:colOff>9013</xdr:colOff>
      <xdr:row>79</xdr:row>
      <xdr:rowOff>172397</xdr:rowOff>
    </xdr:to>
    <xdr:sp macro="" textlink="">
      <xdr:nvSpPr>
        <xdr:cNvPr id="11" name="Oval 9">
          <a:extLst>
            <a:ext uri="{FF2B5EF4-FFF2-40B4-BE49-F238E27FC236}">
              <a16:creationId xmlns:a16="http://schemas.microsoft.com/office/drawing/2014/main" id="{00000000-0008-0000-0300-00000B000000}"/>
            </a:ext>
          </a:extLst>
        </xdr:cNvPr>
        <xdr:cNvSpPr/>
      </xdr:nvSpPr>
      <xdr:spPr>
        <a:xfrm>
          <a:off x="639536" y="14437179"/>
          <a:ext cx="240334" cy="22682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326569</xdr:colOff>
      <xdr:row>51</xdr:row>
      <xdr:rowOff>133803</xdr:rowOff>
    </xdr:from>
    <xdr:to>
      <xdr:col>1</xdr:col>
      <xdr:colOff>564694</xdr:colOff>
      <xdr:row>52</xdr:row>
      <xdr:rowOff>167367</xdr:rowOff>
    </xdr:to>
    <xdr:sp macro="" textlink="">
      <xdr:nvSpPr>
        <xdr:cNvPr id="13" name="Oval 2">
          <a:extLst>
            <a:ext uri="{FF2B5EF4-FFF2-40B4-BE49-F238E27FC236}">
              <a16:creationId xmlns:a16="http://schemas.microsoft.com/office/drawing/2014/main" id="{00000000-0008-0000-0300-00000D000000}"/>
            </a:ext>
          </a:extLst>
        </xdr:cNvPr>
        <xdr:cNvSpPr/>
      </xdr:nvSpPr>
      <xdr:spPr>
        <a:xfrm>
          <a:off x="585105" y="9481910"/>
          <a:ext cx="238125" cy="224064"/>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326571</xdr:colOff>
      <xdr:row>50</xdr:row>
      <xdr:rowOff>0</xdr:rowOff>
    </xdr:from>
    <xdr:to>
      <xdr:col>1</xdr:col>
      <xdr:colOff>564696</xdr:colOff>
      <xdr:row>51</xdr:row>
      <xdr:rowOff>33564</xdr:rowOff>
    </xdr:to>
    <xdr:sp macro="" textlink="">
      <xdr:nvSpPr>
        <xdr:cNvPr id="14" name="Oval 2">
          <a:extLst>
            <a:ext uri="{FF2B5EF4-FFF2-40B4-BE49-F238E27FC236}">
              <a16:creationId xmlns:a16="http://schemas.microsoft.com/office/drawing/2014/main" id="{00000000-0008-0000-0300-00000E000000}"/>
            </a:ext>
          </a:extLst>
        </xdr:cNvPr>
        <xdr:cNvSpPr/>
      </xdr:nvSpPr>
      <xdr:spPr>
        <a:xfrm>
          <a:off x="585107" y="9348107"/>
          <a:ext cx="238125" cy="224064"/>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wsDr>
</file>

<file path=xl/drawings/drawing6.xml><?xml version="1.0" encoding="utf-8"?>
<c:userShapes xmlns:c="http://schemas.openxmlformats.org/drawingml/2006/chart">
  <cdr:relSizeAnchor xmlns:cdr="http://schemas.openxmlformats.org/drawingml/2006/chartDrawing">
    <cdr:from>
      <cdr:x>0.1827</cdr:x>
      <cdr:y>0.02207</cdr:y>
    </cdr:from>
    <cdr:to>
      <cdr:x>0.22244</cdr:x>
      <cdr:y>0.0857</cdr:y>
    </cdr:to>
    <cdr:pic>
      <cdr:nvPicPr>
        <cdr:cNvPr id="3" name="Imagen 2">
          <a:extLst xmlns:a="http://schemas.openxmlformats.org/drawingml/2006/main">
            <a:ext uri="{FF2B5EF4-FFF2-40B4-BE49-F238E27FC236}">
              <a16:creationId xmlns:a16="http://schemas.microsoft.com/office/drawing/2014/main" id="{FA3A0C69-EF27-40FC-89CD-C6E64B06038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2441575" y="123825"/>
          <a:ext cx="531079" cy="356980"/>
        </a:xfrm>
        <a:prstGeom xmlns:a="http://schemas.openxmlformats.org/drawingml/2006/main" prst="rect">
          <a:avLst/>
        </a:prstGeom>
      </cdr:spPr>
    </cdr:pic>
  </cdr:relSizeAnchor>
</c:userShapes>
</file>

<file path=xl/drawings/drawing7.xml><?xml version="1.0" encoding="utf-8"?>
<xdr:wsDr xmlns:xdr="http://schemas.openxmlformats.org/drawingml/2006/spreadsheetDrawing" xmlns:a="http://schemas.openxmlformats.org/drawingml/2006/main">
  <xdr:twoCellAnchor>
    <xdr:from>
      <xdr:col>1</xdr:col>
      <xdr:colOff>91167</xdr:colOff>
      <xdr:row>15</xdr:row>
      <xdr:rowOff>17688</xdr:rowOff>
    </xdr:from>
    <xdr:to>
      <xdr:col>21</xdr:col>
      <xdr:colOff>226218</xdr:colOff>
      <xdr:row>47</xdr:row>
      <xdr:rowOff>59531</xdr:rowOff>
    </xdr:to>
    <xdr:graphicFrame macro="">
      <xdr:nvGraphicFramePr>
        <xdr:cNvPr id="2" name="Chart 1">
          <a:extLst>
            <a:ext uri="{FF2B5EF4-FFF2-40B4-BE49-F238E27FC236}">
              <a16:creationId xmlns:a16="http://schemas.microsoft.com/office/drawing/2014/main" id="{00000000-0008-0000-04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345165</xdr:colOff>
      <xdr:row>58</xdr:row>
      <xdr:rowOff>163738</xdr:rowOff>
    </xdr:from>
    <xdr:to>
      <xdr:col>1</xdr:col>
      <xdr:colOff>583290</xdr:colOff>
      <xdr:row>59</xdr:row>
      <xdr:rowOff>188231</xdr:rowOff>
    </xdr:to>
    <xdr:sp macro="" textlink="">
      <xdr:nvSpPr>
        <xdr:cNvPr id="4" name="Oval 3">
          <a:extLst>
            <a:ext uri="{FF2B5EF4-FFF2-40B4-BE49-F238E27FC236}">
              <a16:creationId xmlns:a16="http://schemas.microsoft.com/office/drawing/2014/main" id="{00000000-0008-0000-0400-000004000000}"/>
            </a:ext>
          </a:extLst>
        </xdr:cNvPr>
        <xdr:cNvSpPr/>
      </xdr:nvSpPr>
      <xdr:spPr>
        <a:xfrm>
          <a:off x="602340" y="11412763"/>
          <a:ext cx="238125" cy="214993"/>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340179</xdr:colOff>
      <xdr:row>62</xdr:row>
      <xdr:rowOff>0</xdr:rowOff>
    </xdr:from>
    <xdr:to>
      <xdr:col>1</xdr:col>
      <xdr:colOff>578304</xdr:colOff>
      <xdr:row>63</xdr:row>
      <xdr:rowOff>33564</xdr:rowOff>
    </xdr:to>
    <xdr:sp macro="" textlink="">
      <xdr:nvSpPr>
        <xdr:cNvPr id="5" name="Oval 4">
          <a:extLst>
            <a:ext uri="{FF2B5EF4-FFF2-40B4-BE49-F238E27FC236}">
              <a16:creationId xmlns:a16="http://schemas.microsoft.com/office/drawing/2014/main" id="{00000000-0008-0000-0400-000005000000}"/>
            </a:ext>
          </a:extLst>
        </xdr:cNvPr>
        <xdr:cNvSpPr/>
      </xdr:nvSpPr>
      <xdr:spPr>
        <a:xfrm>
          <a:off x="597354" y="12011025"/>
          <a:ext cx="238125" cy="224064"/>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353787</xdr:colOff>
      <xdr:row>65</xdr:row>
      <xdr:rowOff>1</xdr:rowOff>
    </xdr:from>
    <xdr:to>
      <xdr:col>1</xdr:col>
      <xdr:colOff>591912</xdr:colOff>
      <xdr:row>66</xdr:row>
      <xdr:rowOff>33565</xdr:rowOff>
    </xdr:to>
    <xdr:sp macro="" textlink="">
      <xdr:nvSpPr>
        <xdr:cNvPr id="6" name="Oval 5">
          <a:extLst>
            <a:ext uri="{FF2B5EF4-FFF2-40B4-BE49-F238E27FC236}">
              <a16:creationId xmlns:a16="http://schemas.microsoft.com/office/drawing/2014/main" id="{00000000-0008-0000-0400-000006000000}"/>
            </a:ext>
          </a:extLst>
        </xdr:cNvPr>
        <xdr:cNvSpPr/>
      </xdr:nvSpPr>
      <xdr:spPr>
        <a:xfrm>
          <a:off x="610962" y="12582526"/>
          <a:ext cx="238125" cy="224064"/>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353786</xdr:colOff>
      <xdr:row>67</xdr:row>
      <xdr:rowOff>163286</xdr:rowOff>
    </xdr:from>
    <xdr:to>
      <xdr:col>1</xdr:col>
      <xdr:colOff>591911</xdr:colOff>
      <xdr:row>69</xdr:row>
      <xdr:rowOff>6350</xdr:rowOff>
    </xdr:to>
    <xdr:sp macro="" textlink="">
      <xdr:nvSpPr>
        <xdr:cNvPr id="8" name="Oval 7">
          <a:extLst>
            <a:ext uri="{FF2B5EF4-FFF2-40B4-BE49-F238E27FC236}">
              <a16:creationId xmlns:a16="http://schemas.microsoft.com/office/drawing/2014/main" id="{00000000-0008-0000-0400-000008000000}"/>
            </a:ext>
          </a:extLst>
        </xdr:cNvPr>
        <xdr:cNvSpPr/>
      </xdr:nvSpPr>
      <xdr:spPr>
        <a:xfrm>
          <a:off x="610961" y="13126811"/>
          <a:ext cx="238125" cy="224064"/>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372718</xdr:colOff>
      <xdr:row>72</xdr:row>
      <xdr:rowOff>0</xdr:rowOff>
    </xdr:from>
    <xdr:to>
      <xdr:col>2</xdr:col>
      <xdr:colOff>3452</xdr:colOff>
      <xdr:row>73</xdr:row>
      <xdr:rowOff>36325</xdr:rowOff>
    </xdr:to>
    <xdr:sp macro="" textlink="">
      <xdr:nvSpPr>
        <xdr:cNvPr id="9" name="Oval 8">
          <a:extLst>
            <a:ext uri="{FF2B5EF4-FFF2-40B4-BE49-F238E27FC236}">
              <a16:creationId xmlns:a16="http://schemas.microsoft.com/office/drawing/2014/main" id="{00000000-0008-0000-0400-000009000000}"/>
            </a:ext>
          </a:extLst>
        </xdr:cNvPr>
        <xdr:cNvSpPr/>
      </xdr:nvSpPr>
      <xdr:spPr>
        <a:xfrm>
          <a:off x="629893" y="13916025"/>
          <a:ext cx="240334" cy="22682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355601</xdr:colOff>
      <xdr:row>74</xdr:row>
      <xdr:rowOff>167861</xdr:rowOff>
    </xdr:from>
    <xdr:to>
      <xdr:col>1</xdr:col>
      <xdr:colOff>595935</xdr:colOff>
      <xdr:row>76</xdr:row>
      <xdr:rowOff>13686</xdr:rowOff>
    </xdr:to>
    <xdr:sp macro="" textlink="">
      <xdr:nvSpPr>
        <xdr:cNvPr id="10" name="Oval 9">
          <a:extLst>
            <a:ext uri="{FF2B5EF4-FFF2-40B4-BE49-F238E27FC236}">
              <a16:creationId xmlns:a16="http://schemas.microsoft.com/office/drawing/2014/main" id="{00000000-0008-0000-0400-00000A000000}"/>
            </a:ext>
          </a:extLst>
        </xdr:cNvPr>
        <xdr:cNvSpPr/>
      </xdr:nvSpPr>
      <xdr:spPr>
        <a:xfrm>
          <a:off x="612776" y="14464886"/>
          <a:ext cx="240334" cy="22682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381000</xdr:colOff>
      <xdr:row>77</xdr:row>
      <xdr:rowOff>136072</xdr:rowOff>
    </xdr:from>
    <xdr:to>
      <xdr:col>2</xdr:col>
      <xdr:colOff>9013</xdr:colOff>
      <xdr:row>78</xdr:row>
      <xdr:rowOff>172397</xdr:rowOff>
    </xdr:to>
    <xdr:sp macro="" textlink="">
      <xdr:nvSpPr>
        <xdr:cNvPr id="11" name="Oval 9">
          <a:extLst>
            <a:ext uri="{FF2B5EF4-FFF2-40B4-BE49-F238E27FC236}">
              <a16:creationId xmlns:a16="http://schemas.microsoft.com/office/drawing/2014/main" id="{00000000-0008-0000-0400-00000B000000}"/>
            </a:ext>
          </a:extLst>
        </xdr:cNvPr>
        <xdr:cNvSpPr/>
      </xdr:nvSpPr>
      <xdr:spPr>
        <a:xfrm>
          <a:off x="638175" y="15004597"/>
          <a:ext cx="237613" cy="226825"/>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twoCellAnchor>
    <xdr:from>
      <xdr:col>1</xdr:col>
      <xdr:colOff>333374</xdr:colOff>
      <xdr:row>56</xdr:row>
      <xdr:rowOff>0</xdr:rowOff>
    </xdr:from>
    <xdr:to>
      <xdr:col>1</xdr:col>
      <xdr:colOff>571499</xdr:colOff>
      <xdr:row>57</xdr:row>
      <xdr:rowOff>24493</xdr:rowOff>
    </xdr:to>
    <xdr:sp macro="" textlink="">
      <xdr:nvSpPr>
        <xdr:cNvPr id="12" name="Oval 3">
          <a:extLst>
            <a:ext uri="{FF2B5EF4-FFF2-40B4-BE49-F238E27FC236}">
              <a16:creationId xmlns:a16="http://schemas.microsoft.com/office/drawing/2014/main" id="{00000000-0008-0000-0400-00000C000000}"/>
            </a:ext>
          </a:extLst>
        </xdr:cNvPr>
        <xdr:cNvSpPr/>
      </xdr:nvSpPr>
      <xdr:spPr>
        <a:xfrm>
          <a:off x="595312" y="10679906"/>
          <a:ext cx="238125" cy="214993"/>
        </a:xfrm>
        <a:prstGeom prst="ellipse">
          <a:avLst/>
        </a:prstGeom>
        <a:solidFill>
          <a:srgbClr val="FFFF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L" sz="1100"/>
        </a:p>
      </xdr:txBody>
    </xdr:sp>
    <xdr:clientData/>
  </xdr:twoCellAnchor>
</xdr:wsDr>
</file>

<file path=xl/drawings/drawing8.xml><?xml version="1.0" encoding="utf-8"?>
<c:userShapes xmlns:c="http://schemas.openxmlformats.org/drawingml/2006/chart">
  <cdr:relSizeAnchor xmlns:cdr="http://schemas.openxmlformats.org/drawingml/2006/chartDrawing">
    <cdr:from>
      <cdr:x>0.1827</cdr:x>
      <cdr:y>0.02207</cdr:y>
    </cdr:from>
    <cdr:to>
      <cdr:x>0.22244</cdr:x>
      <cdr:y>0.0857</cdr:y>
    </cdr:to>
    <cdr:pic>
      <cdr:nvPicPr>
        <cdr:cNvPr id="3" name="Imagen 2">
          <a:extLst xmlns:a="http://schemas.openxmlformats.org/drawingml/2006/main">
            <a:ext uri="{FF2B5EF4-FFF2-40B4-BE49-F238E27FC236}">
              <a16:creationId xmlns:a16="http://schemas.microsoft.com/office/drawing/2014/main" id="{FA3A0C69-EF27-40FC-89CD-C6E64B060380}"/>
            </a:ext>
          </a:extLst>
        </cdr:cNvPr>
        <cdr:cNvPicPr>
          <a:picLocks xmlns:a="http://schemas.openxmlformats.org/drawingml/2006/main" noChangeAspect="1"/>
        </cdr:cNvPicPr>
      </cdr:nvPicPr>
      <cdr:blipFill>
        <a:blip xmlns:a="http://schemas.openxmlformats.org/drawingml/2006/main" xmlns:r="http://schemas.openxmlformats.org/officeDocument/2006/relationships" r:embed="rId1" cstate="print">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2441575" y="123825"/>
          <a:ext cx="531079" cy="356980"/>
        </a:xfrm>
        <a:prstGeom xmlns:a="http://schemas.openxmlformats.org/drawingml/2006/main" prst="rect">
          <a:avLst/>
        </a:prstGeom>
      </cdr:spPr>
    </cdr:pic>
  </cdr:relSizeAnchor>
</c:userShap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H88"/>
  <sheetViews>
    <sheetView topLeftCell="O13" workbookViewId="0">
      <selection activeCell="J46" sqref="J46"/>
    </sheetView>
  </sheetViews>
  <sheetFormatPr baseColWidth="10" defaultColWidth="9.140625" defaultRowHeight="15" x14ac:dyDescent="0.25"/>
  <cols>
    <col min="3" max="3" width="15.7109375" customWidth="1"/>
  </cols>
  <sheetData>
    <row r="3" spans="2:26" ht="15.75" thickBot="1" x14ac:dyDescent="0.3"/>
    <row r="4" spans="2:26" ht="15.75" thickBot="1" x14ac:dyDescent="0.3">
      <c r="B4" s="121" t="s">
        <v>0</v>
      </c>
      <c r="C4" s="122"/>
      <c r="D4" s="123" t="s">
        <v>1</v>
      </c>
      <c r="E4" s="124"/>
      <c r="F4" s="124"/>
      <c r="G4" s="124"/>
      <c r="H4" s="124"/>
      <c r="I4" s="124"/>
      <c r="J4" s="124"/>
      <c r="K4" s="125"/>
      <c r="L4" s="123" t="s">
        <v>2</v>
      </c>
      <c r="M4" s="124"/>
      <c r="N4" s="124"/>
      <c r="O4" s="124"/>
      <c r="P4" s="124"/>
      <c r="Q4" s="124"/>
      <c r="R4" s="124"/>
      <c r="S4" s="124"/>
      <c r="T4" s="124"/>
      <c r="U4" s="124"/>
      <c r="V4" s="124"/>
      <c r="W4" s="124"/>
      <c r="X4" s="124"/>
      <c r="Y4" s="125"/>
    </row>
    <row r="5" spans="2:26" x14ac:dyDescent="0.25">
      <c r="B5" s="126"/>
      <c r="C5" s="127"/>
      <c r="D5" s="1">
        <v>42964</v>
      </c>
      <c r="E5" s="1">
        <v>42965</v>
      </c>
      <c r="F5" s="1">
        <v>42968</v>
      </c>
      <c r="G5" s="1">
        <v>42969</v>
      </c>
      <c r="H5" s="1">
        <v>42970</v>
      </c>
      <c r="I5" s="1">
        <v>42971</v>
      </c>
      <c r="J5" s="1">
        <v>42972</v>
      </c>
      <c r="K5" s="1">
        <v>42975</v>
      </c>
      <c r="L5" s="1">
        <v>42976</v>
      </c>
      <c r="M5" s="1">
        <v>42977</v>
      </c>
      <c r="N5" s="1">
        <v>42978</v>
      </c>
      <c r="O5" s="1">
        <v>42979</v>
      </c>
      <c r="P5" s="1">
        <v>42982</v>
      </c>
      <c r="Q5" s="1">
        <v>42983</v>
      </c>
      <c r="R5" s="1">
        <v>42984</v>
      </c>
      <c r="S5" s="1">
        <v>42985</v>
      </c>
      <c r="T5" s="1">
        <v>42986</v>
      </c>
      <c r="U5" s="1">
        <v>42989</v>
      </c>
      <c r="V5" s="1">
        <v>42990</v>
      </c>
      <c r="W5" s="1">
        <v>42991</v>
      </c>
      <c r="X5" s="1">
        <v>42992</v>
      </c>
      <c r="Y5" s="1">
        <v>42992</v>
      </c>
    </row>
    <row r="6" spans="2:26" x14ac:dyDescent="0.25">
      <c r="B6" s="128"/>
      <c r="C6" s="129"/>
      <c r="D6" s="2" t="str">
        <f>CONCATENATE(MID(UPPER(TEXT(D5,"dddd")),1,3)," ",DAY(D5))</f>
        <v>JUE 17</v>
      </c>
      <c r="E6" s="2" t="str">
        <f t="shared" ref="E6:X6" si="0">CONCATENATE(MID(UPPER(TEXT(E5,"dddd")),1,3)," ",DAY(E5))</f>
        <v>VIE 18</v>
      </c>
      <c r="F6" s="2" t="str">
        <f t="shared" si="0"/>
        <v>LUN 21</v>
      </c>
      <c r="G6" s="2" t="str">
        <f t="shared" si="0"/>
        <v>MAR 22</v>
      </c>
      <c r="H6" s="2" t="str">
        <f t="shared" si="0"/>
        <v>MIÉ 23</v>
      </c>
      <c r="I6" s="2" t="str">
        <f t="shared" si="0"/>
        <v>JUE 24</v>
      </c>
      <c r="J6" s="2" t="str">
        <f t="shared" si="0"/>
        <v>VIE 25</v>
      </c>
      <c r="K6" s="2" t="str">
        <f t="shared" si="0"/>
        <v>LUN 28</v>
      </c>
      <c r="L6" s="2" t="str">
        <f t="shared" si="0"/>
        <v>MAR 29</v>
      </c>
      <c r="M6" s="2" t="str">
        <f t="shared" si="0"/>
        <v>MIÉ 30</v>
      </c>
      <c r="N6" s="2" t="str">
        <f t="shared" si="0"/>
        <v>JUE 31</v>
      </c>
      <c r="O6" s="2" t="str">
        <f t="shared" si="0"/>
        <v>VIE 1</v>
      </c>
      <c r="P6" s="2" t="str">
        <f t="shared" si="0"/>
        <v>LUN 4</v>
      </c>
      <c r="Q6" s="2" t="str">
        <f t="shared" si="0"/>
        <v>MAR 5</v>
      </c>
      <c r="R6" s="2" t="str">
        <f t="shared" si="0"/>
        <v>MIÉ 6</v>
      </c>
      <c r="S6" s="2" t="str">
        <f t="shared" si="0"/>
        <v>JUE 7</v>
      </c>
      <c r="T6" s="2" t="str">
        <f t="shared" si="0"/>
        <v>VIE 8</v>
      </c>
      <c r="U6" s="2" t="str">
        <f t="shared" si="0"/>
        <v>LUN 11</v>
      </c>
      <c r="V6" s="2" t="str">
        <f t="shared" si="0"/>
        <v>MAR 12</v>
      </c>
      <c r="W6" s="2" t="str">
        <f t="shared" si="0"/>
        <v>MIÉ 13</v>
      </c>
      <c r="X6" s="2" t="str">
        <f t="shared" si="0"/>
        <v>JUE 14</v>
      </c>
      <c r="Y6" s="2" t="s">
        <v>19</v>
      </c>
    </row>
    <row r="7" spans="2:26" x14ac:dyDescent="0.25">
      <c r="B7" s="130" t="s">
        <v>4</v>
      </c>
      <c r="C7" s="131"/>
      <c r="D7" s="11">
        <v>0.18797453703703704</v>
      </c>
      <c r="E7" s="11">
        <v>0.2050925925925926</v>
      </c>
      <c r="F7" s="11">
        <v>0.21420138888888887</v>
      </c>
      <c r="G7" s="11">
        <v>0.19473379629629628</v>
      </c>
      <c r="H7" s="11">
        <v>0.17991898148148147</v>
      </c>
      <c r="I7" s="11">
        <v>0.17394675925925926</v>
      </c>
      <c r="J7" s="11">
        <v>0.23842592592592593</v>
      </c>
      <c r="K7" s="11">
        <v>0.20961805555555557</v>
      </c>
      <c r="L7" s="11">
        <v>0.19395833333333334</v>
      </c>
      <c r="M7" s="11">
        <v>0.22893518518518519</v>
      </c>
      <c r="N7" s="11">
        <v>0.29692129629629632</v>
      </c>
      <c r="O7" s="11">
        <v>0.22813657407407406</v>
      </c>
      <c r="P7" s="11">
        <v>0.50347222222222221</v>
      </c>
      <c r="Q7" s="11">
        <v>0.22984953703703703</v>
      </c>
      <c r="R7" s="11">
        <v>0.2265625</v>
      </c>
      <c r="S7" s="11">
        <v>0.19863425925925926</v>
      </c>
      <c r="T7" s="11">
        <v>0.22027777777777779</v>
      </c>
      <c r="U7" s="11">
        <v>0.32339120370370372</v>
      </c>
      <c r="V7" s="11">
        <v>0.20216435185185186</v>
      </c>
      <c r="W7" s="11">
        <v>0.16312499999999999</v>
      </c>
      <c r="X7" s="11">
        <v>0.25543981481481481</v>
      </c>
      <c r="Y7" s="11">
        <v>0.25347222222222221</v>
      </c>
    </row>
    <row r="8" spans="2:26" x14ac:dyDescent="0.25">
      <c r="B8" s="119" t="s">
        <v>18</v>
      </c>
      <c r="C8" s="120"/>
      <c r="D8" s="11">
        <v>0.15069444444444444</v>
      </c>
      <c r="E8" s="11">
        <v>0.15763888888888888</v>
      </c>
      <c r="F8" s="11">
        <v>0.15833333333333333</v>
      </c>
      <c r="G8" s="11">
        <v>0.14722222222222223</v>
      </c>
      <c r="H8" s="11">
        <v>0.14930555555555555</v>
      </c>
      <c r="I8" s="11">
        <v>0.15416666666666667</v>
      </c>
      <c r="J8" s="11">
        <v>0.15902777777777777</v>
      </c>
      <c r="K8" s="11">
        <v>0.15902777777777777</v>
      </c>
      <c r="L8" s="11">
        <v>0.15902777777777777</v>
      </c>
      <c r="M8" s="11">
        <v>0.15347222222222223</v>
      </c>
      <c r="N8" s="11">
        <v>0.25694444444444448</v>
      </c>
      <c r="O8" s="11">
        <v>0.16041666666666668</v>
      </c>
      <c r="P8" s="11">
        <v>0.19930555555555554</v>
      </c>
      <c r="Q8" s="11">
        <v>0.16041666666666668</v>
      </c>
      <c r="R8" s="11">
        <v>0.15625</v>
      </c>
      <c r="S8" s="11">
        <v>0.15902777777777777</v>
      </c>
      <c r="T8" s="11">
        <v>0.16041666666666668</v>
      </c>
      <c r="U8" s="11">
        <v>0.16666666666666666</v>
      </c>
      <c r="V8" s="11">
        <v>0.15486111111111112</v>
      </c>
      <c r="W8" s="11">
        <v>0.15833333333333333</v>
      </c>
      <c r="X8" s="11">
        <v>0.16041666666666668</v>
      </c>
      <c r="Y8" s="11">
        <v>0.16319444444444445</v>
      </c>
      <c r="Z8" s="6" t="s">
        <v>3</v>
      </c>
    </row>
    <row r="9" spans="2:26" x14ac:dyDescent="0.25">
      <c r="B9" s="136" t="s">
        <v>17</v>
      </c>
      <c r="C9" s="137"/>
      <c r="D9" s="11">
        <v>6.1805555555555558E-2</v>
      </c>
      <c r="E9" s="11">
        <v>6.1111111111111116E-2</v>
      </c>
      <c r="F9" s="11">
        <v>5.6944444444444443E-2</v>
      </c>
      <c r="G9" s="11">
        <v>5.9722222222222225E-2</v>
      </c>
      <c r="H9" s="11">
        <v>6.805555555555555E-2</v>
      </c>
      <c r="I9" s="11">
        <v>6.0416666666666667E-2</v>
      </c>
      <c r="J9" s="11">
        <v>7.4999999999999997E-2</v>
      </c>
      <c r="K9" s="11">
        <v>5.9722222222222225E-2</v>
      </c>
      <c r="L9" s="11">
        <v>7.013888888888889E-2</v>
      </c>
      <c r="M9" s="11">
        <v>6.6666666666666666E-2</v>
      </c>
      <c r="N9" s="11">
        <v>6.3194444444444442E-2</v>
      </c>
      <c r="O9" s="11">
        <v>6.0416666666666667E-2</v>
      </c>
      <c r="P9" s="11">
        <v>4.0972222222222222E-2</v>
      </c>
      <c r="Q9" s="11">
        <v>6.3194444444444442E-2</v>
      </c>
      <c r="R9" s="11">
        <v>6.0416666666666667E-2</v>
      </c>
      <c r="S9" s="11">
        <v>6.1111111111111116E-2</v>
      </c>
      <c r="T9" s="11">
        <v>7.2222222222222229E-2</v>
      </c>
      <c r="U9" s="11">
        <v>6.3194444444444442E-2</v>
      </c>
      <c r="V9" s="11">
        <v>7.1527777777777787E-2</v>
      </c>
      <c r="W9" s="11">
        <v>5.9722222222222225E-2</v>
      </c>
      <c r="X9" s="11">
        <v>6.3194444444444442E-2</v>
      </c>
      <c r="Y9" s="11">
        <v>6.3888888888888884E-2</v>
      </c>
    </row>
    <row r="10" spans="2:26" x14ac:dyDescent="0.25">
      <c r="B10" s="140" t="s">
        <v>16</v>
      </c>
      <c r="C10" s="141"/>
      <c r="D10" s="11">
        <v>3.3333333333333333E-2</v>
      </c>
      <c r="E10" s="11">
        <v>2.9166666666666664E-2</v>
      </c>
      <c r="F10" s="11">
        <v>3.2638888888888891E-2</v>
      </c>
      <c r="G10" s="11">
        <v>2.5694444444444447E-2</v>
      </c>
      <c r="H10" s="11">
        <v>2.7777777777777776E-2</v>
      </c>
      <c r="I10" s="11">
        <v>2.7083333333333334E-2</v>
      </c>
      <c r="J10" s="11">
        <v>2.9166666666666664E-2</v>
      </c>
      <c r="K10" s="11">
        <v>3.4722222222222224E-2</v>
      </c>
      <c r="L10" s="11">
        <v>2.8472222222222222E-2</v>
      </c>
      <c r="M10" s="11">
        <v>5.9027777777777783E-2</v>
      </c>
      <c r="N10" s="11">
        <v>4.5138888888888888E-2</v>
      </c>
      <c r="O10" s="11">
        <v>3.1944444444444449E-2</v>
      </c>
      <c r="P10" s="11">
        <v>4.0972222222222222E-2</v>
      </c>
      <c r="Q10" s="11">
        <v>3.6111111111111115E-2</v>
      </c>
      <c r="R10" s="11">
        <v>3.5416666666666666E-2</v>
      </c>
      <c r="S10" s="11">
        <v>3.0555555555555555E-2</v>
      </c>
      <c r="T10" s="11">
        <v>3.3333333333333333E-2</v>
      </c>
      <c r="U10" s="11">
        <v>3.5416666666666666E-2</v>
      </c>
      <c r="V10" s="11">
        <v>2.9861111111111113E-2</v>
      </c>
      <c r="W10" s="11">
        <v>2.8472222222222222E-2</v>
      </c>
      <c r="X10" s="11">
        <v>3.3333333333333333E-2</v>
      </c>
      <c r="Y10" s="11">
        <v>3.3333333333333333E-2</v>
      </c>
    </row>
    <row r="11" spans="2:26" x14ac:dyDescent="0.25">
      <c r="B11" s="134" t="s">
        <v>14</v>
      </c>
      <c r="C11" s="135"/>
      <c r="D11" s="11">
        <v>2.2916666666666669E-2</v>
      </c>
      <c r="E11" s="11">
        <v>2.1527777777777781E-2</v>
      </c>
      <c r="F11" s="11">
        <v>2.2222222222222223E-2</v>
      </c>
      <c r="G11" s="11">
        <v>2.2222222222222223E-2</v>
      </c>
      <c r="H11" s="11">
        <v>2.2916666666666669E-2</v>
      </c>
      <c r="I11" s="11">
        <v>2.2222222222222223E-2</v>
      </c>
      <c r="J11" s="11">
        <v>2.2916666666666669E-2</v>
      </c>
      <c r="K11" s="11">
        <v>2.2222222222222223E-2</v>
      </c>
      <c r="L11" s="11">
        <v>2.361111111111111E-2</v>
      </c>
      <c r="M11" s="11">
        <v>2.2222222222222223E-2</v>
      </c>
      <c r="N11" s="11">
        <v>3.6111111111111115E-2</v>
      </c>
      <c r="O11" s="11">
        <v>3.6111111111111115E-2</v>
      </c>
      <c r="P11" s="11">
        <v>2.2222222222222223E-2</v>
      </c>
      <c r="Q11" s="11">
        <v>2.2916666666666669E-2</v>
      </c>
      <c r="R11" s="11">
        <v>2.4999999999999998E-2</v>
      </c>
      <c r="S11" s="11">
        <v>2.4305555555555556E-2</v>
      </c>
      <c r="T11" s="11">
        <v>2.2916666666666669E-2</v>
      </c>
      <c r="U11" s="11">
        <v>2.2222222222222223E-2</v>
      </c>
      <c r="V11" s="11">
        <v>2.5694444444444447E-2</v>
      </c>
      <c r="W11" s="11">
        <v>2.2916666666666669E-2</v>
      </c>
      <c r="X11" s="11">
        <v>2.2916666666666669E-2</v>
      </c>
      <c r="Y11" s="11">
        <v>2.2916666666666669E-2</v>
      </c>
    </row>
    <row r="12" spans="2:26" x14ac:dyDescent="0.25">
      <c r="B12" s="138" t="s">
        <v>15</v>
      </c>
      <c r="C12" s="139"/>
      <c r="D12" s="11">
        <v>0.12708333333333333</v>
      </c>
      <c r="E12" s="11">
        <v>0.14375000000000002</v>
      </c>
      <c r="F12" s="11">
        <v>0.1423611111111111</v>
      </c>
      <c r="G12" s="11">
        <v>0.11805555555555557</v>
      </c>
      <c r="H12" s="11">
        <v>0.11388888888888889</v>
      </c>
      <c r="I12" s="11">
        <v>0.12291666666666667</v>
      </c>
      <c r="J12" s="11">
        <v>0.13402777777777777</v>
      </c>
      <c r="K12" s="11">
        <v>0.13402777777777777</v>
      </c>
      <c r="L12" s="11">
        <v>0.12638888888888888</v>
      </c>
      <c r="M12" s="11">
        <v>0.12986111111111112</v>
      </c>
      <c r="N12" s="11">
        <v>0.14027777777777778</v>
      </c>
      <c r="O12" s="11">
        <v>0.15833333333333333</v>
      </c>
      <c r="P12" s="11">
        <v>0.20555555555555557</v>
      </c>
      <c r="Q12" s="11">
        <v>0.13194444444444445</v>
      </c>
      <c r="R12" s="11">
        <v>0.14652777777777778</v>
      </c>
      <c r="S12" s="11">
        <v>0.12291666666666667</v>
      </c>
      <c r="T12" s="11">
        <v>0.14861111111111111</v>
      </c>
      <c r="U12" s="11">
        <v>0.17777777777777778</v>
      </c>
      <c r="V12" s="11">
        <v>0.13194444444444445</v>
      </c>
      <c r="W12" s="11">
        <v>9.375E-2</v>
      </c>
      <c r="X12" s="11">
        <v>0.10625</v>
      </c>
      <c r="Y12" s="11">
        <v>0.13541666666666666</v>
      </c>
    </row>
    <row r="13" spans="2:26" x14ac:dyDescent="0.25">
      <c r="B13" s="132" t="s">
        <v>13</v>
      </c>
      <c r="C13" s="132"/>
      <c r="D13" s="8">
        <f>(HOUR(D8)+(MINUTE(D8)/60))+(HOUR(D9)+(MINUTE(D9)/60))+(HOUR(D10)+(MINUTE(D10)/60))+(HOUR(D11)+(MINUTE(D11)/60))+(HOUR(D12)+(MINUTE(D12)/60))</f>
        <v>9.5</v>
      </c>
      <c r="E13" s="8">
        <f t="shared" ref="E13:Y13" si="1">(HOUR(E8)+(MINUTE(E8)/60))+(HOUR(E9)+(MINUTE(E9)/60))+(HOUR(E10)+(MINUTE(E10)/60))+(HOUR(E11)+(MINUTE(E11)/60))+(HOUR(E12)+(MINUTE(E12)/60))</f>
        <v>9.9166666666666679</v>
      </c>
      <c r="F13" s="8">
        <f t="shared" si="1"/>
        <v>9.8999999999999986</v>
      </c>
      <c r="G13" s="8">
        <f t="shared" si="1"/>
        <v>8.9500000000000011</v>
      </c>
      <c r="H13" s="8">
        <f t="shared" si="1"/>
        <v>9.1666666666666679</v>
      </c>
      <c r="I13" s="8">
        <f t="shared" si="1"/>
        <v>9.283333333333335</v>
      </c>
      <c r="J13" s="8">
        <f t="shared" si="1"/>
        <v>10.083333333333332</v>
      </c>
      <c r="K13" s="8">
        <f t="shared" si="1"/>
        <v>9.8333333333333321</v>
      </c>
      <c r="L13" s="8">
        <f t="shared" si="1"/>
        <v>9.7833333333333332</v>
      </c>
      <c r="M13" s="8">
        <f t="shared" si="1"/>
        <v>10.35</v>
      </c>
      <c r="N13" s="8">
        <f t="shared" si="1"/>
        <v>13.000000000000002</v>
      </c>
      <c r="O13" s="8">
        <f t="shared" si="1"/>
        <v>10.733333333333334</v>
      </c>
      <c r="P13" s="8">
        <f t="shared" si="1"/>
        <v>12.216666666666667</v>
      </c>
      <c r="Q13" s="8">
        <f t="shared" si="1"/>
        <v>9.9500000000000011</v>
      </c>
      <c r="R13" s="8">
        <f t="shared" si="1"/>
        <v>10.166666666666666</v>
      </c>
      <c r="S13" s="8">
        <f t="shared" si="1"/>
        <v>9.5500000000000007</v>
      </c>
      <c r="T13" s="8">
        <f t="shared" si="1"/>
        <v>10.5</v>
      </c>
      <c r="U13" s="8">
        <f t="shared" si="1"/>
        <v>11.166666666666666</v>
      </c>
      <c r="V13" s="8">
        <f t="shared" si="1"/>
        <v>9.9333333333333336</v>
      </c>
      <c r="W13" s="8">
        <f t="shared" si="1"/>
        <v>8.7166666666666668</v>
      </c>
      <c r="X13" s="8">
        <f t="shared" si="1"/>
        <v>9.2666666666666657</v>
      </c>
      <c r="Y13" s="8">
        <f t="shared" si="1"/>
        <v>10.049999999999999</v>
      </c>
    </row>
    <row r="14" spans="2:26" x14ac:dyDescent="0.25">
      <c r="B14" s="133" t="s">
        <v>12</v>
      </c>
      <c r="C14" s="133"/>
      <c r="D14" s="4" t="s">
        <v>3</v>
      </c>
      <c r="E14" s="4" t="s">
        <v>3</v>
      </c>
      <c r="F14" s="4" t="s">
        <v>3</v>
      </c>
      <c r="G14" s="4" t="s">
        <v>3</v>
      </c>
      <c r="H14" s="4" t="s">
        <v>3</v>
      </c>
      <c r="I14" s="5">
        <v>75</v>
      </c>
      <c r="J14" s="4" t="s">
        <v>3</v>
      </c>
      <c r="K14" s="4" t="s">
        <v>3</v>
      </c>
      <c r="L14" s="4" t="s">
        <v>3</v>
      </c>
      <c r="M14" s="4" t="s">
        <v>3</v>
      </c>
      <c r="N14" s="4" t="s">
        <v>3</v>
      </c>
      <c r="O14" s="4" t="s">
        <v>3</v>
      </c>
      <c r="P14" s="4" t="s">
        <v>3</v>
      </c>
      <c r="Q14" s="5">
        <v>76</v>
      </c>
      <c r="R14" s="4" t="s">
        <v>3</v>
      </c>
      <c r="S14" s="4" t="s">
        <v>3</v>
      </c>
      <c r="T14" s="4" t="s">
        <v>3</v>
      </c>
      <c r="U14" s="4" t="s">
        <v>3</v>
      </c>
      <c r="V14" s="5">
        <v>77</v>
      </c>
      <c r="W14" s="4" t="s">
        <v>3</v>
      </c>
      <c r="X14" s="4" t="s">
        <v>3</v>
      </c>
      <c r="Y14" s="5">
        <v>78</v>
      </c>
    </row>
    <row r="16" spans="2:26" x14ac:dyDescent="0.25">
      <c r="D16" s="6" t="s">
        <v>3</v>
      </c>
    </row>
    <row r="49" spans="2:9" x14ac:dyDescent="0.25">
      <c r="B49" s="6">
        <v>0.15069444444444444</v>
      </c>
      <c r="C49">
        <v>3.37</v>
      </c>
      <c r="E49">
        <f>HOUR(B49)</f>
        <v>3</v>
      </c>
      <c r="F49">
        <f>MINUTE(B49)</f>
        <v>37</v>
      </c>
      <c r="G49">
        <f>SECOND(B49)</f>
        <v>0</v>
      </c>
    </row>
    <row r="50" spans="2:9" x14ac:dyDescent="0.25">
      <c r="B50" s="6">
        <v>6.1805555555555558E-2</v>
      </c>
      <c r="C50">
        <v>1.39</v>
      </c>
      <c r="E50">
        <f>HOUR(B50)</f>
        <v>1</v>
      </c>
      <c r="F50">
        <f>MINUTE(B50)</f>
        <v>29</v>
      </c>
      <c r="G50">
        <f>SECOND(B50)</f>
        <v>0</v>
      </c>
    </row>
    <row r="51" spans="2:9" x14ac:dyDescent="0.25">
      <c r="B51" s="6">
        <v>3.3333333333333333E-2</v>
      </c>
      <c r="C51">
        <v>0.48</v>
      </c>
      <c r="E51">
        <f>HOUR(B51)</f>
        <v>0</v>
      </c>
      <c r="F51">
        <f>MINUTE(B51)</f>
        <v>48</v>
      </c>
      <c r="G51">
        <f>SECOND(B51)</f>
        <v>0</v>
      </c>
    </row>
    <row r="52" spans="2:9" x14ac:dyDescent="0.25">
      <c r="B52" s="6">
        <v>2.2916666666666669E-2</v>
      </c>
      <c r="C52">
        <v>0.33</v>
      </c>
      <c r="E52">
        <f>HOUR(B52)</f>
        <v>0</v>
      </c>
      <c r="F52">
        <f>MINUTE(B52)</f>
        <v>33</v>
      </c>
      <c r="G52">
        <f>SECOND(B52)</f>
        <v>0</v>
      </c>
    </row>
    <row r="53" spans="2:9" x14ac:dyDescent="0.25">
      <c r="B53" s="6">
        <v>0.12708333333333333</v>
      </c>
      <c r="C53">
        <v>3.33</v>
      </c>
      <c r="E53">
        <f>HOUR(B53)</f>
        <v>3</v>
      </c>
      <c r="F53">
        <f>MINUTE(B53)</f>
        <v>3</v>
      </c>
      <c r="G53">
        <f>SECOND(B53)</f>
        <v>0</v>
      </c>
    </row>
    <row r="54" spans="2:9" x14ac:dyDescent="0.25">
      <c r="B54" s="6">
        <f>SUM(B49:B53)</f>
        <v>0.39583333333333331</v>
      </c>
      <c r="C54" s="9">
        <f>+C52+C51+C50+C49+C53</f>
        <v>8.9</v>
      </c>
      <c r="E54">
        <f>SUM(E49:E53)</f>
        <v>7</v>
      </c>
      <c r="F54">
        <f>(SUM(F49:F53)/60)</f>
        <v>2.5</v>
      </c>
      <c r="G54">
        <f>SUM(G49:G53)</f>
        <v>0</v>
      </c>
      <c r="I54">
        <f>E54+F54+G54</f>
        <v>9.5</v>
      </c>
    </row>
    <row r="56" spans="2:9" x14ac:dyDescent="0.25">
      <c r="E56">
        <f>HOUR(C54)</f>
        <v>21</v>
      </c>
      <c r="F56">
        <f>MINUTE(C54)/60</f>
        <v>0.6</v>
      </c>
    </row>
    <row r="83" spans="5:34" x14ac:dyDescent="0.25">
      <c r="E83" s="10"/>
      <c r="F83" s="10"/>
      <c r="G83" s="10"/>
      <c r="H83" s="10"/>
      <c r="I83" s="10"/>
      <c r="J83" s="10"/>
      <c r="K83" s="10"/>
      <c r="L83" s="10"/>
      <c r="M83" s="10"/>
      <c r="N83" s="10"/>
      <c r="O83" s="10"/>
      <c r="P83" s="10"/>
      <c r="Q83" s="10"/>
      <c r="R83" s="10"/>
      <c r="S83" s="10"/>
      <c r="T83" s="10"/>
      <c r="U83" s="10"/>
      <c r="V83" s="10"/>
      <c r="W83" s="10"/>
      <c r="X83" s="10"/>
      <c r="Y83" s="10"/>
      <c r="Z83" s="10"/>
      <c r="AA83" s="10"/>
      <c r="AB83" s="10"/>
      <c r="AC83" s="10"/>
      <c r="AD83" s="10"/>
      <c r="AE83" s="10"/>
      <c r="AF83" s="10"/>
      <c r="AG83" s="10"/>
      <c r="AH83" s="10"/>
    </row>
    <row r="84" spans="5:34" x14ac:dyDescent="0.25">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c r="AE84" s="11"/>
      <c r="AF84" s="11"/>
      <c r="AG84" s="11"/>
      <c r="AH84" s="11"/>
    </row>
    <row r="86" spans="5:34" x14ac:dyDescent="0.25">
      <c r="E86" s="1">
        <v>42964</v>
      </c>
      <c r="F86" s="1">
        <v>42965</v>
      </c>
      <c r="G86" s="1">
        <v>42968</v>
      </c>
      <c r="H86" s="1">
        <v>42969</v>
      </c>
      <c r="I86" s="1">
        <v>42970</v>
      </c>
      <c r="J86" s="1">
        <v>42971</v>
      </c>
      <c r="K86" s="1">
        <v>42972</v>
      </c>
      <c r="L86" s="1">
        <v>42975</v>
      </c>
      <c r="M86" s="1">
        <v>42976</v>
      </c>
      <c r="N86" s="1">
        <v>42977</v>
      </c>
      <c r="O86" s="1">
        <v>42978</v>
      </c>
      <c r="P86" s="1">
        <v>42979</v>
      </c>
      <c r="Q86" s="1">
        <v>42982</v>
      </c>
      <c r="R86" s="1">
        <v>42983</v>
      </c>
      <c r="S86" s="1">
        <v>42984</v>
      </c>
      <c r="T86" s="1">
        <v>42985</v>
      </c>
      <c r="U86" s="1">
        <v>42986</v>
      </c>
      <c r="V86" s="1">
        <v>42989</v>
      </c>
      <c r="W86" s="1">
        <v>42990</v>
      </c>
      <c r="X86" s="1">
        <v>42991</v>
      </c>
      <c r="Y86" s="1">
        <v>42992</v>
      </c>
      <c r="Z86" s="1">
        <v>42992</v>
      </c>
    </row>
    <row r="87" spans="5:34" x14ac:dyDescent="0.25">
      <c r="E87" s="10">
        <v>42965</v>
      </c>
      <c r="F87" s="10">
        <v>42966</v>
      </c>
      <c r="G87" s="10">
        <v>42969</v>
      </c>
      <c r="H87" s="10">
        <v>42970</v>
      </c>
      <c r="I87" s="10">
        <v>42971</v>
      </c>
      <c r="J87" s="10">
        <v>42972</v>
      </c>
      <c r="K87" s="10">
        <v>42973</v>
      </c>
      <c r="L87" s="10">
        <v>42976</v>
      </c>
      <c r="M87" s="10">
        <v>42977</v>
      </c>
      <c r="N87" s="10">
        <v>42978</v>
      </c>
      <c r="O87" s="10">
        <v>42979</v>
      </c>
      <c r="P87" s="10">
        <v>42980</v>
      </c>
      <c r="Q87" s="10">
        <v>42983</v>
      </c>
      <c r="R87" s="10">
        <v>42984</v>
      </c>
      <c r="S87" s="10">
        <v>42985</v>
      </c>
      <c r="T87" s="10">
        <v>42986</v>
      </c>
      <c r="U87" s="10">
        <v>42987</v>
      </c>
      <c r="V87" s="10">
        <v>42990</v>
      </c>
      <c r="W87" s="10">
        <v>42991</v>
      </c>
      <c r="X87" s="10">
        <v>42992</v>
      </c>
      <c r="Y87" s="10">
        <v>42993</v>
      </c>
    </row>
    <row r="88" spans="5:34" x14ac:dyDescent="0.25">
      <c r="E88" s="11">
        <v>0.18797453703703704</v>
      </c>
      <c r="F88" s="11">
        <v>0.2050925925925926</v>
      </c>
      <c r="G88" s="11">
        <v>0.21420138888888887</v>
      </c>
      <c r="H88" s="11">
        <v>0.19473379629629628</v>
      </c>
      <c r="I88" s="11">
        <v>0.17991898148148147</v>
      </c>
      <c r="J88" s="11">
        <v>0.17394675925925926</v>
      </c>
      <c r="K88" s="11">
        <v>0.23842592592592593</v>
      </c>
      <c r="L88" s="11">
        <v>0.20961805555555557</v>
      </c>
      <c r="M88" s="11">
        <v>0.19395833333333334</v>
      </c>
      <c r="N88" s="11">
        <v>0.22893518518518519</v>
      </c>
      <c r="O88" s="11">
        <v>0.29692129629629632</v>
      </c>
      <c r="P88" s="11">
        <v>0.22813657407407406</v>
      </c>
      <c r="Q88" s="11">
        <v>0.50347222222222221</v>
      </c>
      <c r="R88" s="11">
        <v>0.22984953703703703</v>
      </c>
      <c r="S88" s="11">
        <v>0.2265625</v>
      </c>
      <c r="T88" s="11">
        <v>0.19863425925925926</v>
      </c>
      <c r="U88" s="11">
        <v>0.22027777777777779</v>
      </c>
      <c r="V88" s="11">
        <v>0.32339120370370372</v>
      </c>
      <c r="W88" s="11">
        <v>0.20216435185185186</v>
      </c>
      <c r="X88" s="11">
        <v>0.16312499999999999</v>
      </c>
      <c r="Y88" s="11">
        <v>0.25543981481481481</v>
      </c>
    </row>
  </sheetData>
  <mergeCells count="12">
    <mergeCell ref="B13:C13"/>
    <mergeCell ref="B14:C14"/>
    <mergeCell ref="B11:C11"/>
    <mergeCell ref="B9:C9"/>
    <mergeCell ref="B12:C12"/>
    <mergeCell ref="B10:C10"/>
    <mergeCell ref="B8:C8"/>
    <mergeCell ref="B4:C4"/>
    <mergeCell ref="D4:K4"/>
    <mergeCell ref="L4:Y4"/>
    <mergeCell ref="B5:C6"/>
    <mergeCell ref="B7:C7"/>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Z18"/>
  <sheetViews>
    <sheetView topLeftCell="E1" workbookViewId="0">
      <selection activeCell="H3" sqref="H3"/>
    </sheetView>
  </sheetViews>
  <sheetFormatPr baseColWidth="10" defaultColWidth="9.140625" defaultRowHeight="15" x14ac:dyDescent="0.25"/>
  <cols>
    <col min="3" max="3" width="15.7109375" customWidth="1"/>
  </cols>
  <sheetData>
    <row r="3" spans="2:26" ht="15.75" thickBot="1" x14ac:dyDescent="0.3"/>
    <row r="4" spans="2:26" ht="15.75" thickBot="1" x14ac:dyDescent="0.3">
      <c r="B4" s="121" t="s">
        <v>0</v>
      </c>
      <c r="C4" s="122"/>
      <c r="D4" s="123" t="s">
        <v>1</v>
      </c>
      <c r="E4" s="124"/>
      <c r="F4" s="124"/>
      <c r="G4" s="124"/>
      <c r="H4" s="124"/>
      <c r="I4" s="124"/>
      <c r="J4" s="124"/>
      <c r="K4" s="125"/>
      <c r="L4" s="123" t="s">
        <v>2</v>
      </c>
      <c r="M4" s="124"/>
      <c r="N4" s="124"/>
      <c r="O4" s="124"/>
      <c r="P4" s="124"/>
      <c r="Q4" s="124"/>
      <c r="R4" s="124"/>
      <c r="S4" s="124"/>
      <c r="T4" s="124"/>
      <c r="U4" s="124"/>
      <c r="V4" s="124"/>
      <c r="W4" s="124"/>
      <c r="X4" s="124"/>
      <c r="Y4" s="125"/>
    </row>
    <row r="5" spans="2:26" x14ac:dyDescent="0.25">
      <c r="B5" s="126"/>
      <c r="C5" s="127"/>
      <c r="D5" s="1">
        <v>42971</v>
      </c>
      <c r="E5" s="1">
        <v>42972</v>
      </c>
      <c r="F5" s="1">
        <v>42973</v>
      </c>
      <c r="G5" s="1">
        <v>42974</v>
      </c>
      <c r="H5" s="1">
        <v>42975</v>
      </c>
      <c r="I5" s="1">
        <v>42976</v>
      </c>
      <c r="J5" s="1">
        <v>42977</v>
      </c>
      <c r="K5" s="1">
        <v>42978</v>
      </c>
      <c r="L5" s="1">
        <v>42979</v>
      </c>
      <c r="M5" s="1">
        <v>42980</v>
      </c>
      <c r="N5" s="1">
        <v>42981</v>
      </c>
      <c r="O5" s="1">
        <v>42982</v>
      </c>
      <c r="P5" s="1">
        <v>42983</v>
      </c>
      <c r="Q5" s="1">
        <v>42984</v>
      </c>
      <c r="R5" s="1">
        <v>42985</v>
      </c>
      <c r="S5" s="1">
        <v>42986</v>
      </c>
      <c r="T5" s="1">
        <v>42987</v>
      </c>
      <c r="U5" s="1">
        <v>42988</v>
      </c>
      <c r="V5" s="1">
        <v>42989</v>
      </c>
      <c r="W5" s="1">
        <v>42990</v>
      </c>
      <c r="X5" s="1">
        <v>42991</v>
      </c>
      <c r="Y5" s="1">
        <v>42992</v>
      </c>
      <c r="Z5" s="1" t="s">
        <v>20</v>
      </c>
    </row>
    <row r="6" spans="2:26" x14ac:dyDescent="0.25">
      <c r="B6" s="128"/>
      <c r="C6" s="129"/>
      <c r="D6" s="2" t="str">
        <f>CONCATENATE(MID(UPPER(TEXT(D5,"dddd")),1,3)," ",DAY(D5))</f>
        <v>JUE 24</v>
      </c>
      <c r="E6" s="2" t="str">
        <f t="shared" ref="E6:Y6" si="0">CONCATENATE(MID(UPPER(TEXT(E5,"dddd")),1,3)," ",DAY(E5))</f>
        <v>VIE 25</v>
      </c>
      <c r="F6" s="2" t="str">
        <f t="shared" si="0"/>
        <v>SÁB 26</v>
      </c>
      <c r="G6" s="2" t="str">
        <f t="shared" si="0"/>
        <v>DOM 27</v>
      </c>
      <c r="H6" s="2" t="str">
        <f t="shared" si="0"/>
        <v>LUN 28</v>
      </c>
      <c r="I6" s="2" t="str">
        <f t="shared" si="0"/>
        <v>MAR 29</v>
      </c>
      <c r="J6" s="2" t="str">
        <f t="shared" si="0"/>
        <v>MIÉ 30</v>
      </c>
      <c r="K6" s="2" t="str">
        <f t="shared" si="0"/>
        <v>JUE 31</v>
      </c>
      <c r="L6" s="2" t="str">
        <f t="shared" si="0"/>
        <v>VIE 1</v>
      </c>
      <c r="M6" s="2" t="str">
        <f t="shared" si="0"/>
        <v>SÁB 2</v>
      </c>
      <c r="N6" s="2" t="str">
        <f t="shared" si="0"/>
        <v>DOM 3</v>
      </c>
      <c r="O6" s="2" t="str">
        <f t="shared" si="0"/>
        <v>LUN 4</v>
      </c>
      <c r="P6" s="2" t="str">
        <f t="shared" si="0"/>
        <v>MAR 5</v>
      </c>
      <c r="Q6" s="2" t="str">
        <f t="shared" si="0"/>
        <v>MIÉ 6</v>
      </c>
      <c r="R6" s="2" t="str">
        <f t="shared" si="0"/>
        <v>JUE 7</v>
      </c>
      <c r="S6" s="2" t="str">
        <f t="shared" si="0"/>
        <v>VIE 8</v>
      </c>
      <c r="T6" s="2" t="str">
        <f t="shared" si="0"/>
        <v>SÁB 9</v>
      </c>
      <c r="U6" s="2" t="str">
        <f t="shared" si="0"/>
        <v>DOM 10</v>
      </c>
      <c r="V6" s="2" t="str">
        <f t="shared" si="0"/>
        <v>LUN 11</v>
      </c>
      <c r="W6" s="2" t="str">
        <f t="shared" si="0"/>
        <v>MAR 12</v>
      </c>
      <c r="X6" s="2" t="str">
        <f t="shared" si="0"/>
        <v>MIÉ 13</v>
      </c>
      <c r="Y6" s="2" t="str">
        <f t="shared" si="0"/>
        <v>JUE 14</v>
      </c>
      <c r="Z6" s="2" t="s">
        <v>19</v>
      </c>
    </row>
    <row r="7" spans="2:26" x14ac:dyDescent="0.25">
      <c r="B7" s="130" t="s">
        <v>4</v>
      </c>
      <c r="C7" s="131"/>
      <c r="D7" s="3">
        <v>0.55069444444444449</v>
      </c>
      <c r="E7" s="3">
        <v>0.50069444444444444</v>
      </c>
      <c r="F7" s="3">
        <v>0.5</v>
      </c>
      <c r="G7" s="3">
        <v>0.4597222222222222</v>
      </c>
      <c r="H7" s="3">
        <v>0.50624999999999998</v>
      </c>
      <c r="I7" s="3">
        <v>0.72499999999999998</v>
      </c>
      <c r="J7" s="3">
        <v>0.52916666666666667</v>
      </c>
      <c r="K7" s="3">
        <v>0.52222222222222225</v>
      </c>
      <c r="L7" s="3">
        <v>0.62569444444444444</v>
      </c>
      <c r="M7" s="3">
        <v>0.59236111111111112</v>
      </c>
      <c r="N7" s="3">
        <v>1.2069444444444444</v>
      </c>
      <c r="O7" s="3">
        <v>0.61597222222222225</v>
      </c>
      <c r="P7" s="3">
        <v>0.54236111111111118</v>
      </c>
      <c r="Q7" s="3">
        <v>0.61736111111111114</v>
      </c>
      <c r="R7" s="3">
        <v>0.50763888888888886</v>
      </c>
      <c r="S7" s="3">
        <v>0.52708333333333335</v>
      </c>
      <c r="T7" s="3">
        <v>0.64166666666666672</v>
      </c>
      <c r="U7" s="3">
        <v>0.51666666666666672</v>
      </c>
      <c r="V7" s="3">
        <v>0.73263888888888884</v>
      </c>
      <c r="W7" s="3">
        <v>0.5708333333333333</v>
      </c>
      <c r="X7" s="3">
        <v>0.47569444444444442</v>
      </c>
      <c r="Y7" s="3">
        <v>0.65902777777777777</v>
      </c>
      <c r="Z7" s="3">
        <f>AVERAGE(D7:Y7)</f>
        <v>0.59662247474747487</v>
      </c>
    </row>
    <row r="8" spans="2:26" x14ac:dyDescent="0.25">
      <c r="B8" s="140" t="s">
        <v>5</v>
      </c>
      <c r="C8" s="141"/>
      <c r="D8" s="3">
        <v>8.819444444444445E-2</v>
      </c>
      <c r="E8" s="3">
        <v>8.4722222222222213E-2</v>
      </c>
      <c r="F8" s="3">
        <v>9.3055555555555558E-2</v>
      </c>
      <c r="G8" s="3">
        <v>8.6805555555555566E-2</v>
      </c>
      <c r="H8" s="3">
        <v>8.819444444444445E-2</v>
      </c>
      <c r="I8" s="3">
        <v>0.10486111111111111</v>
      </c>
      <c r="J8" s="3">
        <v>9.7222222222222224E-2</v>
      </c>
      <c r="K8" s="3">
        <v>9.0277777777777776E-2</v>
      </c>
      <c r="L8" s="3">
        <v>0.11319444444444444</v>
      </c>
      <c r="M8" s="3">
        <v>9.1666666666666674E-2</v>
      </c>
      <c r="N8" s="3">
        <v>9.0277777777777776E-2</v>
      </c>
      <c r="O8" s="3">
        <v>7.6388888888888895E-2</v>
      </c>
      <c r="P8" s="3">
        <v>8.7500000000000008E-2</v>
      </c>
      <c r="Q8" s="3">
        <v>8.6805555555555566E-2</v>
      </c>
      <c r="R8" s="3">
        <v>8.7500000000000008E-2</v>
      </c>
      <c r="S8" s="3">
        <v>8.4722222222222213E-2</v>
      </c>
      <c r="T8" s="3">
        <v>8.9583333333333334E-2</v>
      </c>
      <c r="U8" s="3">
        <v>9.1666666666666674E-2</v>
      </c>
      <c r="V8" s="3">
        <v>9.4444444444444442E-2</v>
      </c>
      <c r="W8" s="3">
        <v>8.7500000000000008E-2</v>
      </c>
      <c r="X8" s="3">
        <v>8.0555555555555561E-2</v>
      </c>
      <c r="Y8" s="3">
        <v>9.1666666666666674E-2</v>
      </c>
      <c r="Z8" s="3">
        <f t="shared" ref="Z8:Z14" si="1">AVERAGE(D8:Y8)</f>
        <v>9.0309343434343423E-2</v>
      </c>
    </row>
    <row r="9" spans="2:26" x14ac:dyDescent="0.25">
      <c r="B9" s="134" t="s">
        <v>6</v>
      </c>
      <c r="C9" s="135"/>
      <c r="D9" s="3">
        <v>6.6666666666666666E-2</v>
      </c>
      <c r="E9" s="3">
        <v>6.458333333333334E-2</v>
      </c>
      <c r="F9" s="3">
        <v>7.013888888888889E-2</v>
      </c>
      <c r="G9" s="3">
        <v>6.5277777777777782E-2</v>
      </c>
      <c r="H9" s="3">
        <v>6.458333333333334E-2</v>
      </c>
      <c r="I9" s="3">
        <v>6.5972222222222224E-2</v>
      </c>
      <c r="J9" s="3">
        <v>6.6666666666666666E-2</v>
      </c>
      <c r="K9" s="3">
        <v>6.7361111111111108E-2</v>
      </c>
      <c r="L9" s="3">
        <v>7.2222222222222229E-2</v>
      </c>
      <c r="M9" s="3">
        <v>6.5972222222222224E-2</v>
      </c>
      <c r="N9" s="3">
        <v>7.3611111111111113E-2</v>
      </c>
      <c r="O9" s="3">
        <v>6.8749999999999992E-2</v>
      </c>
      <c r="P9" s="3">
        <v>7.2222222222222229E-2</v>
      </c>
      <c r="Q9" s="3">
        <v>7.2916666666666671E-2</v>
      </c>
      <c r="R9" s="3">
        <v>6.7361111111111108E-2</v>
      </c>
      <c r="S9" s="3">
        <v>7.4305555555555555E-2</v>
      </c>
      <c r="T9" s="3">
        <v>7.7083333333333337E-2</v>
      </c>
      <c r="U9" s="3">
        <v>7.2916666666666671E-2</v>
      </c>
      <c r="V9" s="3">
        <v>7.9166666666666663E-2</v>
      </c>
      <c r="W9" s="3">
        <v>7.4999999999999997E-2</v>
      </c>
      <c r="X9" s="3">
        <v>9.0972222222222218E-2</v>
      </c>
      <c r="Y9" s="3">
        <v>7.4305555555555555E-2</v>
      </c>
      <c r="Z9" s="3">
        <f t="shared" si="1"/>
        <v>7.1275252525252519E-2</v>
      </c>
    </row>
    <row r="10" spans="2:26" x14ac:dyDescent="0.25">
      <c r="B10" s="142" t="s">
        <v>7</v>
      </c>
      <c r="C10" s="143"/>
      <c r="D10" s="3">
        <v>1.5972222222222224E-2</v>
      </c>
      <c r="E10" s="3">
        <v>2.7777777777777776E-2</v>
      </c>
      <c r="F10" s="3">
        <v>3.4027777777777775E-2</v>
      </c>
      <c r="G10" s="3">
        <v>1.4583333333333332E-2</v>
      </c>
      <c r="H10" s="3">
        <v>1.4583333333333332E-2</v>
      </c>
      <c r="I10" s="3">
        <v>1.3194444444444444E-2</v>
      </c>
      <c r="J10" s="3">
        <v>1.5277777777777777E-2</v>
      </c>
      <c r="K10" s="3">
        <v>1.4583333333333332E-2</v>
      </c>
      <c r="L10" s="3">
        <v>3.4027777777777775E-2</v>
      </c>
      <c r="M10" s="3">
        <v>7.9166666666666663E-2</v>
      </c>
      <c r="N10" s="3">
        <v>2.013888888888889E-2</v>
      </c>
      <c r="O10" s="3">
        <v>1.7361111111111112E-2</v>
      </c>
      <c r="P10" s="3">
        <v>1.7361111111111112E-2</v>
      </c>
      <c r="Q10" s="3">
        <v>3.8194444444444441E-2</v>
      </c>
      <c r="R10" s="3">
        <v>1.8749999999999999E-2</v>
      </c>
      <c r="S10" s="3">
        <v>1.9444444444444445E-2</v>
      </c>
      <c r="T10" s="3">
        <v>1.9444444444444445E-2</v>
      </c>
      <c r="U10" s="3">
        <v>1.8055555555555557E-2</v>
      </c>
      <c r="V10" s="3">
        <v>3.8194444444444441E-2</v>
      </c>
      <c r="W10" s="3">
        <v>1.9444444444444445E-2</v>
      </c>
      <c r="X10" s="3">
        <v>1.8749999999999999E-2</v>
      </c>
      <c r="Y10" s="3">
        <v>2.0833333333333332E-2</v>
      </c>
      <c r="Z10" s="3">
        <f t="shared" si="1"/>
        <v>2.4053030303030298E-2</v>
      </c>
    </row>
    <row r="11" spans="2:26" x14ac:dyDescent="0.25">
      <c r="B11" s="144" t="s">
        <v>8</v>
      </c>
      <c r="C11" s="145"/>
      <c r="D11" s="3">
        <v>2.7777777777777779E-3</v>
      </c>
      <c r="E11" s="3">
        <v>2.0833333333333333E-3</v>
      </c>
      <c r="F11" s="3">
        <v>2.0833333333333333E-3</v>
      </c>
      <c r="G11" s="3">
        <v>2.0833333333333333E-3</v>
      </c>
      <c r="H11" s="3">
        <v>2.0833333333333333E-3</v>
      </c>
      <c r="I11" s="3">
        <v>2.7777777777777779E-3</v>
      </c>
      <c r="J11" s="3">
        <v>2.0833333333333333E-3</v>
      </c>
      <c r="K11" s="3">
        <v>2.0833333333333333E-3</v>
      </c>
      <c r="L11" s="3">
        <v>2.0833333333333333E-3</v>
      </c>
      <c r="M11" s="3">
        <v>2.0833333333333333E-3</v>
      </c>
      <c r="N11" s="3">
        <v>1.3888888888888889E-3</v>
      </c>
      <c r="O11" s="3">
        <v>2.7777777777777779E-3</v>
      </c>
      <c r="P11" s="3">
        <v>2.0833333333333333E-3</v>
      </c>
      <c r="Q11" s="3">
        <v>2.0833333333333333E-3</v>
      </c>
      <c r="R11" s="3">
        <v>2.0833333333333333E-3</v>
      </c>
      <c r="S11" s="3">
        <v>2.0833333333333333E-3</v>
      </c>
      <c r="T11" s="3">
        <v>3.472222222222222E-3</v>
      </c>
      <c r="U11" s="3">
        <v>2.0833333333333333E-3</v>
      </c>
      <c r="V11" s="3">
        <v>2.0833333333333333E-3</v>
      </c>
      <c r="W11" s="3">
        <v>2.0833333333333333E-3</v>
      </c>
      <c r="X11" s="3">
        <v>1.3888888888888889E-3</v>
      </c>
      <c r="Y11" s="3">
        <v>2.7777777777777779E-3</v>
      </c>
      <c r="Z11" s="3">
        <f t="shared" si="1"/>
        <v>2.2095959595959595E-3</v>
      </c>
    </row>
    <row r="12" spans="2:26" x14ac:dyDescent="0.25">
      <c r="B12" s="136" t="s">
        <v>9</v>
      </c>
      <c r="C12" s="137"/>
      <c r="D12" s="3">
        <v>0.29652777777777778</v>
      </c>
      <c r="E12" s="3">
        <v>0.24583333333333335</v>
      </c>
      <c r="F12" s="3">
        <v>0.24930555555555556</v>
      </c>
      <c r="G12" s="3">
        <v>0.23611111111111113</v>
      </c>
      <c r="H12" s="3">
        <v>0.25</v>
      </c>
      <c r="I12" s="3">
        <v>0.3666666666666667</v>
      </c>
      <c r="J12" s="3">
        <v>0.25763888888888892</v>
      </c>
      <c r="K12" s="3">
        <v>0.27986111111111112</v>
      </c>
      <c r="L12" s="3">
        <v>0.39166666666666666</v>
      </c>
      <c r="M12" s="3">
        <v>0.29583333333333334</v>
      </c>
      <c r="N12" s="3">
        <v>0.9458333333333333</v>
      </c>
      <c r="O12" s="3">
        <v>0.33611111111111108</v>
      </c>
      <c r="P12" s="3">
        <v>0.27291666666666664</v>
      </c>
      <c r="Q12" s="3">
        <v>0.29583333333333334</v>
      </c>
      <c r="R12" s="3">
        <v>0.25694444444444448</v>
      </c>
      <c r="S12" s="3">
        <v>0.25972222222222224</v>
      </c>
      <c r="T12" s="3">
        <v>0.36180555555555555</v>
      </c>
      <c r="U12" s="3">
        <v>0.27291666666666664</v>
      </c>
      <c r="V12" s="3">
        <v>0.43888888888888888</v>
      </c>
      <c r="W12" s="3">
        <v>0.32083333333333336</v>
      </c>
      <c r="X12" s="3">
        <v>0.24722222222222223</v>
      </c>
      <c r="Y12" s="3">
        <v>0.29097222222222224</v>
      </c>
      <c r="Z12" s="3">
        <f t="shared" si="1"/>
        <v>0.32588383838383833</v>
      </c>
    </row>
    <row r="13" spans="2:26" x14ac:dyDescent="0.25">
      <c r="B13" s="138" t="s">
        <v>10</v>
      </c>
      <c r="C13" s="139"/>
      <c r="D13" s="3">
        <v>0.12013888888888889</v>
      </c>
      <c r="E13" s="3">
        <v>0.12013888888888889</v>
      </c>
      <c r="F13" s="3">
        <v>0.11597222222222221</v>
      </c>
      <c r="G13" s="3">
        <v>0.1111111111111111</v>
      </c>
      <c r="H13" s="3">
        <v>0.13055555555555556</v>
      </c>
      <c r="I13" s="3">
        <v>0.14444444444444446</v>
      </c>
      <c r="J13" s="3">
        <v>0.12291666666666667</v>
      </c>
      <c r="K13" s="3">
        <v>0.11597222222222221</v>
      </c>
      <c r="L13" s="3">
        <v>0.11319444444444444</v>
      </c>
      <c r="M13" s="3">
        <v>0.12291666666666667</v>
      </c>
      <c r="N13" s="3">
        <v>0.13958333333333334</v>
      </c>
      <c r="O13" s="3">
        <v>0.12638888888888888</v>
      </c>
      <c r="P13" s="3">
        <v>0.12569444444444444</v>
      </c>
      <c r="Q13" s="3">
        <v>0.12013888888888889</v>
      </c>
      <c r="R13" s="3">
        <v>0.11805555555555557</v>
      </c>
      <c r="S13" s="3">
        <v>0.14305555555555557</v>
      </c>
      <c r="T13" s="3">
        <v>0.13472222222222222</v>
      </c>
      <c r="U13" s="3">
        <v>0.11944444444444445</v>
      </c>
      <c r="V13" s="3">
        <v>0.15555555555555556</v>
      </c>
      <c r="W13" s="3">
        <v>0.12083333333333333</v>
      </c>
      <c r="X13" s="3">
        <v>8.6111111111111124E-2</v>
      </c>
      <c r="Y13" s="3">
        <v>0.11388888888888889</v>
      </c>
      <c r="Z13" s="3">
        <f t="shared" si="1"/>
        <v>0.12367424242424242</v>
      </c>
    </row>
    <row r="14" spans="2:26" x14ac:dyDescent="0.25">
      <c r="B14" s="119" t="s">
        <v>11</v>
      </c>
      <c r="C14" s="120"/>
      <c r="D14" s="3">
        <v>0.20902777777777778</v>
      </c>
      <c r="E14" s="3">
        <v>0.21180555555555555</v>
      </c>
      <c r="F14" s="3">
        <v>0.21527777777777779</v>
      </c>
      <c r="G14" s="3">
        <v>0.19791666666666666</v>
      </c>
      <c r="H14" s="3">
        <v>0.21527777777777779</v>
      </c>
      <c r="I14" s="3">
        <v>0.21527777777777779</v>
      </c>
      <c r="J14" s="3">
        <v>0.22569444444444445</v>
      </c>
      <c r="K14" s="3">
        <v>0.20833333333333334</v>
      </c>
      <c r="L14" s="3">
        <v>0.20138888888888887</v>
      </c>
      <c r="M14" s="3">
        <v>0.24305555555555555</v>
      </c>
      <c r="N14" s="3">
        <v>0.20486111111111113</v>
      </c>
      <c r="O14" s="3">
        <v>0.22222222222222221</v>
      </c>
      <c r="P14" s="3">
        <v>0.21875</v>
      </c>
      <c r="Q14" s="3">
        <v>0.28541666666666665</v>
      </c>
      <c r="R14" s="3">
        <v>0.21527777777777779</v>
      </c>
      <c r="S14" s="3">
        <v>0.20486111111111113</v>
      </c>
      <c r="T14" s="3">
        <v>0.21180555555555555</v>
      </c>
      <c r="U14" s="3">
        <v>0.20486111111111113</v>
      </c>
      <c r="V14" s="3">
        <v>0.21527777777777779</v>
      </c>
      <c r="W14" s="3">
        <v>0.20833333333333334</v>
      </c>
      <c r="X14" s="3">
        <v>0.20486111111111113</v>
      </c>
      <c r="Y14" s="3">
        <v>0.25138888888888888</v>
      </c>
      <c r="Z14" s="3">
        <f t="shared" si="1"/>
        <v>0.2177714646464646</v>
      </c>
    </row>
    <row r="15" spans="2:26" x14ac:dyDescent="0.25">
      <c r="B15" s="132" t="s">
        <v>13</v>
      </c>
      <c r="C15" s="132"/>
      <c r="D15" s="7">
        <f>(HOUR(D8)+(MINUTE(D8)/60))+(HOUR(D9)+(MINUTE(D9)/60))+(HOUR(D10)+(MINUTE(D10)/60))+(HOUR(D11)+(MINUTE(D11)/60))+(HOUR(D12)+(MINUTE(D12)/60))+(HOUR(D13)+(MINUTE(D13)/60))+(HOUR(D14)+(MINUTE(D14)/60))</f>
        <v>19.183333333333334</v>
      </c>
      <c r="E15" s="7">
        <f>(HOUR(E8)+(MINUTE(E8)/60))+(HOUR(E9)+(MINUTE(E9)/60))+(HOUR(E10)+(MINUTE(E10)/60))+(HOUR(E11)+(MINUTE(E11)/60))+(HOUR(E12)+(MINUTE(E12)/60))+(HOUR(E13)+(MINUTE(E13)/60))+(HOUR(E14)+(MINUTE(E14)/60))</f>
        <v>18.166666666666664</v>
      </c>
      <c r="F15" s="7">
        <f>(HOUR(F8)+(MINUTE(F8)/60))+(HOUR(F9)+(MINUTE(F9)/60))+(HOUR(F10)+(MINUTE(F10)/60))+(HOUR(F11)+(MINUTE(F11)/60))+(HOUR(F12)+(MINUTE(F12)/60))+(HOUR(F13)+(MINUTE(F13)/60))+(HOUR(F14)+(MINUTE(F14)/60))</f>
        <v>18.716666666666665</v>
      </c>
      <c r="G15" s="7">
        <f>(HOUR(G8)+(MINUTE(G8)/60))+(HOUR(G9)+(MINUTE(G9)/60))+(HOUR(G10)+(MINUTE(G10)/60))+(HOUR(G11)+(MINUTE(G11)/60))+(HOUR(G12)+(MINUTE(G12)/60))+(HOUR(G13)+(MINUTE(G13)/60))+(HOUR(G14)+(MINUTE(G14)/60))</f>
        <v>17.133333333333333</v>
      </c>
      <c r="H15" s="7">
        <f t="shared" ref="H15:Z15" si="2">(HOUR(H8)+(MINUTE(H8)/60))+(HOUR(H9)+(MINUTE(H9)/60))+(HOUR(H10)+(MINUTE(H10)/60))+(HOUR(H11)+(MINUTE(H11)/60))+(HOUR(H12)+(MINUTE(H12)/60))+(HOUR(H13)+(MINUTE(H13)/60))+(HOUR(H14)+(MINUTE(H14)/60))</f>
        <v>18.366666666666667</v>
      </c>
      <c r="I15" s="7">
        <f t="shared" si="2"/>
        <v>21.916666666666668</v>
      </c>
      <c r="J15" s="7">
        <f t="shared" si="2"/>
        <v>18.900000000000002</v>
      </c>
      <c r="K15" s="7">
        <f t="shared" si="2"/>
        <v>18.68333333333333</v>
      </c>
      <c r="L15" s="7">
        <f t="shared" si="2"/>
        <v>22.266666666666666</v>
      </c>
      <c r="M15" s="7">
        <f t="shared" si="2"/>
        <v>21.616666666666664</v>
      </c>
      <c r="N15" s="7">
        <f t="shared" si="2"/>
        <v>35.416666666666664</v>
      </c>
      <c r="O15" s="7">
        <f t="shared" si="2"/>
        <v>20.399999999999999</v>
      </c>
      <c r="P15" s="7">
        <f t="shared" si="2"/>
        <v>19.116666666666667</v>
      </c>
      <c r="Q15" s="7">
        <f t="shared" si="2"/>
        <v>21.633333333333333</v>
      </c>
      <c r="R15" s="7">
        <f t="shared" si="2"/>
        <v>18.383333333333333</v>
      </c>
      <c r="S15" s="7">
        <f t="shared" si="2"/>
        <v>18.916666666666668</v>
      </c>
      <c r="T15" s="7">
        <f t="shared" si="2"/>
        <v>21.55</v>
      </c>
      <c r="U15" s="7">
        <f t="shared" si="2"/>
        <v>18.766666666666669</v>
      </c>
      <c r="V15" s="7">
        <f t="shared" si="2"/>
        <v>24.566666666666666</v>
      </c>
      <c r="W15" s="7">
        <f t="shared" si="2"/>
        <v>20.016666666666666</v>
      </c>
      <c r="X15" s="7">
        <f t="shared" si="2"/>
        <v>17.516666666666666</v>
      </c>
      <c r="Y15" s="3">
        <f t="shared" si="2"/>
        <v>20.299999999999997</v>
      </c>
      <c r="Z15" s="3">
        <f t="shared" si="2"/>
        <v>20.483333333333334</v>
      </c>
    </row>
    <row r="16" spans="2:26" x14ac:dyDescent="0.25">
      <c r="B16" s="133" t="s">
        <v>12</v>
      </c>
      <c r="C16" s="133"/>
      <c r="D16" s="4" t="s">
        <v>3</v>
      </c>
      <c r="E16" s="4" t="s">
        <v>3</v>
      </c>
      <c r="F16" s="4" t="s">
        <v>3</v>
      </c>
      <c r="G16" s="4" t="s">
        <v>3</v>
      </c>
      <c r="H16" s="4" t="s">
        <v>3</v>
      </c>
      <c r="I16" s="5">
        <v>75</v>
      </c>
      <c r="J16" s="4" t="s">
        <v>3</v>
      </c>
      <c r="K16" s="4" t="s">
        <v>3</v>
      </c>
      <c r="L16" s="4" t="s">
        <v>3</v>
      </c>
      <c r="M16" s="4" t="s">
        <v>3</v>
      </c>
      <c r="N16" s="4" t="s">
        <v>3</v>
      </c>
      <c r="O16" s="4" t="s">
        <v>3</v>
      </c>
      <c r="P16" s="4" t="s">
        <v>3</v>
      </c>
      <c r="Q16" s="5">
        <v>76</v>
      </c>
      <c r="R16" s="4" t="s">
        <v>3</v>
      </c>
      <c r="S16" s="4" t="s">
        <v>3</v>
      </c>
      <c r="T16" s="4" t="s">
        <v>3</v>
      </c>
      <c r="U16" s="4" t="s">
        <v>3</v>
      </c>
      <c r="V16" s="5">
        <v>77</v>
      </c>
      <c r="W16" s="4" t="s">
        <v>3</v>
      </c>
      <c r="X16" s="4" t="s">
        <v>3</v>
      </c>
      <c r="Y16" s="5">
        <v>78</v>
      </c>
    </row>
    <row r="18" spans="4:4" x14ac:dyDescent="0.25">
      <c r="D18" s="6" t="s">
        <v>3</v>
      </c>
    </row>
  </sheetData>
  <mergeCells count="14">
    <mergeCell ref="B15:C15"/>
    <mergeCell ref="B16:C16"/>
    <mergeCell ref="B9:C9"/>
    <mergeCell ref="B10:C10"/>
    <mergeCell ref="B11:C11"/>
    <mergeCell ref="B12:C12"/>
    <mergeCell ref="B13:C13"/>
    <mergeCell ref="B14:C14"/>
    <mergeCell ref="B8:C8"/>
    <mergeCell ref="B4:C4"/>
    <mergeCell ref="D4:K4"/>
    <mergeCell ref="L4:Y4"/>
    <mergeCell ref="B5:C6"/>
    <mergeCell ref="B7:C7"/>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3:AH87"/>
  <sheetViews>
    <sheetView topLeftCell="E1" zoomScale="70" zoomScaleNormal="70" workbookViewId="0">
      <selection activeCell="K11" sqref="K11"/>
    </sheetView>
  </sheetViews>
  <sheetFormatPr baseColWidth="10" defaultColWidth="9.140625" defaultRowHeight="15" x14ac:dyDescent="0.25"/>
  <cols>
    <col min="3" max="3" width="27" customWidth="1"/>
    <col min="11" max="11" width="11.42578125" customWidth="1"/>
  </cols>
  <sheetData>
    <row r="3" spans="2:26" ht="15.75" thickBot="1" x14ac:dyDescent="0.3"/>
    <row r="4" spans="2:26" ht="15.75" thickBot="1" x14ac:dyDescent="0.3">
      <c r="B4" s="121" t="s">
        <v>0</v>
      </c>
      <c r="C4" s="122"/>
      <c r="D4" s="123" t="s">
        <v>1</v>
      </c>
      <c r="E4" s="124"/>
      <c r="F4" s="124"/>
      <c r="G4" s="124"/>
      <c r="H4" s="124"/>
      <c r="I4" s="124"/>
      <c r="J4" s="124"/>
      <c r="K4" s="125"/>
      <c r="L4" s="123" t="s">
        <v>2</v>
      </c>
      <c r="M4" s="124"/>
      <c r="N4" s="124"/>
      <c r="O4" s="124"/>
      <c r="P4" s="124"/>
      <c r="Q4" s="124"/>
      <c r="R4" s="124"/>
      <c r="S4" s="124"/>
      <c r="T4" s="124"/>
      <c r="U4" s="124"/>
      <c r="V4" s="124"/>
      <c r="W4" s="124"/>
      <c r="X4" s="124"/>
      <c r="Y4" s="125"/>
    </row>
    <row r="5" spans="2:26" x14ac:dyDescent="0.25">
      <c r="B5" s="126"/>
      <c r="C5" s="127"/>
      <c r="D5" s="1">
        <v>42971</v>
      </c>
      <c r="E5" s="1">
        <v>42972</v>
      </c>
      <c r="F5" s="1">
        <v>42973</v>
      </c>
      <c r="G5" s="1">
        <v>42974</v>
      </c>
      <c r="H5" s="1">
        <v>42975</v>
      </c>
      <c r="I5" s="1">
        <v>42976</v>
      </c>
      <c r="J5" s="1">
        <v>42977</v>
      </c>
      <c r="K5" s="1">
        <v>42978</v>
      </c>
      <c r="L5" s="1">
        <v>42979</v>
      </c>
      <c r="M5" s="1">
        <v>42980</v>
      </c>
      <c r="N5" s="1">
        <v>42981</v>
      </c>
      <c r="O5" s="1">
        <v>42982</v>
      </c>
      <c r="P5" s="1">
        <v>42983</v>
      </c>
      <c r="Q5" s="1">
        <v>42984</v>
      </c>
      <c r="R5" s="1">
        <v>42985</v>
      </c>
      <c r="S5" s="1">
        <v>42986</v>
      </c>
      <c r="T5" s="1">
        <v>42987</v>
      </c>
      <c r="U5" s="1">
        <v>42988</v>
      </c>
      <c r="V5" s="1">
        <v>42989</v>
      </c>
      <c r="W5" s="1">
        <v>42990</v>
      </c>
      <c r="X5" s="1">
        <v>42991</v>
      </c>
      <c r="Y5" s="1">
        <v>42992</v>
      </c>
      <c r="Z5" s="1" t="s">
        <v>20</v>
      </c>
    </row>
    <row r="6" spans="2:26" x14ac:dyDescent="0.25">
      <c r="B6" s="128"/>
      <c r="C6" s="129"/>
      <c r="D6" s="2" t="str">
        <f>CONCATENATE(MID(UPPER(TEXT(D5,"dddd")),1,3)," ",DAY(D5))</f>
        <v>JUE 24</v>
      </c>
      <c r="E6" s="2" t="str">
        <f t="shared" ref="E6:Y6" si="0">CONCATENATE(MID(UPPER(TEXT(E5,"dddd")),1,3)," ",DAY(E5))</f>
        <v>VIE 25</v>
      </c>
      <c r="F6" s="2" t="str">
        <f t="shared" si="0"/>
        <v>SÁB 26</v>
      </c>
      <c r="G6" s="2" t="str">
        <f t="shared" si="0"/>
        <v>DOM 27</v>
      </c>
      <c r="H6" s="2" t="str">
        <f t="shared" si="0"/>
        <v>LUN 28</v>
      </c>
      <c r="I6" s="2" t="str">
        <f t="shared" si="0"/>
        <v>MAR 29</v>
      </c>
      <c r="J6" s="2" t="str">
        <f t="shared" si="0"/>
        <v>MIÉ 30</v>
      </c>
      <c r="K6" s="2" t="str">
        <f t="shared" si="0"/>
        <v>JUE 31</v>
      </c>
      <c r="L6" s="2" t="str">
        <f t="shared" si="0"/>
        <v>VIE 1</v>
      </c>
      <c r="M6" s="2" t="str">
        <f t="shared" si="0"/>
        <v>SÁB 2</v>
      </c>
      <c r="N6" s="2" t="str">
        <f t="shared" si="0"/>
        <v>DOM 3</v>
      </c>
      <c r="O6" s="2" t="str">
        <f t="shared" si="0"/>
        <v>LUN 4</v>
      </c>
      <c r="P6" s="2" t="str">
        <f t="shared" si="0"/>
        <v>MAR 5</v>
      </c>
      <c r="Q6" s="2" t="str">
        <f t="shared" si="0"/>
        <v>MIÉ 6</v>
      </c>
      <c r="R6" s="2" t="str">
        <f t="shared" si="0"/>
        <v>JUE 7</v>
      </c>
      <c r="S6" s="2" t="str">
        <f t="shared" si="0"/>
        <v>VIE 8</v>
      </c>
      <c r="T6" s="2" t="str">
        <f t="shared" si="0"/>
        <v>SÁB 9</v>
      </c>
      <c r="U6" s="2" t="str">
        <f t="shared" si="0"/>
        <v>DOM 10</v>
      </c>
      <c r="V6" s="2" t="str">
        <f t="shared" si="0"/>
        <v>LUN 11</v>
      </c>
      <c r="W6" s="2" t="str">
        <f t="shared" si="0"/>
        <v>MAR 12</v>
      </c>
      <c r="X6" s="2" t="str">
        <f t="shared" si="0"/>
        <v>MIÉ 13</v>
      </c>
      <c r="Y6" s="2" t="str">
        <f t="shared" si="0"/>
        <v>JUE 14</v>
      </c>
      <c r="Z6" s="2" t="s">
        <v>19</v>
      </c>
    </row>
    <row r="7" spans="2:26" x14ac:dyDescent="0.25">
      <c r="B7" s="130" t="s">
        <v>4</v>
      </c>
      <c r="C7" s="131"/>
      <c r="D7" s="17">
        <v>0.48249999999999998</v>
      </c>
      <c r="E7" s="11">
        <v>0.45842592592592596</v>
      </c>
      <c r="F7" s="11">
        <v>0.46277777777777779</v>
      </c>
      <c r="G7" s="11">
        <v>0.44922453703703707</v>
      </c>
      <c r="H7" s="11">
        <v>0.49559027777777781</v>
      </c>
      <c r="I7" s="11">
        <v>0.44435185185185189</v>
      </c>
      <c r="J7" s="11">
        <v>0.44259259259259259</v>
      </c>
      <c r="K7" s="11">
        <v>0.64975694444444443</v>
      </c>
      <c r="L7" s="11">
        <v>0.58958333333333335</v>
      </c>
      <c r="M7" s="11">
        <v>0.46780092592592593</v>
      </c>
      <c r="N7" s="11">
        <v>0.46278935185185183</v>
      </c>
      <c r="O7" s="11">
        <v>0.45763888888888887</v>
      </c>
      <c r="P7" s="11">
        <v>0.45346064814814818</v>
      </c>
      <c r="Q7" s="11">
        <v>0.45792824074074073</v>
      </c>
      <c r="R7" s="11">
        <v>0.45583333333333331</v>
      </c>
      <c r="S7" s="11">
        <v>0.4486342592592592</v>
      </c>
      <c r="T7" s="11">
        <v>0.46797453703703701</v>
      </c>
      <c r="U7" s="11">
        <v>0.44048611111111113</v>
      </c>
      <c r="V7" s="11">
        <v>0.44097222222222227</v>
      </c>
      <c r="W7" s="11">
        <v>0.43414351851851851</v>
      </c>
      <c r="X7" s="11">
        <v>0.44568287037037035</v>
      </c>
      <c r="Y7" s="11">
        <v>0.45763888888888887</v>
      </c>
      <c r="Z7" s="11">
        <f>AVERAGE(D7:Y7)</f>
        <v>0.47117213804713809</v>
      </c>
    </row>
    <row r="8" spans="2:26" x14ac:dyDescent="0.25">
      <c r="B8" s="136" t="s">
        <v>22</v>
      </c>
      <c r="C8" s="137"/>
      <c r="D8" s="13">
        <v>0.13423611111111111</v>
      </c>
      <c r="E8" s="16">
        <v>0.13387731481481482</v>
      </c>
      <c r="F8" s="16">
        <v>0.12910879629629629</v>
      </c>
      <c r="G8" s="16">
        <v>0.13237268518518519</v>
      </c>
      <c r="H8" s="16">
        <v>0.13458333333333333</v>
      </c>
      <c r="I8" s="16">
        <v>0.1320949074074074</v>
      </c>
      <c r="J8" s="16">
        <v>0.13226851851851854</v>
      </c>
      <c r="K8" s="16">
        <v>0.24972222222222221</v>
      </c>
      <c r="L8" s="16">
        <v>0.12320601851851852</v>
      </c>
      <c r="M8" s="16">
        <v>0.1287962962962963</v>
      </c>
      <c r="N8" s="16">
        <v>0.13347222222222221</v>
      </c>
      <c r="O8" s="16">
        <v>0.12899305555555554</v>
      </c>
      <c r="P8" s="16">
        <v>0.13556712962962963</v>
      </c>
      <c r="Q8" s="16">
        <v>0.13703703703703704</v>
      </c>
      <c r="R8" s="16">
        <v>0.12991898148148148</v>
      </c>
      <c r="S8" s="16">
        <v>0.13527777777777777</v>
      </c>
      <c r="T8" s="16">
        <v>0.1375925925925926</v>
      </c>
      <c r="U8" s="16">
        <v>0.13339120370370369</v>
      </c>
      <c r="V8" s="16">
        <v>0.13083333333333333</v>
      </c>
      <c r="W8" s="16">
        <v>0.13340277777777779</v>
      </c>
      <c r="X8" s="16">
        <v>0.13629629629629628</v>
      </c>
      <c r="Y8" s="16">
        <v>0.13858796296296297</v>
      </c>
      <c r="Z8" s="11">
        <f>AVERAGE(D8:Y8)</f>
        <v>0.13821075336700336</v>
      </c>
    </row>
    <row r="9" spans="2:26" x14ac:dyDescent="0.25">
      <c r="B9" s="140" t="s">
        <v>16</v>
      </c>
      <c r="C9" s="141"/>
      <c r="D9" s="13">
        <v>5.3541666666666675E-2</v>
      </c>
      <c r="E9" s="14">
        <v>5.2974537037037035E-2</v>
      </c>
      <c r="F9" s="14">
        <v>5.0266203703703709E-2</v>
      </c>
      <c r="G9" s="14">
        <v>4.9629629629629635E-2</v>
      </c>
      <c r="H9" s="14">
        <v>5.0231481481481481E-2</v>
      </c>
      <c r="I9" s="14">
        <v>5.0694444444444452E-2</v>
      </c>
      <c r="J9" s="14">
        <v>4.853009259259259E-2</v>
      </c>
      <c r="K9" s="14">
        <v>0.11120370370370369</v>
      </c>
      <c r="L9" s="14">
        <v>5.7511574074074069E-2</v>
      </c>
      <c r="M9" s="14">
        <v>5.5150462962962964E-2</v>
      </c>
      <c r="N9" s="14">
        <v>4.9918981481481474E-2</v>
      </c>
      <c r="O9" s="14">
        <v>5.3599537037037036E-2</v>
      </c>
      <c r="P9" s="14">
        <v>4.9918981481481474E-2</v>
      </c>
      <c r="Q9" s="14">
        <v>4.9178240740740738E-2</v>
      </c>
      <c r="R9" s="14">
        <v>5.6331018518518516E-2</v>
      </c>
      <c r="S9" s="14">
        <v>5.004629629629629E-2</v>
      </c>
      <c r="T9" s="14">
        <v>5.3599537037037036E-2</v>
      </c>
      <c r="U9" s="14">
        <v>3.8842592592592588E-2</v>
      </c>
      <c r="V9" s="14">
        <v>4.0706018518518523E-2</v>
      </c>
      <c r="W9" s="14">
        <v>4.0381944444444443E-2</v>
      </c>
      <c r="X9" s="14">
        <v>4.2581018518518525E-2</v>
      </c>
      <c r="Y9" s="14">
        <v>4.538194444444444E-2</v>
      </c>
      <c r="Z9" s="11">
        <f>AVERAGE(D9:Y9)</f>
        <v>5.2282723063973059E-2</v>
      </c>
    </row>
    <row r="10" spans="2:26" x14ac:dyDescent="0.25">
      <c r="B10" s="134" t="s">
        <v>21</v>
      </c>
      <c r="C10" s="135"/>
      <c r="D10" s="13">
        <v>3.7152777777777774E-3</v>
      </c>
      <c r="E10" s="15">
        <v>4.8842592592592592E-3</v>
      </c>
      <c r="F10" s="15">
        <v>3.6689814814814814E-3</v>
      </c>
      <c r="G10" s="15">
        <v>3.0324074074074073E-3</v>
      </c>
      <c r="H10" s="15">
        <v>4.7800925925925919E-3</v>
      </c>
      <c r="I10" s="15">
        <v>3.7500000000000003E-3</v>
      </c>
      <c r="J10" s="15">
        <v>3.4953703703703705E-3</v>
      </c>
      <c r="K10" s="15">
        <v>3.1319444444444448E-2</v>
      </c>
      <c r="L10" s="15">
        <v>3.4953703703703705E-3</v>
      </c>
      <c r="M10" s="15">
        <v>3.3912037037037036E-3</v>
      </c>
      <c r="N10" s="15">
        <v>3.4490740740740745E-3</v>
      </c>
      <c r="O10" s="15">
        <v>3.7384259259259263E-3</v>
      </c>
      <c r="P10" s="15">
        <v>3.5995370370370369E-3</v>
      </c>
      <c r="Q10" s="15">
        <v>3.7615740740740739E-3</v>
      </c>
      <c r="R10" s="15">
        <v>3.483796296296296E-3</v>
      </c>
      <c r="S10" s="15">
        <v>3.6342592592592594E-3</v>
      </c>
      <c r="T10" s="15">
        <v>3.7037037037037034E-3</v>
      </c>
      <c r="U10" s="15">
        <v>3.3217592592592591E-3</v>
      </c>
      <c r="V10" s="15">
        <v>3.37962962962963E-3</v>
      </c>
      <c r="W10" s="15">
        <v>3.3333333333333335E-3</v>
      </c>
      <c r="X10" s="15">
        <v>4.1898148148148146E-3</v>
      </c>
      <c r="Y10" s="15">
        <v>3.1249999999999997E-3</v>
      </c>
      <c r="Z10" s="11">
        <f>AVERAGE(D10:Y10)</f>
        <v>4.9205597643097645E-3</v>
      </c>
    </row>
    <row r="11" spans="2:26" x14ac:dyDescent="0.25">
      <c r="B11" s="138" t="s">
        <v>15</v>
      </c>
      <c r="C11" s="139"/>
      <c r="D11" s="18">
        <v>0.10306712962962962</v>
      </c>
      <c r="E11" s="12">
        <v>0.10292824074074074</v>
      </c>
      <c r="F11" s="12">
        <v>0.10163194444444446</v>
      </c>
      <c r="G11" s="12">
        <v>0.1002662037037037</v>
      </c>
      <c r="H11" s="12">
        <v>0.15107638888888889</v>
      </c>
      <c r="I11" s="12">
        <v>9.9467592592592594E-2</v>
      </c>
      <c r="J11" s="12">
        <v>0.10167824074074074</v>
      </c>
      <c r="K11" s="12">
        <v>0.10306712962962962</v>
      </c>
      <c r="L11" s="12">
        <v>0.24939814814814812</v>
      </c>
      <c r="M11" s="12">
        <v>0.10635416666666668</v>
      </c>
      <c r="N11" s="12">
        <v>0.10520833333333333</v>
      </c>
      <c r="O11" s="12">
        <v>0.10629629629629629</v>
      </c>
      <c r="P11" s="12">
        <v>0.11008101851851852</v>
      </c>
      <c r="Q11" s="12">
        <v>0.10878472222222223</v>
      </c>
      <c r="R11" s="12">
        <v>0.10464120370370371</v>
      </c>
      <c r="S11" s="12">
        <v>0.1052199074074074</v>
      </c>
      <c r="T11" s="12">
        <v>0.11253472222222222</v>
      </c>
      <c r="U11" s="12">
        <v>0.11099537037037037</v>
      </c>
      <c r="V11" s="12">
        <v>0.10674768518518518</v>
      </c>
      <c r="W11" s="12">
        <v>0.10281250000000001</v>
      </c>
      <c r="X11" s="12">
        <v>0.10653935185185186</v>
      </c>
      <c r="Y11" s="12">
        <v>0.10880787037037037</v>
      </c>
      <c r="Z11" s="11">
        <f>AVERAGE(D11:Y11)</f>
        <v>0.1139820075757576</v>
      </c>
    </row>
    <row r="12" spans="2:26" x14ac:dyDescent="0.25">
      <c r="B12" s="132" t="s">
        <v>13</v>
      </c>
      <c r="C12" s="132"/>
      <c r="D12" s="8">
        <f>(HOUR(D8)+(MINUTE(D8)/60))+(HOUR(D9)+(MINUTE(D9)/60))+(HOUR(D10)+(MINUTE(D10)/60))+(HOUR(D11)+(MINUTE(D11)/60))</f>
        <v>7.05</v>
      </c>
      <c r="E12" s="8">
        <f t="shared" ref="E12:Z12" si="1">(HOUR(E8)+(MINUTE(E8)/60))+(HOUR(E9)+(MINUTE(E9)/60))+(HOUR(E10)+(MINUTE(E10)/60))+(HOUR(E11)+(MINUTE(E11)/60))</f>
        <v>7.05</v>
      </c>
      <c r="F12" s="8">
        <f t="shared" si="1"/>
        <v>6.8</v>
      </c>
      <c r="G12" s="8">
        <f t="shared" si="1"/>
        <v>6.8166666666666664</v>
      </c>
      <c r="H12" s="8">
        <f t="shared" si="1"/>
        <v>8.1333333333333329</v>
      </c>
      <c r="I12" s="8">
        <f t="shared" si="1"/>
        <v>6.85</v>
      </c>
      <c r="J12" s="8">
        <f t="shared" si="1"/>
        <v>6.833333333333333</v>
      </c>
      <c r="K12" s="8">
        <f t="shared" si="1"/>
        <v>11.866666666666667</v>
      </c>
      <c r="L12" s="8">
        <f t="shared" si="1"/>
        <v>10.383333333333333</v>
      </c>
      <c r="M12" s="8">
        <f t="shared" si="1"/>
        <v>7.0166666666666666</v>
      </c>
      <c r="N12" s="8">
        <f t="shared" si="1"/>
        <v>6.9666666666666668</v>
      </c>
      <c r="O12" s="8">
        <f t="shared" si="1"/>
        <v>7</v>
      </c>
      <c r="P12" s="8">
        <f t="shared" si="1"/>
        <v>7.15</v>
      </c>
      <c r="Q12" s="8">
        <f t="shared" si="1"/>
        <v>7.1333333333333329</v>
      </c>
      <c r="R12" s="8">
        <f t="shared" si="1"/>
        <v>7.05</v>
      </c>
      <c r="S12" s="8">
        <f t="shared" si="1"/>
        <v>7.0333333333333332</v>
      </c>
      <c r="T12" s="8">
        <f t="shared" si="1"/>
        <v>7.3666666666666663</v>
      </c>
      <c r="U12" s="8">
        <f t="shared" si="1"/>
        <v>6.8333333333333339</v>
      </c>
      <c r="V12" s="8">
        <f t="shared" si="1"/>
        <v>6.7166666666666659</v>
      </c>
      <c r="W12" s="8">
        <f t="shared" si="1"/>
        <v>6.7</v>
      </c>
      <c r="X12" s="8">
        <f t="shared" si="1"/>
        <v>6.9333333333333327</v>
      </c>
      <c r="Y12" s="8">
        <f t="shared" si="1"/>
        <v>7.0666666666666664</v>
      </c>
      <c r="Z12" s="8">
        <f t="shared" si="1"/>
        <v>7.4166666666666661</v>
      </c>
    </row>
    <row r="13" spans="2:26" x14ac:dyDescent="0.25">
      <c r="B13" s="133" t="s">
        <v>12</v>
      </c>
      <c r="C13" s="133"/>
      <c r="D13" s="4" t="s">
        <v>3</v>
      </c>
      <c r="E13" s="4" t="s">
        <v>3</v>
      </c>
      <c r="F13" s="4" t="s">
        <v>3</v>
      </c>
      <c r="G13" s="4" t="s">
        <v>3</v>
      </c>
      <c r="H13" s="4" t="s">
        <v>3</v>
      </c>
      <c r="I13" s="5">
        <v>75</v>
      </c>
      <c r="J13" s="4" t="s">
        <v>3</v>
      </c>
      <c r="K13" s="4" t="s">
        <v>3</v>
      </c>
      <c r="L13" s="4" t="s">
        <v>3</v>
      </c>
      <c r="M13" s="4" t="s">
        <v>3</v>
      </c>
      <c r="N13" s="4" t="s">
        <v>3</v>
      </c>
      <c r="O13" s="4" t="s">
        <v>3</v>
      </c>
      <c r="P13" s="4" t="s">
        <v>3</v>
      </c>
      <c r="Q13" s="5">
        <v>76</v>
      </c>
      <c r="R13" s="4" t="s">
        <v>3</v>
      </c>
      <c r="S13" s="4" t="s">
        <v>3</v>
      </c>
      <c r="T13" s="4" t="s">
        <v>3</v>
      </c>
      <c r="U13" s="4" t="s">
        <v>3</v>
      </c>
      <c r="V13" s="5">
        <v>77</v>
      </c>
      <c r="W13" s="4" t="s">
        <v>3</v>
      </c>
      <c r="X13" s="4" t="s">
        <v>3</v>
      </c>
      <c r="Y13" s="5">
        <v>78</v>
      </c>
      <c r="Z13" s="4" t="s">
        <v>3</v>
      </c>
    </row>
    <row r="15" spans="2:26" x14ac:dyDescent="0.25">
      <c r="D15" s="6" t="s">
        <v>3</v>
      </c>
    </row>
    <row r="48" spans="2:7" x14ac:dyDescent="0.25">
      <c r="B48" s="6">
        <v>0.15069444444444444</v>
      </c>
      <c r="C48">
        <v>3.37</v>
      </c>
      <c r="E48">
        <f>HOUR(B48)</f>
        <v>3</v>
      </c>
      <c r="F48">
        <f>MINUTE(B48)</f>
        <v>37</v>
      </c>
      <c r="G48">
        <f>SECOND(B48)</f>
        <v>0</v>
      </c>
    </row>
    <row r="49" spans="2:9" x14ac:dyDescent="0.25">
      <c r="B49" s="6">
        <v>6.1805555555555558E-2</v>
      </c>
      <c r="C49">
        <v>1.39</v>
      </c>
      <c r="E49">
        <f>HOUR(B49)</f>
        <v>1</v>
      </c>
      <c r="F49">
        <f>MINUTE(B49)</f>
        <v>29</v>
      </c>
      <c r="G49">
        <f>SECOND(B49)</f>
        <v>0</v>
      </c>
    </row>
    <row r="50" spans="2:9" x14ac:dyDescent="0.25">
      <c r="B50" s="6">
        <v>3.3333333333333333E-2</v>
      </c>
      <c r="C50">
        <v>0.48</v>
      </c>
      <c r="E50">
        <f>HOUR(B50)</f>
        <v>0</v>
      </c>
      <c r="F50">
        <f>MINUTE(B50)</f>
        <v>48</v>
      </c>
      <c r="G50">
        <f>SECOND(B50)</f>
        <v>0</v>
      </c>
    </row>
    <row r="51" spans="2:9" x14ac:dyDescent="0.25">
      <c r="B51" s="6">
        <v>2.2916666666666669E-2</v>
      </c>
      <c r="C51">
        <v>0.33</v>
      </c>
      <c r="E51">
        <f>HOUR(B51)</f>
        <v>0</v>
      </c>
      <c r="F51">
        <f>MINUTE(B51)</f>
        <v>33</v>
      </c>
      <c r="G51">
        <f>SECOND(B51)</f>
        <v>0</v>
      </c>
    </row>
    <row r="52" spans="2:9" x14ac:dyDescent="0.25">
      <c r="B52" s="6">
        <v>0.12708333333333333</v>
      </c>
      <c r="C52">
        <v>3.33</v>
      </c>
      <c r="E52">
        <f>HOUR(B52)</f>
        <v>3</v>
      </c>
      <c r="F52">
        <f>MINUTE(B52)</f>
        <v>3</v>
      </c>
      <c r="G52">
        <f>SECOND(B52)</f>
        <v>0</v>
      </c>
    </row>
    <row r="53" spans="2:9" x14ac:dyDescent="0.25">
      <c r="B53" s="6">
        <f>SUM(B48:B52)</f>
        <v>0.39583333333333331</v>
      </c>
      <c r="C53" s="9">
        <f>+C51+C50+C49+C48+C52</f>
        <v>8.9</v>
      </c>
      <c r="E53">
        <f>SUM(E48:E52)</f>
        <v>7</v>
      </c>
      <c r="F53">
        <f>(SUM(F48:F52)/60)</f>
        <v>2.5</v>
      </c>
      <c r="G53">
        <f>SUM(G48:G52)</f>
        <v>0</v>
      </c>
      <c r="I53">
        <f>E53+F53+G53</f>
        <v>9.5</v>
      </c>
    </row>
    <row r="55" spans="2:9" x14ac:dyDescent="0.25">
      <c r="E55">
        <f>HOUR(C53)</f>
        <v>21</v>
      </c>
      <c r="F55">
        <f>MINUTE(C53)/60</f>
        <v>0.6</v>
      </c>
    </row>
    <row r="82" spans="5:34" x14ac:dyDescent="0.25">
      <c r="E82" s="10"/>
      <c r="F82" s="10"/>
      <c r="G82" s="10"/>
      <c r="H82" s="10"/>
      <c r="I82" s="10"/>
      <c r="J82" s="10"/>
      <c r="K82" s="10"/>
      <c r="L82" s="10"/>
      <c r="M82" s="10"/>
      <c r="N82" s="10"/>
      <c r="O82" s="10"/>
      <c r="P82" s="10"/>
      <c r="Q82" s="10"/>
      <c r="R82" s="10"/>
      <c r="S82" s="10"/>
      <c r="T82" s="10"/>
      <c r="U82" s="10"/>
      <c r="V82" s="10"/>
      <c r="W82" s="10"/>
      <c r="X82" s="10"/>
      <c r="Y82" s="10"/>
      <c r="Z82" s="10"/>
      <c r="AA82" s="10"/>
      <c r="AB82" s="10"/>
      <c r="AC82" s="10"/>
      <c r="AD82" s="10"/>
      <c r="AE82" s="10"/>
      <c r="AF82" s="10"/>
      <c r="AG82" s="10"/>
      <c r="AH82" s="10"/>
    </row>
    <row r="83" spans="5:34" x14ac:dyDescent="0.25">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c r="AE83" s="11"/>
      <c r="AF83" s="11"/>
      <c r="AG83" s="11"/>
      <c r="AH83" s="11"/>
    </row>
    <row r="85" spans="5:34" x14ac:dyDescent="0.25">
      <c r="E85" s="1">
        <v>42964</v>
      </c>
      <c r="F85" s="1">
        <v>42965</v>
      </c>
      <c r="G85" s="1">
        <v>42968</v>
      </c>
      <c r="H85" s="1">
        <v>42969</v>
      </c>
      <c r="I85" s="1">
        <v>42970</v>
      </c>
      <c r="J85" s="1">
        <v>42971</v>
      </c>
      <c r="K85" s="1">
        <v>42972</v>
      </c>
      <c r="L85" s="1">
        <v>42975</v>
      </c>
      <c r="M85" s="1">
        <v>42976</v>
      </c>
      <c r="N85" s="1">
        <v>42977</v>
      </c>
      <c r="O85" s="1">
        <v>42978</v>
      </c>
      <c r="P85" s="1">
        <v>42979</v>
      </c>
      <c r="Q85" s="1">
        <v>42982</v>
      </c>
      <c r="R85" s="1">
        <v>42983</v>
      </c>
      <c r="S85" s="1">
        <v>42984</v>
      </c>
      <c r="T85" s="1">
        <v>42985</v>
      </c>
      <c r="U85" s="1">
        <v>42986</v>
      </c>
      <c r="V85" s="1">
        <v>42989</v>
      </c>
      <c r="W85" s="1">
        <v>42990</v>
      </c>
      <c r="X85" s="1">
        <v>42991</v>
      </c>
      <c r="Y85" s="1">
        <v>42992</v>
      </c>
      <c r="Z85" s="1">
        <v>42992</v>
      </c>
    </row>
    <row r="86" spans="5:34" x14ac:dyDescent="0.25">
      <c r="E86" s="10">
        <v>42965</v>
      </c>
      <c r="F86" s="10">
        <v>42966</v>
      </c>
      <c r="G86" s="10">
        <v>42969</v>
      </c>
      <c r="H86" s="10">
        <v>42970</v>
      </c>
      <c r="I86" s="10">
        <v>42971</v>
      </c>
      <c r="J86" s="10">
        <v>42972</v>
      </c>
      <c r="K86" s="10">
        <v>42973</v>
      </c>
      <c r="L86" s="10">
        <v>42976</v>
      </c>
      <c r="M86" s="10">
        <v>42977</v>
      </c>
      <c r="N86" s="10">
        <v>42978</v>
      </c>
      <c r="O86" s="10">
        <v>42979</v>
      </c>
      <c r="P86" s="10">
        <v>42980</v>
      </c>
      <c r="Q86" s="10">
        <v>42983</v>
      </c>
      <c r="R86" s="10">
        <v>42984</v>
      </c>
      <c r="S86" s="10">
        <v>42985</v>
      </c>
      <c r="T86" s="10">
        <v>42986</v>
      </c>
      <c r="U86" s="10">
        <v>42987</v>
      </c>
      <c r="V86" s="10">
        <v>42990</v>
      </c>
      <c r="W86" s="10">
        <v>42991</v>
      </c>
      <c r="X86" s="10">
        <v>42992</v>
      </c>
      <c r="Y86" s="10">
        <v>42993</v>
      </c>
    </row>
    <row r="87" spans="5:34" x14ac:dyDescent="0.25">
      <c r="E87" s="11">
        <v>0.18797453703703704</v>
      </c>
      <c r="F87" s="11">
        <v>0.2050925925925926</v>
      </c>
      <c r="G87" s="11">
        <v>0.21420138888888887</v>
      </c>
      <c r="H87" s="11">
        <v>0.19473379629629628</v>
      </c>
      <c r="I87" s="11">
        <v>0.17991898148148147</v>
      </c>
      <c r="J87" s="11">
        <v>0.17394675925925926</v>
      </c>
      <c r="K87" s="11">
        <v>0.23842592592592593</v>
      </c>
      <c r="L87" s="11">
        <v>0.20961805555555557</v>
      </c>
      <c r="M87" s="11">
        <v>0.19395833333333334</v>
      </c>
      <c r="N87" s="11">
        <v>0.22893518518518519</v>
      </c>
      <c r="O87" s="11">
        <v>0.29692129629629632</v>
      </c>
      <c r="P87" s="11">
        <v>0.22813657407407406</v>
      </c>
      <c r="Q87" s="11">
        <v>0.50347222222222221</v>
      </c>
      <c r="R87" s="11">
        <v>0.22984953703703703</v>
      </c>
      <c r="S87" s="11">
        <v>0.2265625</v>
      </c>
      <c r="T87" s="11">
        <v>0.19863425925925926</v>
      </c>
      <c r="U87" s="11">
        <v>0.22027777777777779</v>
      </c>
      <c r="V87" s="11">
        <v>0.32339120370370372</v>
      </c>
      <c r="W87" s="11">
        <v>0.20216435185185186</v>
      </c>
      <c r="X87" s="11">
        <v>0.16312499999999999</v>
      </c>
      <c r="Y87" s="11">
        <v>0.25543981481481481</v>
      </c>
    </row>
  </sheetData>
  <mergeCells count="11">
    <mergeCell ref="B13:C13"/>
    <mergeCell ref="B4:C4"/>
    <mergeCell ref="D4:K4"/>
    <mergeCell ref="L4:Y4"/>
    <mergeCell ref="B5:C6"/>
    <mergeCell ref="B7:C7"/>
    <mergeCell ref="B8:C8"/>
    <mergeCell ref="B9:C9"/>
    <mergeCell ref="B10:C10"/>
    <mergeCell ref="B11:C11"/>
    <mergeCell ref="B12:C12"/>
  </mergeCell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AM88"/>
  <sheetViews>
    <sheetView showGridLines="0" tabSelected="1" zoomScale="80" zoomScaleNormal="80" zoomScaleSheetLayoutView="70" workbookViewId="0">
      <pane xSplit="3" topLeftCell="L1" activePane="topRight" state="frozen"/>
      <selection activeCell="A3" sqref="A3"/>
      <selection pane="topRight" activeCell="AD5" sqref="AD5"/>
    </sheetView>
  </sheetViews>
  <sheetFormatPr baseColWidth="10" defaultColWidth="9.140625" defaultRowHeight="15" x14ac:dyDescent="0.25"/>
  <cols>
    <col min="1" max="1" width="4.28515625" customWidth="1"/>
    <col min="3" max="3" width="16.5703125" customWidth="1"/>
    <col min="4" max="4" width="10.140625" customWidth="1"/>
    <col min="5" max="5" width="9.85546875" customWidth="1"/>
    <col min="6" max="6" width="10.140625" customWidth="1"/>
    <col min="7" max="7" width="10.7109375" bestFit="1" customWidth="1"/>
    <col min="8" max="8" width="10.28515625" customWidth="1"/>
    <col min="9" max="10" width="10.7109375" bestFit="1" customWidth="1"/>
    <col min="11" max="11" width="10.28515625" bestFit="1" customWidth="1"/>
    <col min="12" max="12" width="10.140625" bestFit="1" customWidth="1"/>
    <col min="13" max="20" width="10.28515625" bestFit="1" customWidth="1"/>
    <col min="21" max="21" width="10.7109375" bestFit="1" customWidth="1"/>
    <col min="22" max="22" width="10.5703125" customWidth="1"/>
    <col min="23" max="24" width="10.7109375" bestFit="1" customWidth="1"/>
    <col min="25" max="25" width="9.85546875" customWidth="1"/>
    <col min="26" max="26" width="6.28515625" bestFit="1" customWidth="1"/>
    <col min="27" max="27" width="5.42578125" customWidth="1"/>
    <col min="34" max="35" width="10.7109375" bestFit="1" customWidth="1"/>
  </cols>
  <sheetData>
    <row r="2" spans="2:39" x14ac:dyDescent="0.25">
      <c r="AC2" s="29"/>
      <c r="AD2" s="29"/>
      <c r="AE2" s="29"/>
      <c r="AF2" s="29"/>
      <c r="AG2" s="29"/>
      <c r="AH2" s="29"/>
      <c r="AI2" s="29"/>
      <c r="AJ2" s="29"/>
      <c r="AK2" s="29"/>
      <c r="AL2" s="29"/>
      <c r="AM2" s="29"/>
    </row>
    <row r="3" spans="2:39" ht="15.75" customHeight="1" x14ac:dyDescent="0.25">
      <c r="B3" s="148" t="s">
        <v>3</v>
      </c>
      <c r="C3" s="148"/>
      <c r="D3" s="115"/>
      <c r="E3" s="115"/>
      <c r="F3" s="115"/>
      <c r="G3" s="115"/>
      <c r="H3" s="115"/>
      <c r="I3" s="115"/>
      <c r="J3" s="115"/>
      <c r="K3" s="115"/>
      <c r="L3" s="115"/>
      <c r="M3" s="115"/>
      <c r="N3" s="115"/>
      <c r="O3" s="115"/>
      <c r="P3" s="115"/>
      <c r="Q3" s="115"/>
      <c r="R3" s="115"/>
      <c r="S3" s="115"/>
      <c r="T3" s="115"/>
      <c r="U3" s="118"/>
      <c r="V3" s="118"/>
      <c r="W3" s="118"/>
      <c r="X3" s="118"/>
      <c r="Y3" s="118"/>
      <c r="Z3" s="29"/>
      <c r="AA3" s="29"/>
      <c r="AB3" s="29"/>
      <c r="AC3" s="29"/>
      <c r="AD3" s="29"/>
      <c r="AE3" s="29"/>
      <c r="AF3" s="29"/>
      <c r="AG3" s="29"/>
      <c r="AH3" s="29"/>
      <c r="AI3" s="29"/>
      <c r="AJ3" s="29"/>
    </row>
    <row r="4" spans="2:39" x14ac:dyDescent="0.25">
      <c r="B4" s="149"/>
      <c r="C4" s="149"/>
      <c r="D4" s="20">
        <v>43289</v>
      </c>
      <c r="E4" s="20">
        <v>43290</v>
      </c>
      <c r="F4" s="20">
        <v>43291</v>
      </c>
      <c r="G4" s="20">
        <v>43292</v>
      </c>
      <c r="H4" s="20">
        <v>43293</v>
      </c>
      <c r="I4" s="20">
        <v>43294</v>
      </c>
      <c r="J4" s="20">
        <v>43295</v>
      </c>
      <c r="K4" s="20">
        <v>43296</v>
      </c>
      <c r="L4" s="20">
        <v>43297</v>
      </c>
      <c r="M4" s="20">
        <v>43298</v>
      </c>
      <c r="N4" s="20">
        <v>43299</v>
      </c>
      <c r="O4" s="20">
        <v>43300</v>
      </c>
      <c r="P4" s="20">
        <v>43301</v>
      </c>
      <c r="Q4" s="20">
        <v>43302</v>
      </c>
      <c r="R4" s="20">
        <v>43303</v>
      </c>
      <c r="S4" s="20">
        <v>43304</v>
      </c>
      <c r="T4" s="20">
        <v>43305</v>
      </c>
      <c r="U4" s="20">
        <v>43306</v>
      </c>
      <c r="V4" s="20">
        <v>43307</v>
      </c>
      <c r="W4" s="20">
        <v>43308</v>
      </c>
      <c r="X4" s="20">
        <v>43309</v>
      </c>
      <c r="Y4" s="20">
        <v>43310</v>
      </c>
    </row>
    <row r="5" spans="2:39" x14ac:dyDescent="0.25">
      <c r="B5" s="149"/>
      <c r="C5" s="149"/>
      <c r="D5" s="117" t="str">
        <f t="shared" ref="D5:L5" si="0">CONCATENATE(MID(UPPER(TEXT(D4,"dddd")),1,3)," ",DAY(D4))</f>
        <v>DOM 8</v>
      </c>
      <c r="E5" s="117" t="str">
        <f t="shared" si="0"/>
        <v>LUN 9</v>
      </c>
      <c r="F5" s="117" t="str">
        <f t="shared" si="0"/>
        <v>MAR 10</v>
      </c>
      <c r="G5" s="117" t="str">
        <f t="shared" si="0"/>
        <v>MIÉ 11</v>
      </c>
      <c r="H5" s="117" t="str">
        <f t="shared" si="0"/>
        <v>JUE 12</v>
      </c>
      <c r="I5" s="117" t="str">
        <f t="shared" si="0"/>
        <v>VIE 13</v>
      </c>
      <c r="J5" s="117" t="str">
        <f t="shared" si="0"/>
        <v>SÁB 14</v>
      </c>
      <c r="K5" s="117" t="str">
        <f t="shared" si="0"/>
        <v>DOM 15</v>
      </c>
      <c r="L5" s="117" t="str">
        <f t="shared" si="0"/>
        <v>LUN 16</v>
      </c>
      <c r="M5" s="117" t="str">
        <f t="shared" ref="M5:R5" si="1">CONCATENATE(MID(UPPER(TEXT(M4,"dddd")),1,3)," ",DAY(M4))</f>
        <v>MAR 17</v>
      </c>
      <c r="N5" s="117" t="str">
        <f t="shared" si="1"/>
        <v>MIÉ 18</v>
      </c>
      <c r="O5" s="117" t="str">
        <f t="shared" si="1"/>
        <v>JUE 19</v>
      </c>
      <c r="P5" s="117" t="str">
        <f t="shared" si="1"/>
        <v>VIE 20</v>
      </c>
      <c r="Q5" s="117" t="str">
        <f t="shared" si="1"/>
        <v>SÁB 21</v>
      </c>
      <c r="R5" s="117" t="str">
        <f t="shared" si="1"/>
        <v>DOM 22</v>
      </c>
      <c r="S5" s="117" t="str">
        <f t="shared" ref="S5:Y5" si="2">CONCATENATE(MID(UPPER(TEXT(S4,"dddd")),1,3)," ",DAY(S4))</f>
        <v>LUN 23</v>
      </c>
      <c r="T5" s="117" t="str">
        <f t="shared" si="2"/>
        <v>MAR 24</v>
      </c>
      <c r="U5" s="117" t="str">
        <f t="shared" si="2"/>
        <v>MIÉ 25</v>
      </c>
      <c r="V5" s="117" t="str">
        <f t="shared" si="2"/>
        <v>JUE 26</v>
      </c>
      <c r="W5" s="117" t="str">
        <f t="shared" si="2"/>
        <v>VIE 27</v>
      </c>
      <c r="X5" s="117" t="str">
        <f t="shared" si="2"/>
        <v>SÁB 28</v>
      </c>
      <c r="Y5" s="117" t="str">
        <f t="shared" si="2"/>
        <v>DOM 29</v>
      </c>
      <c r="Z5" s="105" t="s">
        <v>19</v>
      </c>
    </row>
    <row r="6" spans="2:39" x14ac:dyDescent="0.25">
      <c r="B6" s="150" t="s">
        <v>4</v>
      </c>
      <c r="C6" s="151"/>
      <c r="D6" s="95">
        <v>0.75277777777777777</v>
      </c>
      <c r="E6" s="95">
        <v>1.0631944444444443</v>
      </c>
      <c r="F6" s="95">
        <v>0.83472222222222225</v>
      </c>
      <c r="G6" s="95">
        <v>0.86597222222222225</v>
      </c>
      <c r="H6" s="95">
        <v>0.90972222222222221</v>
      </c>
      <c r="I6" s="95">
        <v>0.73611111111111116</v>
      </c>
      <c r="J6" s="95">
        <v>0.86111111111111116</v>
      </c>
      <c r="K6" s="95">
        <v>0.85972222222222217</v>
      </c>
      <c r="L6" s="95">
        <v>0.80902777777777779</v>
      </c>
      <c r="M6" s="116">
        <v>0.76944444444444438</v>
      </c>
      <c r="N6" s="116">
        <v>0.7270833333333333</v>
      </c>
      <c r="O6" s="112">
        <v>0.82430555555555562</v>
      </c>
      <c r="P6" s="112">
        <v>0.72291666666666676</v>
      </c>
      <c r="Q6" s="112">
        <v>0.73749999999999993</v>
      </c>
      <c r="R6" s="112">
        <v>0.72222222222222221</v>
      </c>
      <c r="S6" s="112">
        <v>0.83750000000000002</v>
      </c>
      <c r="T6" s="112">
        <v>0.82152777777777775</v>
      </c>
      <c r="U6" s="112">
        <v>0.79375000000000007</v>
      </c>
      <c r="V6" s="112">
        <v>0.87430555555555556</v>
      </c>
      <c r="W6" s="112">
        <v>0.81388888888888899</v>
      </c>
      <c r="X6" s="112">
        <v>0.74583333333333324</v>
      </c>
      <c r="Y6" s="112">
        <v>0.35902777777777778</v>
      </c>
      <c r="Z6" s="32">
        <f>AVERAGE(D6:U6)</f>
        <v>0.81381172839506166</v>
      </c>
    </row>
    <row r="7" spans="2:39" x14ac:dyDescent="0.25">
      <c r="B7" s="146" t="s">
        <v>5</v>
      </c>
      <c r="C7" s="147"/>
      <c r="D7" s="95">
        <v>0.17430555555555557</v>
      </c>
      <c r="E7" s="95">
        <v>0.17569444444444446</v>
      </c>
      <c r="F7" s="95">
        <v>0.17986111111111111</v>
      </c>
      <c r="G7" s="95">
        <v>0.1763888888888889</v>
      </c>
      <c r="H7" s="95">
        <v>0.20208333333333331</v>
      </c>
      <c r="I7" s="95">
        <v>0.17777777777777778</v>
      </c>
      <c r="J7" s="95">
        <v>0.17222222222222225</v>
      </c>
      <c r="K7" s="95">
        <v>0.17083333333333331</v>
      </c>
      <c r="L7" s="95">
        <v>0.18333333333333335</v>
      </c>
      <c r="M7" s="116">
        <v>0.17361111111111113</v>
      </c>
      <c r="N7" s="116">
        <v>0.17569444444444446</v>
      </c>
      <c r="O7" s="112">
        <v>0.18402777777777779</v>
      </c>
      <c r="P7" s="112">
        <v>0.17291666666666669</v>
      </c>
      <c r="Q7" s="112">
        <v>0.17847222222222223</v>
      </c>
      <c r="R7" s="112">
        <v>0.18958333333333333</v>
      </c>
      <c r="S7" s="112">
        <v>0.18333333333333335</v>
      </c>
      <c r="T7" s="112">
        <v>0.18194444444444444</v>
      </c>
      <c r="U7" s="112">
        <v>0.18958333333333333</v>
      </c>
      <c r="V7" s="112">
        <v>0.18055555555555555</v>
      </c>
      <c r="W7" s="112">
        <v>0.19166666666666665</v>
      </c>
      <c r="X7" s="112">
        <v>0.18611111111111112</v>
      </c>
      <c r="Y7" s="112">
        <v>0.19097222222222221</v>
      </c>
      <c r="Z7" s="32">
        <f>AVERAGE(D7:Y7)</f>
        <v>0.18140782828282823</v>
      </c>
    </row>
    <row r="8" spans="2:39" x14ac:dyDescent="0.25">
      <c r="B8" s="155" t="s">
        <v>6</v>
      </c>
      <c r="C8" s="156"/>
      <c r="D8" s="104">
        <v>8.6111111111111124E-2</v>
      </c>
      <c r="E8" s="104">
        <v>9.7916666666666666E-2</v>
      </c>
      <c r="F8" s="104">
        <v>0.10208333333333335</v>
      </c>
      <c r="G8" s="95">
        <v>0.11388888888888889</v>
      </c>
      <c r="H8" s="104">
        <v>0.10555555555555556</v>
      </c>
      <c r="I8" s="104">
        <v>6.805555555555555E-2</v>
      </c>
      <c r="J8" s="104">
        <v>7.8472222222222221E-2</v>
      </c>
      <c r="K8" s="95">
        <v>8.8888888888888892E-2</v>
      </c>
      <c r="L8" s="104">
        <v>9.7222222222222224E-2</v>
      </c>
      <c r="M8" s="31">
        <v>8.4027777777777771E-2</v>
      </c>
      <c r="N8" s="31">
        <v>0.1076388888888889</v>
      </c>
      <c r="O8" s="113">
        <v>0.51944444444444449</v>
      </c>
      <c r="P8" s="113">
        <v>7.013888888888889E-2</v>
      </c>
      <c r="Q8" s="113">
        <v>6.7361111111111108E-2</v>
      </c>
      <c r="R8" s="113">
        <v>8.5416666666666655E-2</v>
      </c>
      <c r="S8" s="113">
        <v>8.7500000000000008E-2</v>
      </c>
      <c r="T8" s="113">
        <v>9.6527777777777768E-2</v>
      </c>
      <c r="U8" s="113">
        <v>0.10277777777777779</v>
      </c>
      <c r="V8" s="113">
        <v>8.7500000000000008E-2</v>
      </c>
      <c r="W8" s="113">
        <v>7.2222222222222229E-2</v>
      </c>
      <c r="X8" s="113">
        <v>6.0416666666666667E-2</v>
      </c>
      <c r="Y8" s="113">
        <v>0</v>
      </c>
      <c r="Z8" s="32">
        <f>AVERAGE(D8:N8)</f>
        <v>9.3623737373737373E-2</v>
      </c>
      <c r="AD8">
        <v>1</v>
      </c>
    </row>
    <row r="9" spans="2:39" x14ac:dyDescent="0.25">
      <c r="B9" s="157" t="s">
        <v>7</v>
      </c>
      <c r="C9" s="158"/>
      <c r="D9" s="104">
        <v>2.4305555555555556E-2</v>
      </c>
      <c r="E9" s="104">
        <v>2.9166666666666664E-2</v>
      </c>
      <c r="F9" s="104">
        <v>2.4999999999999998E-2</v>
      </c>
      <c r="G9" s="95">
        <v>2.7777777777777776E-2</v>
      </c>
      <c r="H9" s="104">
        <v>3.125E-2</v>
      </c>
      <c r="I9" s="104">
        <v>2.4305555555555556E-2</v>
      </c>
      <c r="J9" s="104">
        <v>2.8472222222222222E-2</v>
      </c>
      <c r="K9" s="95">
        <v>2.4999999999999998E-2</v>
      </c>
      <c r="L9" s="104">
        <v>5.4166666666666669E-2</v>
      </c>
      <c r="M9" s="31">
        <v>2.6388888888888889E-2</v>
      </c>
      <c r="N9" s="31">
        <v>2.4999999999999998E-2</v>
      </c>
      <c r="O9" s="113">
        <v>2.8472222222222222E-2</v>
      </c>
      <c r="P9" s="113">
        <v>2.5694444444444447E-2</v>
      </c>
      <c r="Q9" s="113">
        <v>2.5694444444444447E-2</v>
      </c>
      <c r="R9" s="113">
        <v>2.4999999999999998E-2</v>
      </c>
      <c r="S9" s="113">
        <v>2.5694444444444447E-2</v>
      </c>
      <c r="T9" s="113">
        <v>3.0555555555555555E-2</v>
      </c>
      <c r="U9" s="113">
        <v>2.5694444444444447E-2</v>
      </c>
      <c r="V9" s="113">
        <v>2.6388888888888889E-2</v>
      </c>
      <c r="W9" s="113">
        <v>2.4999999999999998E-2</v>
      </c>
      <c r="X9" s="113">
        <v>2.4999999999999998E-2</v>
      </c>
      <c r="Y9" s="113">
        <v>0</v>
      </c>
      <c r="Z9" s="32">
        <f>AVERAGE(D9:N9)</f>
        <v>2.9166666666666674E-2</v>
      </c>
      <c r="AD9">
        <v>2</v>
      </c>
    </row>
    <row r="10" spans="2:39" x14ac:dyDescent="0.25">
      <c r="B10" s="159" t="s">
        <v>8</v>
      </c>
      <c r="C10" s="160"/>
      <c r="D10" s="104">
        <v>6.9444444444444447E-4</v>
      </c>
      <c r="E10" s="104">
        <v>3.472222222222222E-3</v>
      </c>
      <c r="F10" s="104">
        <v>1.3888888888888889E-3</v>
      </c>
      <c r="G10" s="104">
        <v>6.9444444444444447E-4</v>
      </c>
      <c r="H10" s="104">
        <v>1.3888888888888889E-3</v>
      </c>
      <c r="I10" s="104">
        <v>6.9444444444444447E-4</v>
      </c>
      <c r="J10" s="104">
        <v>2.7777777777777779E-3</v>
      </c>
      <c r="K10" s="104">
        <v>1.3888888888888889E-3</v>
      </c>
      <c r="L10" s="104">
        <v>1.3888888888888889E-3</v>
      </c>
      <c r="M10" s="31">
        <v>6.9444444444444447E-4</v>
      </c>
      <c r="N10" s="31">
        <v>1.3888888888888889E-3</v>
      </c>
      <c r="O10" s="114">
        <v>2.7777777777777779E-3</v>
      </c>
      <c r="P10" s="114">
        <v>6.9444444444444447E-4</v>
      </c>
      <c r="Q10" s="114">
        <v>6.9444444444444447E-4</v>
      </c>
      <c r="R10" s="114">
        <v>6.9444444444444447E-4</v>
      </c>
      <c r="S10" s="114">
        <v>6.9444444444444447E-4</v>
      </c>
      <c r="T10" s="114">
        <v>2.0833333333333333E-3</v>
      </c>
      <c r="U10" s="114">
        <v>6.9444444444444447E-4</v>
      </c>
      <c r="V10" s="114">
        <v>6.9444444444444447E-4</v>
      </c>
      <c r="W10" s="114">
        <v>6.9444444444444447E-4</v>
      </c>
      <c r="X10" s="114">
        <v>6.9444444444444447E-4</v>
      </c>
      <c r="Y10" s="114">
        <v>1.3888888888888889E-3</v>
      </c>
      <c r="Z10" s="32">
        <f>AVERAGE(D10:R10)</f>
        <v>1.3888888888888889E-3</v>
      </c>
      <c r="AD10">
        <v>3</v>
      </c>
    </row>
    <row r="11" spans="2:39" x14ac:dyDescent="0.25">
      <c r="B11" s="161" t="s">
        <v>9</v>
      </c>
      <c r="C11" s="162"/>
      <c r="D11" s="104">
        <v>0.38819444444444445</v>
      </c>
      <c r="E11" s="104">
        <v>0.57152777777777775</v>
      </c>
      <c r="F11" s="104">
        <v>0.39305555555555555</v>
      </c>
      <c r="G11" s="104">
        <v>0.4284722222222222</v>
      </c>
      <c r="H11" s="104">
        <v>0.5493055555555556</v>
      </c>
      <c r="I11" s="104">
        <v>0.3979166666666667</v>
      </c>
      <c r="J11" s="104">
        <v>0.42708333333333331</v>
      </c>
      <c r="K11" s="104">
        <v>0.38819444444444445</v>
      </c>
      <c r="L11" s="104">
        <v>0.40625</v>
      </c>
      <c r="M11" s="31">
        <v>0.4291666666666667</v>
      </c>
      <c r="N11" s="31">
        <v>0.3888888888888889</v>
      </c>
      <c r="O11" s="113">
        <v>0.45277777777777778</v>
      </c>
      <c r="P11" s="113">
        <v>0.39027777777777778</v>
      </c>
      <c r="Q11" s="113">
        <v>0.38263888888888892</v>
      </c>
      <c r="R11" s="113">
        <v>0.4055555555555555</v>
      </c>
      <c r="S11" s="113">
        <v>0.40625</v>
      </c>
      <c r="T11" s="113">
        <v>0.46180555555555558</v>
      </c>
      <c r="U11" s="113">
        <v>0.40972222222222227</v>
      </c>
      <c r="V11" s="113">
        <v>0.4145833333333333</v>
      </c>
      <c r="W11" s="113">
        <v>0.39166666666666666</v>
      </c>
      <c r="X11" s="113">
        <v>0.3833333333333333</v>
      </c>
      <c r="Y11" s="113">
        <v>0</v>
      </c>
      <c r="Z11" s="32">
        <f>AVERAGE(D11:O11)</f>
        <v>0.43506944444444445</v>
      </c>
      <c r="AD11">
        <v>4</v>
      </c>
    </row>
    <row r="12" spans="2:39" x14ac:dyDescent="0.25">
      <c r="B12" s="163" t="s">
        <v>10</v>
      </c>
      <c r="C12" s="164"/>
      <c r="D12" s="104">
        <v>0.2298611111111111</v>
      </c>
      <c r="E12" s="104">
        <v>0.25416666666666665</v>
      </c>
      <c r="F12" s="104">
        <v>0.24444444444444446</v>
      </c>
      <c r="G12" s="104">
        <v>0.23541666666666669</v>
      </c>
      <c r="H12" s="104">
        <v>0.21944444444444444</v>
      </c>
      <c r="I12" s="104">
        <v>0.23333333333333331</v>
      </c>
      <c r="J12" s="104">
        <v>0.24791666666666667</v>
      </c>
      <c r="K12" s="104">
        <v>0.25277777777777777</v>
      </c>
      <c r="L12" s="104">
        <v>0.2388888888888889</v>
      </c>
      <c r="M12" s="31">
        <v>0.23402777777777781</v>
      </c>
      <c r="N12" s="31">
        <v>0.23333333333333331</v>
      </c>
      <c r="O12" s="114">
        <v>0.24374999999999999</v>
      </c>
      <c r="P12" s="114">
        <v>0.23124999999999998</v>
      </c>
      <c r="Q12" s="114">
        <v>0.23263888888888887</v>
      </c>
      <c r="R12" s="114">
        <v>0.23402777777777781</v>
      </c>
      <c r="S12" s="114">
        <v>0.23750000000000002</v>
      </c>
      <c r="T12" s="114">
        <v>0.23819444444444446</v>
      </c>
      <c r="U12" s="114">
        <v>0.24027777777777778</v>
      </c>
      <c r="V12" s="114">
        <v>0.23541666666666669</v>
      </c>
      <c r="W12" s="114">
        <v>0.24722222222222223</v>
      </c>
      <c r="X12" s="114">
        <v>0.23611111111111113</v>
      </c>
      <c r="Y12" s="114">
        <v>0.24444444444444446</v>
      </c>
      <c r="Z12" s="32">
        <f>AVERAGE(D12:R12)</f>
        <v>0.23768518518518522</v>
      </c>
      <c r="AD12">
        <v>5</v>
      </c>
    </row>
    <row r="13" spans="2:39" x14ac:dyDescent="0.25">
      <c r="B13" s="165" t="s">
        <v>11</v>
      </c>
      <c r="C13" s="166"/>
      <c r="D13" s="31">
        <v>0.16944444444444443</v>
      </c>
      <c r="E13" s="31">
        <v>0.25694444444444448</v>
      </c>
      <c r="F13" s="31">
        <v>0.23263888888888887</v>
      </c>
      <c r="G13" s="31">
        <v>0.25208333333333333</v>
      </c>
      <c r="H13" s="31">
        <v>0.19444444444444445</v>
      </c>
      <c r="I13" s="31">
        <v>0.15763888888888888</v>
      </c>
      <c r="J13" s="31">
        <v>0.22013888888888888</v>
      </c>
      <c r="K13" s="31">
        <v>0.18541666666666667</v>
      </c>
      <c r="L13" s="31">
        <v>0.20555555555555557</v>
      </c>
      <c r="M13" s="31">
        <v>0.15972222222222224</v>
      </c>
      <c r="N13" s="31">
        <v>0.15763888888888888</v>
      </c>
      <c r="O13" s="32">
        <v>0.15833333333333333</v>
      </c>
      <c r="P13" s="32">
        <v>0.15347222222222223</v>
      </c>
      <c r="Q13" s="32">
        <v>0.17777777777777778</v>
      </c>
      <c r="R13" s="32">
        <v>0.14305555555555557</v>
      </c>
      <c r="S13" s="32">
        <v>0.22708333333333333</v>
      </c>
      <c r="T13" s="32">
        <v>0.16527777777777777</v>
      </c>
      <c r="U13" s="32">
        <v>0.19722222222222222</v>
      </c>
      <c r="V13" s="32">
        <v>0.22777777777777777</v>
      </c>
      <c r="W13" s="32">
        <v>0.22083333333333333</v>
      </c>
      <c r="X13" s="32">
        <v>0.18055555555555555</v>
      </c>
      <c r="Y13" s="32">
        <v>0.16111111111111112</v>
      </c>
      <c r="Z13" s="32">
        <f>AVERAGE(D13:Y13)</f>
        <v>0.19109848484848485</v>
      </c>
      <c r="AD13">
        <v>6</v>
      </c>
    </row>
    <row r="14" spans="2:39" x14ac:dyDescent="0.25">
      <c r="B14" s="152" t="s">
        <v>13</v>
      </c>
      <c r="C14" s="153"/>
      <c r="D14" s="19">
        <f t="shared" ref="D14:L14" si="3">(HOUR(D7)+(MINUTE(D7)/60))+(HOUR(D8)+(MINUTE(D8)/60))+(HOUR(D9)+(MINUTE(D9)/60))+(HOUR(D10)+(MINUTE(D10)/60))+(HOUR(D11)+(MINUTE(D11)/60))+(HOUR(D12)+(MINUTE(D12)/60))+(HOUR(D13)+(MINUTE(D13)/60))</f>
        <v>25.749999999999996</v>
      </c>
      <c r="E14" s="19">
        <f t="shared" si="3"/>
        <v>33.333333333333329</v>
      </c>
      <c r="F14" s="19">
        <f t="shared" si="3"/>
        <v>28.283333333333331</v>
      </c>
      <c r="G14" s="19">
        <f t="shared" si="3"/>
        <v>29.633333333333336</v>
      </c>
      <c r="H14" s="19">
        <f t="shared" si="3"/>
        <v>31.283333333333335</v>
      </c>
      <c r="I14" s="19">
        <f t="shared" si="3"/>
        <v>25.43333333333333</v>
      </c>
      <c r="J14" s="19">
        <f t="shared" si="3"/>
        <v>28.25</v>
      </c>
      <c r="K14" s="19">
        <f t="shared" si="3"/>
        <v>26.699999999999996</v>
      </c>
      <c r="L14" s="19">
        <f t="shared" si="3"/>
        <v>28.483333333333338</v>
      </c>
      <c r="M14" s="19">
        <f t="shared" ref="M14:O14" si="4">(HOUR(M7)+(MINUTE(M7)/60))+(HOUR(M8)+(MINUTE(M8)/60))+(HOUR(M9)+(MINUTE(M9)/60))+(HOUR(M10)+(MINUTE(M10)/60))+(HOUR(M11)+(MINUTE(M11)/60))+(HOUR(M12)+(MINUTE(M12)/60))+(HOUR(M13)+(MINUTE(M13)/60))</f>
        <v>26.583333333333332</v>
      </c>
      <c r="N14" s="19">
        <f t="shared" si="4"/>
        <v>26.15</v>
      </c>
      <c r="O14" s="19">
        <f t="shared" si="4"/>
        <v>38.15</v>
      </c>
      <c r="P14" s="19">
        <f t="shared" ref="P14:S14" si="5">(HOUR(P7)+(MINUTE(P7)/60))+(HOUR(P8)+(MINUTE(P8)/60))+(HOUR(P9)+(MINUTE(P9)/60))+(HOUR(P10)+(MINUTE(P10)/60))+(HOUR(P11)+(MINUTE(P11)/60))+(HOUR(P12)+(MINUTE(P12)/60))+(HOUR(P13)+(MINUTE(P13)/60))</f>
        <v>25.06666666666667</v>
      </c>
      <c r="Q14" s="19">
        <f t="shared" si="5"/>
        <v>25.566666666666666</v>
      </c>
      <c r="R14" s="19">
        <f t="shared" si="5"/>
        <v>26</v>
      </c>
      <c r="S14" s="19">
        <f t="shared" si="5"/>
        <v>28.033333333333331</v>
      </c>
      <c r="T14" s="19">
        <f t="shared" ref="T14:Y14" si="6">(HOUR(T7)+(MINUTE(T7)/60))+(HOUR(T8)+(MINUTE(T8)/60))+(HOUR(T9)+(MINUTE(T9)/60))+(HOUR(T10)+(MINUTE(T10)/60))+(HOUR(T11)+(MINUTE(T11)/60))+(HOUR(T12)+(MINUTE(T12)/60))+(HOUR(T13)+(MINUTE(T13)/60))</f>
        <v>28.233333333333334</v>
      </c>
      <c r="U14" s="19">
        <f t="shared" si="6"/>
        <v>27.983333333333334</v>
      </c>
      <c r="V14" s="19">
        <f t="shared" si="6"/>
        <v>28.15</v>
      </c>
      <c r="W14" s="19">
        <f t="shared" si="6"/>
        <v>27.583333333333336</v>
      </c>
      <c r="X14" s="19">
        <f t="shared" si="6"/>
        <v>25.733333333333331</v>
      </c>
      <c r="Y14" s="19">
        <f t="shared" si="6"/>
        <v>14.350000000000001</v>
      </c>
      <c r="Z14" s="19">
        <f t="shared" ref="Z14" si="7">(HOUR(Z7)+(MINUTE(Z7)/60))+(HOUR(Z8)+(MINUTE(Z8)/60))+(HOUR(Z9)+(MINUTE(Z9)/60))+(HOUR(Z10)+(MINUTE(Z10)/60))+(HOUR(Z11)+(MINUTE(Z11)/60))+(HOUR(Z12)+(MINUTE(Z12)/60))+(HOUR(Z13)+(MINUTE(Z13)/60))</f>
        <v>28.033333333333331</v>
      </c>
      <c r="AD14">
        <v>7</v>
      </c>
    </row>
    <row r="15" spans="2:39" x14ac:dyDescent="0.25">
      <c r="B15" s="133" t="s">
        <v>12</v>
      </c>
      <c r="C15" s="154"/>
      <c r="D15" s="100"/>
      <c r="E15" s="100"/>
      <c r="F15" s="100"/>
      <c r="G15" s="100"/>
      <c r="H15" s="100"/>
      <c r="I15" s="100"/>
      <c r="J15" s="107">
        <v>104</v>
      </c>
      <c r="K15" s="107">
        <v>105</v>
      </c>
      <c r="L15" s="100"/>
      <c r="M15" s="107">
        <v>106</v>
      </c>
      <c r="N15" s="110"/>
      <c r="O15" s="110"/>
      <c r="P15" s="110"/>
      <c r="Q15" s="110"/>
      <c r="R15" s="107">
        <v>107</v>
      </c>
      <c r="S15" s="110"/>
      <c r="T15" s="110"/>
      <c r="U15" s="110"/>
      <c r="V15" s="110"/>
      <c r="W15" s="110"/>
      <c r="X15" s="110"/>
      <c r="Y15" s="110"/>
      <c r="AD15">
        <v>8</v>
      </c>
    </row>
    <row r="16" spans="2:39" x14ac:dyDescent="0.25">
      <c r="W16" s="6"/>
      <c r="X16" s="6"/>
      <c r="Y16" s="6"/>
      <c r="AB16" s="30"/>
      <c r="AC16" s="29"/>
      <c r="AD16">
        <v>9</v>
      </c>
      <c r="AE16" s="29"/>
      <c r="AF16" s="29"/>
      <c r="AG16" s="29"/>
      <c r="AH16" s="29"/>
      <c r="AI16" s="29"/>
      <c r="AJ16" s="29"/>
      <c r="AK16" s="29"/>
      <c r="AL16" s="29"/>
      <c r="AM16" s="29"/>
    </row>
    <row r="17" spans="3:39" x14ac:dyDescent="0.25">
      <c r="D17" s="6" t="s">
        <v>3</v>
      </c>
      <c r="X17" t="s">
        <v>3</v>
      </c>
      <c r="AB17" s="29"/>
      <c r="AC17" s="29"/>
      <c r="AD17">
        <v>10</v>
      </c>
      <c r="AE17" s="29"/>
      <c r="AF17" s="29"/>
      <c r="AG17" s="30"/>
      <c r="AH17" s="29"/>
      <c r="AI17" s="29"/>
      <c r="AJ17" s="29"/>
      <c r="AK17" s="29"/>
      <c r="AL17" s="29"/>
      <c r="AM17" s="29"/>
    </row>
    <row r="18" spans="3:39" x14ac:dyDescent="0.25">
      <c r="AB18" s="40"/>
      <c r="AC18" s="29"/>
      <c r="AD18">
        <v>11</v>
      </c>
      <c r="AE18" s="29"/>
      <c r="AF18" s="29"/>
      <c r="AG18" s="30"/>
      <c r="AH18" s="29"/>
      <c r="AI18" s="29"/>
      <c r="AJ18" s="29"/>
      <c r="AK18" s="29"/>
      <c r="AL18" s="29"/>
      <c r="AM18" s="29"/>
    </row>
    <row r="19" spans="3:39" x14ac:dyDescent="0.25">
      <c r="AC19" s="29"/>
      <c r="AD19">
        <v>12</v>
      </c>
      <c r="AE19" s="29"/>
      <c r="AF19" s="29"/>
      <c r="AG19" s="30"/>
      <c r="AH19" s="29"/>
      <c r="AI19" s="29"/>
      <c r="AJ19" s="29"/>
      <c r="AK19" s="29"/>
      <c r="AL19" s="29"/>
      <c r="AM19" s="29"/>
    </row>
    <row r="20" spans="3:39" x14ac:dyDescent="0.25">
      <c r="AC20" s="29"/>
      <c r="AD20">
        <v>13</v>
      </c>
      <c r="AE20" s="29"/>
      <c r="AF20" s="29"/>
      <c r="AG20" s="30"/>
      <c r="AH20" s="29"/>
      <c r="AI20" s="29"/>
      <c r="AJ20" s="29"/>
      <c r="AK20" s="29"/>
      <c r="AL20" s="29"/>
      <c r="AM20" s="29"/>
    </row>
    <row r="21" spans="3:39" x14ac:dyDescent="0.25">
      <c r="AC21" s="29"/>
      <c r="AD21">
        <v>14</v>
      </c>
      <c r="AE21" s="29"/>
      <c r="AF21" s="29"/>
      <c r="AG21" s="30"/>
      <c r="AH21" s="29"/>
      <c r="AI21" s="29"/>
      <c r="AJ21" s="29"/>
      <c r="AK21" s="29"/>
      <c r="AL21" s="29"/>
      <c r="AM21" s="29"/>
    </row>
    <row r="22" spans="3:39" x14ac:dyDescent="0.25">
      <c r="C22" s="38"/>
      <c r="AC22" s="29"/>
      <c r="AD22">
        <v>15</v>
      </c>
      <c r="AE22" s="29"/>
      <c r="AF22" s="29"/>
      <c r="AG22" s="30"/>
      <c r="AH22" s="29"/>
      <c r="AI22" s="29"/>
      <c r="AJ22" s="29"/>
      <c r="AK22" s="29"/>
      <c r="AL22" s="29"/>
      <c r="AM22" s="29"/>
    </row>
    <row r="23" spans="3:39" x14ac:dyDescent="0.25">
      <c r="AC23" s="29"/>
      <c r="AD23">
        <v>16</v>
      </c>
      <c r="AE23" s="29"/>
      <c r="AF23" s="29"/>
      <c r="AG23" s="30"/>
      <c r="AH23" s="29"/>
      <c r="AI23" s="29"/>
      <c r="AJ23" s="29"/>
      <c r="AK23" s="29"/>
      <c r="AL23" s="29"/>
      <c r="AM23" s="29"/>
    </row>
    <row r="24" spans="3:39" x14ac:dyDescent="0.25">
      <c r="AC24" s="29"/>
      <c r="AD24">
        <v>17</v>
      </c>
      <c r="AE24" s="29"/>
      <c r="AF24" s="29"/>
      <c r="AG24" s="29"/>
      <c r="AH24" s="29"/>
      <c r="AI24" s="29"/>
      <c r="AJ24" s="29"/>
      <c r="AK24" s="29"/>
      <c r="AL24" s="29"/>
      <c r="AM24" s="29"/>
    </row>
    <row r="25" spans="3:39" x14ac:dyDescent="0.25">
      <c r="AC25" s="29"/>
      <c r="AD25">
        <v>18</v>
      </c>
      <c r="AE25" s="29"/>
      <c r="AF25" s="29"/>
      <c r="AG25" s="29"/>
      <c r="AH25" s="29"/>
      <c r="AI25" s="29"/>
      <c r="AJ25" s="29"/>
      <c r="AK25" s="29"/>
      <c r="AL25" s="29"/>
      <c r="AM25" s="29"/>
    </row>
    <row r="26" spans="3:39" x14ac:dyDescent="0.25">
      <c r="AC26" s="29"/>
      <c r="AD26">
        <v>19</v>
      </c>
      <c r="AE26" s="29"/>
      <c r="AF26" s="29"/>
      <c r="AG26" s="29"/>
      <c r="AH26" s="29"/>
      <c r="AI26" s="29"/>
      <c r="AJ26" s="29"/>
      <c r="AK26" s="29"/>
      <c r="AL26" s="29"/>
      <c r="AM26" s="29"/>
    </row>
    <row r="27" spans="3:39" x14ac:dyDescent="0.25">
      <c r="AC27" s="29"/>
      <c r="AD27">
        <v>20</v>
      </c>
      <c r="AE27" s="29"/>
      <c r="AF27" s="29"/>
      <c r="AG27" s="29"/>
      <c r="AH27" s="29"/>
      <c r="AI27" s="29"/>
      <c r="AJ27" s="29"/>
      <c r="AK27" s="29"/>
      <c r="AL27" s="29"/>
      <c r="AM27" s="29"/>
    </row>
    <row r="28" spans="3:39" x14ac:dyDescent="0.25">
      <c r="AC28" s="29"/>
      <c r="AD28">
        <v>21</v>
      </c>
      <c r="AE28" s="29"/>
      <c r="AF28" s="29"/>
      <c r="AG28" s="29"/>
      <c r="AH28" s="29"/>
      <c r="AI28" s="29"/>
      <c r="AJ28" s="29"/>
      <c r="AK28" s="29"/>
      <c r="AL28" s="29"/>
      <c r="AM28" s="29"/>
    </row>
    <row r="29" spans="3:39" x14ac:dyDescent="0.25">
      <c r="AC29" s="29"/>
      <c r="AD29">
        <v>22</v>
      </c>
      <c r="AE29" s="29"/>
      <c r="AF29" s="29"/>
      <c r="AG29" s="29"/>
      <c r="AH29" s="29"/>
      <c r="AI29" s="29"/>
      <c r="AJ29" s="29"/>
      <c r="AK29" s="29"/>
      <c r="AL29" s="29"/>
      <c r="AM29" s="29"/>
    </row>
    <row r="30" spans="3:39" x14ac:dyDescent="0.25">
      <c r="AD30">
        <v>23</v>
      </c>
    </row>
    <row r="31" spans="3:39" x14ac:dyDescent="0.25">
      <c r="AD31">
        <v>24</v>
      </c>
    </row>
    <row r="32" spans="3:39" x14ac:dyDescent="0.25">
      <c r="AD32">
        <v>25</v>
      </c>
      <c r="AE32">
        <v>1</v>
      </c>
    </row>
    <row r="33" spans="29:35" x14ac:dyDescent="0.25">
      <c r="AC33" s="6"/>
      <c r="AD33">
        <v>26</v>
      </c>
      <c r="AE33">
        <v>2</v>
      </c>
    </row>
    <row r="34" spans="29:35" x14ac:dyDescent="0.25">
      <c r="AC34" s="6"/>
      <c r="AD34">
        <v>27</v>
      </c>
      <c r="AE34">
        <v>3</v>
      </c>
    </row>
    <row r="35" spans="29:35" x14ac:dyDescent="0.25">
      <c r="AC35" s="6"/>
      <c r="AD35">
        <v>28</v>
      </c>
      <c r="AE35">
        <v>4</v>
      </c>
    </row>
    <row r="36" spans="29:35" x14ac:dyDescent="0.25">
      <c r="AD36">
        <v>29</v>
      </c>
      <c r="AE36">
        <v>5</v>
      </c>
    </row>
    <row r="37" spans="29:35" x14ac:dyDescent="0.25">
      <c r="AD37">
        <v>30</v>
      </c>
      <c r="AE37">
        <v>6</v>
      </c>
    </row>
    <row r="38" spans="29:35" x14ac:dyDescent="0.25">
      <c r="AD38">
        <v>31</v>
      </c>
      <c r="AE38">
        <v>7</v>
      </c>
    </row>
    <row r="39" spans="29:35" x14ac:dyDescent="0.25">
      <c r="AD39">
        <v>32</v>
      </c>
      <c r="AE39">
        <v>8</v>
      </c>
    </row>
    <row r="40" spans="29:35" x14ac:dyDescent="0.25">
      <c r="AE40">
        <v>9</v>
      </c>
    </row>
    <row r="41" spans="29:35" x14ac:dyDescent="0.25">
      <c r="AE41">
        <v>10</v>
      </c>
      <c r="AG41" s="6" t="s">
        <v>3</v>
      </c>
      <c r="AH41" s="6" t="s">
        <v>3</v>
      </c>
      <c r="AI41" s="6" t="s">
        <v>3</v>
      </c>
    </row>
    <row r="42" spans="29:35" x14ac:dyDescent="0.25">
      <c r="AE42">
        <v>11</v>
      </c>
    </row>
    <row r="43" spans="29:35" x14ac:dyDescent="0.25">
      <c r="AE43">
        <v>12</v>
      </c>
    </row>
    <row r="44" spans="29:35" x14ac:dyDescent="0.25">
      <c r="AE44">
        <v>13</v>
      </c>
    </row>
    <row r="45" spans="29:35" x14ac:dyDescent="0.25">
      <c r="AE45">
        <v>14</v>
      </c>
    </row>
    <row r="46" spans="29:35" x14ac:dyDescent="0.25">
      <c r="AE46">
        <v>15</v>
      </c>
    </row>
    <row r="47" spans="29:35" x14ac:dyDescent="0.25">
      <c r="AE47">
        <v>16</v>
      </c>
    </row>
    <row r="48" spans="29:35" x14ac:dyDescent="0.25">
      <c r="AE48">
        <v>17</v>
      </c>
    </row>
    <row r="50" spans="3:31" x14ac:dyDescent="0.25">
      <c r="AE50">
        <v>18</v>
      </c>
    </row>
    <row r="51" spans="3:31" x14ac:dyDescent="0.25">
      <c r="C51" s="49" t="s">
        <v>96</v>
      </c>
    </row>
    <row r="53" spans="3:31" x14ac:dyDescent="0.25">
      <c r="C53" s="49" t="s">
        <v>91</v>
      </c>
      <c r="D53" s="25"/>
      <c r="E53" s="25"/>
      <c r="F53" s="25"/>
      <c r="G53" s="25"/>
      <c r="H53" s="25"/>
      <c r="I53" s="26"/>
    </row>
    <row r="55" spans="3:31" x14ac:dyDescent="0.25">
      <c r="C55" s="49" t="s">
        <v>30</v>
      </c>
      <c r="D55" s="25"/>
      <c r="E55" s="25"/>
      <c r="F55" s="25"/>
      <c r="G55" s="25"/>
      <c r="H55" s="25"/>
      <c r="I55" s="26"/>
    </row>
    <row r="58" spans="3:31" x14ac:dyDescent="0.25">
      <c r="C58" s="49" t="s">
        <v>38</v>
      </c>
    </row>
    <row r="61" spans="3:31" x14ac:dyDescent="0.25">
      <c r="C61" s="27" t="s">
        <v>31</v>
      </c>
      <c r="D61" s="28"/>
      <c r="E61" s="28"/>
      <c r="F61" s="28"/>
      <c r="G61" s="28"/>
      <c r="H61" s="29"/>
      <c r="I61" s="29"/>
      <c r="J61" s="29"/>
    </row>
    <row r="62" spans="3:31" x14ac:dyDescent="0.25">
      <c r="C62" s="29"/>
      <c r="D62" s="29"/>
      <c r="E62" s="29"/>
      <c r="F62" s="29"/>
      <c r="G62" s="29"/>
      <c r="H62" s="29"/>
      <c r="I62" s="29"/>
      <c r="J62" s="29"/>
    </row>
    <row r="64" spans="3:31" x14ac:dyDescent="0.25">
      <c r="C64" t="s">
        <v>32</v>
      </c>
    </row>
    <row r="65" spans="3:3" x14ac:dyDescent="0.25">
      <c r="C65" s="39" t="s">
        <v>3</v>
      </c>
    </row>
    <row r="66" spans="3:3" x14ac:dyDescent="0.25">
      <c r="C66" t="s">
        <v>29</v>
      </c>
    </row>
    <row r="67" spans="3:3" x14ac:dyDescent="0.25">
      <c r="C67" t="s">
        <v>33</v>
      </c>
    </row>
    <row r="70" spans="3:3" x14ac:dyDescent="0.25">
      <c r="C70" t="s">
        <v>40</v>
      </c>
    </row>
    <row r="74" spans="3:3" x14ac:dyDescent="0.25">
      <c r="C74" t="s">
        <v>66</v>
      </c>
    </row>
    <row r="77" spans="3:3" x14ac:dyDescent="0.25">
      <c r="C77" t="s">
        <v>61</v>
      </c>
    </row>
    <row r="80" spans="3:3" x14ac:dyDescent="0.25">
      <c r="C80" t="s">
        <v>89</v>
      </c>
    </row>
    <row r="88" spans="11:13" x14ac:dyDescent="0.25">
      <c r="K88" s="6" t="s">
        <v>3</v>
      </c>
      <c r="L88" s="6" t="s">
        <v>3</v>
      </c>
      <c r="M88" s="6" t="s">
        <v>29</v>
      </c>
    </row>
  </sheetData>
  <mergeCells count="12">
    <mergeCell ref="B15:C15"/>
    <mergeCell ref="B8:C8"/>
    <mergeCell ref="B9:C9"/>
    <mergeCell ref="B10:C10"/>
    <mergeCell ref="B11:C11"/>
    <mergeCell ref="B12:C12"/>
    <mergeCell ref="B13:C13"/>
    <mergeCell ref="B7:C7"/>
    <mergeCell ref="B3:C3"/>
    <mergeCell ref="B4:C5"/>
    <mergeCell ref="B6:C6"/>
    <mergeCell ref="B14:C1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BK87"/>
  <sheetViews>
    <sheetView showGridLines="0" topLeftCell="A22" zoomScale="80" zoomScaleNormal="80" zoomScaleSheetLayoutView="70" workbookViewId="0">
      <selection activeCell="D51" sqref="D51"/>
    </sheetView>
  </sheetViews>
  <sheetFormatPr baseColWidth="10" defaultColWidth="9.140625" defaultRowHeight="15" x14ac:dyDescent="0.25"/>
  <cols>
    <col min="1" max="1" width="3.85546875" customWidth="1"/>
    <col min="3" max="3" width="16.5703125" customWidth="1"/>
    <col min="4" max="4" width="10.140625" customWidth="1"/>
    <col min="5" max="5" width="9.85546875" customWidth="1"/>
    <col min="6" max="6" width="10.140625" customWidth="1"/>
    <col min="7" max="7" width="10.7109375" bestFit="1" customWidth="1"/>
    <col min="8" max="8" width="10.28515625" customWidth="1"/>
    <col min="9" max="9" width="10.7109375" bestFit="1" customWidth="1"/>
    <col min="10" max="18" width="10.7109375" customWidth="1"/>
    <col min="19" max="19" width="10.28515625" bestFit="1" customWidth="1"/>
    <col min="20" max="20" width="10.140625" bestFit="1" customWidth="1"/>
    <col min="21" max="28" width="10.28515625" bestFit="1" customWidth="1"/>
    <col min="29" max="29" width="10.7109375" bestFit="1" customWidth="1"/>
    <col min="30" max="30" width="10.5703125" customWidth="1"/>
    <col min="31" max="32" width="10.7109375" bestFit="1" customWidth="1"/>
    <col min="33" max="33" width="9.85546875" customWidth="1"/>
    <col min="34" max="34" width="6.28515625" bestFit="1" customWidth="1"/>
    <col min="42" max="43" width="10.7109375" bestFit="1" customWidth="1"/>
  </cols>
  <sheetData>
    <row r="2" spans="2:63" x14ac:dyDescent="0.25">
      <c r="BA2" s="29"/>
      <c r="BB2" s="29"/>
      <c r="BC2" s="29"/>
      <c r="BD2" s="29"/>
      <c r="BE2" s="29"/>
      <c r="BF2" s="29"/>
      <c r="BG2" s="29"/>
      <c r="BH2" s="29"/>
      <c r="BI2" s="29"/>
      <c r="BJ2" s="29"/>
      <c r="BK2" s="29"/>
    </row>
    <row r="3" spans="2:63" ht="15.75" customHeight="1" x14ac:dyDescent="0.25">
      <c r="B3" s="148" t="s">
        <v>3</v>
      </c>
      <c r="C3" s="148"/>
      <c r="D3" s="167">
        <v>2018</v>
      </c>
      <c r="E3" s="168"/>
      <c r="F3" s="168"/>
      <c r="G3" s="168"/>
      <c r="H3" s="168"/>
      <c r="I3" s="168"/>
      <c r="J3" s="168"/>
      <c r="K3" s="168"/>
      <c r="L3" s="168"/>
      <c r="M3" s="168"/>
      <c r="N3" s="168"/>
      <c r="O3" s="169"/>
      <c r="P3" s="29"/>
      <c r="Q3" s="29"/>
      <c r="R3" s="29"/>
      <c r="S3" s="29"/>
      <c r="T3" s="29"/>
      <c r="U3" s="29"/>
      <c r="V3" s="29"/>
      <c r="W3" s="29"/>
      <c r="X3" s="29"/>
      <c r="Y3" s="29"/>
      <c r="Z3" s="29"/>
      <c r="AA3" s="29"/>
      <c r="AB3" s="29"/>
      <c r="AC3" s="29"/>
      <c r="AD3" s="29"/>
      <c r="AE3" s="29"/>
      <c r="AF3" s="29"/>
      <c r="AG3" s="29"/>
      <c r="AH3" s="29"/>
      <c r="AI3" s="29"/>
      <c r="AJ3" s="29"/>
      <c r="AK3" s="29"/>
      <c r="AL3" s="29"/>
      <c r="AM3" s="29"/>
      <c r="AN3" s="29"/>
      <c r="AO3" s="29"/>
      <c r="AP3" s="29"/>
      <c r="AQ3" s="29"/>
      <c r="AR3" s="29"/>
    </row>
    <row r="4" spans="2:63" x14ac:dyDescent="0.25">
      <c r="B4" s="149"/>
      <c r="C4" s="149"/>
      <c r="D4" s="105" t="s">
        <v>98</v>
      </c>
      <c r="E4" s="105" t="s">
        <v>97</v>
      </c>
      <c r="F4" s="105" t="s">
        <v>99</v>
      </c>
      <c r="G4" s="105" t="s">
        <v>100</v>
      </c>
      <c r="H4" s="105" t="s">
        <v>101</v>
      </c>
      <c r="I4" s="105" t="s">
        <v>102</v>
      </c>
      <c r="J4" s="105" t="s">
        <v>103</v>
      </c>
      <c r="K4" s="105" t="s">
        <v>104</v>
      </c>
      <c r="L4" s="105" t="s">
        <v>105</v>
      </c>
      <c r="M4" s="105" t="s">
        <v>106</v>
      </c>
      <c r="N4" s="105" t="s">
        <v>107</v>
      </c>
      <c r="O4" s="105" t="s">
        <v>108</v>
      </c>
      <c r="P4" s="105" t="s">
        <v>109</v>
      </c>
    </row>
    <row r="5" spans="2:63" x14ac:dyDescent="0.25">
      <c r="B5" s="150" t="s">
        <v>4</v>
      </c>
      <c r="C5" s="151"/>
      <c r="D5" s="95">
        <v>0.69444444444444453</v>
      </c>
      <c r="E5" s="95">
        <v>0.7270833333333333</v>
      </c>
      <c r="F5" s="95">
        <v>0.71944444444444444</v>
      </c>
      <c r="G5" s="95">
        <v>0.72430555555555554</v>
      </c>
      <c r="H5" s="95">
        <v>0.75902777777777775</v>
      </c>
      <c r="I5" s="95">
        <v>0</v>
      </c>
      <c r="J5" s="95">
        <v>0</v>
      </c>
      <c r="K5" s="95">
        <v>0</v>
      </c>
      <c r="L5" s="95">
        <v>0</v>
      </c>
      <c r="M5" s="95">
        <v>0</v>
      </c>
      <c r="N5" s="95">
        <v>0</v>
      </c>
      <c r="O5" s="95">
        <v>0</v>
      </c>
      <c r="P5" s="33">
        <f>AVERAGE(D5:H5)</f>
        <v>0.72486111111111118</v>
      </c>
      <c r="Q5" s="30"/>
      <c r="R5" s="30"/>
      <c r="S5" s="30"/>
      <c r="T5" s="30"/>
      <c r="U5" s="30"/>
      <c r="V5" s="30"/>
      <c r="W5" s="30"/>
      <c r="X5" s="30"/>
      <c r="Y5" s="30"/>
      <c r="Z5" s="30"/>
      <c r="AA5" s="30"/>
      <c r="AB5" s="30"/>
      <c r="AC5" s="30"/>
      <c r="AD5" s="30"/>
      <c r="AE5" s="30"/>
      <c r="AF5" s="30"/>
      <c r="AG5" s="30"/>
      <c r="AH5" s="30"/>
      <c r="AI5" s="30"/>
      <c r="AJ5" s="30"/>
      <c r="AK5" s="30"/>
      <c r="AL5" s="30"/>
      <c r="AM5" s="30"/>
      <c r="AN5" s="30"/>
      <c r="AO5" s="30"/>
    </row>
    <row r="6" spans="2:63" x14ac:dyDescent="0.25">
      <c r="B6" s="146" t="s">
        <v>5</v>
      </c>
      <c r="C6" s="147"/>
      <c r="D6" s="95">
        <v>0.14583333333333334</v>
      </c>
      <c r="E6" s="95">
        <v>0.15208333333333332</v>
      </c>
      <c r="F6" s="95">
        <v>0.15555555555555556</v>
      </c>
      <c r="G6" s="95">
        <v>0.16319444444444445</v>
      </c>
      <c r="H6" s="95">
        <v>0.16597222222222222</v>
      </c>
      <c r="I6" s="95">
        <v>0</v>
      </c>
      <c r="J6" s="95">
        <v>0</v>
      </c>
      <c r="K6" s="95">
        <v>0</v>
      </c>
      <c r="L6" s="95">
        <v>0</v>
      </c>
      <c r="M6" s="95">
        <v>0</v>
      </c>
      <c r="N6" s="95">
        <v>0</v>
      </c>
      <c r="O6" s="95">
        <v>0</v>
      </c>
      <c r="P6" s="33">
        <f t="shared" ref="P6:P13" si="0">AVERAGE(D6:H6)</f>
        <v>0.15652777777777777</v>
      </c>
      <c r="Q6" s="30"/>
      <c r="R6" s="30"/>
      <c r="S6" s="30"/>
      <c r="T6" s="30"/>
      <c r="U6" s="30"/>
      <c r="V6" s="30"/>
      <c r="W6" s="30"/>
      <c r="X6" s="30"/>
      <c r="Y6" s="30"/>
      <c r="Z6" s="30"/>
      <c r="AA6" s="30"/>
      <c r="AB6" s="30"/>
      <c r="AC6" s="30"/>
      <c r="AD6" s="30"/>
      <c r="AE6" s="30"/>
      <c r="AF6" s="30"/>
      <c r="AG6" s="30"/>
      <c r="AH6" s="30"/>
      <c r="AI6" s="30"/>
      <c r="AJ6" s="30"/>
      <c r="AK6" s="30"/>
      <c r="AL6" s="30"/>
      <c r="AM6" s="30"/>
      <c r="AN6" s="30"/>
      <c r="AO6" s="30"/>
    </row>
    <row r="7" spans="2:63" x14ac:dyDescent="0.25">
      <c r="B7" s="155" t="s">
        <v>6</v>
      </c>
      <c r="C7" s="156"/>
      <c r="D7" s="95">
        <v>0.10277777777777779</v>
      </c>
      <c r="E7" s="95">
        <v>8.4722222222222213E-2</v>
      </c>
      <c r="F7" s="95">
        <v>8.6111111111111124E-2</v>
      </c>
      <c r="G7" s="95">
        <v>6.5972222222222224E-2</v>
      </c>
      <c r="H7" s="95">
        <v>9.375E-2</v>
      </c>
      <c r="I7" s="95">
        <v>0</v>
      </c>
      <c r="J7" s="95">
        <v>0</v>
      </c>
      <c r="K7" s="95">
        <v>0</v>
      </c>
      <c r="L7" s="95">
        <v>0</v>
      </c>
      <c r="M7" s="95">
        <v>0</v>
      </c>
      <c r="N7" s="95">
        <v>0</v>
      </c>
      <c r="O7" s="95">
        <v>0</v>
      </c>
      <c r="P7" s="33">
        <f t="shared" si="0"/>
        <v>8.666666666666667E-2</v>
      </c>
      <c r="Q7" s="30"/>
      <c r="R7" s="30"/>
      <c r="S7" s="30"/>
      <c r="T7" s="30"/>
      <c r="U7" s="30"/>
      <c r="V7" s="30"/>
      <c r="W7" s="30"/>
      <c r="X7" s="30"/>
      <c r="Y7" s="30"/>
      <c r="Z7" s="30"/>
      <c r="AA7" s="30"/>
      <c r="AB7" s="30"/>
      <c r="AC7" s="30"/>
      <c r="AD7" s="30"/>
      <c r="AE7" s="30"/>
      <c r="AF7" s="30"/>
      <c r="AG7" s="30"/>
      <c r="AH7" s="30"/>
      <c r="AI7" s="30"/>
      <c r="AJ7" s="30"/>
      <c r="AK7" s="30"/>
      <c r="AL7" s="30"/>
      <c r="AM7" s="30"/>
      <c r="AN7" s="30"/>
      <c r="AO7" s="30"/>
      <c r="AS7">
        <v>1</v>
      </c>
    </row>
    <row r="8" spans="2:63" x14ac:dyDescent="0.25">
      <c r="B8" s="157" t="s">
        <v>7</v>
      </c>
      <c r="C8" s="158"/>
      <c r="D8" s="95">
        <v>1.9444444444444445E-2</v>
      </c>
      <c r="E8" s="95">
        <v>2.361111111111111E-2</v>
      </c>
      <c r="F8" s="95">
        <v>1.8055555555555557E-2</v>
      </c>
      <c r="G8" s="95">
        <v>2.0833333333333332E-2</v>
      </c>
      <c r="H8" s="95">
        <v>2.1527777777777781E-2</v>
      </c>
      <c r="I8" s="95">
        <v>0</v>
      </c>
      <c r="J8" s="95">
        <v>0</v>
      </c>
      <c r="K8" s="95">
        <v>0</v>
      </c>
      <c r="L8" s="95">
        <v>0</v>
      </c>
      <c r="M8" s="95">
        <v>0</v>
      </c>
      <c r="N8" s="95">
        <v>0</v>
      </c>
      <c r="O8" s="95">
        <v>0</v>
      </c>
      <c r="P8" s="33">
        <f t="shared" si="0"/>
        <v>2.0694444444444446E-2</v>
      </c>
      <c r="Q8" s="30"/>
      <c r="R8" s="30"/>
      <c r="S8" s="30"/>
      <c r="T8" s="30"/>
      <c r="U8" s="30"/>
      <c r="V8" s="30"/>
      <c r="W8" s="30"/>
      <c r="X8" s="30"/>
      <c r="Y8" s="30"/>
      <c r="Z8" s="30"/>
      <c r="AA8" s="30"/>
      <c r="AB8" s="30"/>
      <c r="AC8" s="30"/>
      <c r="AD8" s="30"/>
      <c r="AE8" s="30"/>
      <c r="AF8" s="30"/>
      <c r="AG8" s="30"/>
      <c r="AH8" s="30"/>
      <c r="AI8" s="30"/>
      <c r="AJ8" s="30"/>
      <c r="AK8" s="30"/>
      <c r="AL8" s="30"/>
      <c r="AM8" s="30"/>
      <c r="AN8" s="30"/>
      <c r="AO8" s="30"/>
      <c r="AS8">
        <v>2</v>
      </c>
    </row>
    <row r="9" spans="2:63" x14ac:dyDescent="0.25">
      <c r="B9" s="159" t="s">
        <v>8</v>
      </c>
      <c r="C9" s="160"/>
      <c r="D9" s="95">
        <v>6.9444444444444447E-4</v>
      </c>
      <c r="E9" s="95">
        <v>6.9444444444444447E-4</v>
      </c>
      <c r="F9" s="95">
        <v>6.9444444444444447E-4</v>
      </c>
      <c r="G9" s="95">
        <v>6.9444444444444447E-4</v>
      </c>
      <c r="H9" s="95">
        <v>6.9444444444444447E-4</v>
      </c>
      <c r="I9" s="95">
        <v>0</v>
      </c>
      <c r="J9" s="95">
        <v>0</v>
      </c>
      <c r="K9" s="95">
        <v>0</v>
      </c>
      <c r="L9" s="95">
        <v>0</v>
      </c>
      <c r="M9" s="95">
        <v>0</v>
      </c>
      <c r="N9" s="95">
        <v>0</v>
      </c>
      <c r="O9" s="95">
        <v>0</v>
      </c>
      <c r="P9" s="33">
        <f t="shared" si="0"/>
        <v>6.9444444444444447E-4</v>
      </c>
      <c r="Q9" s="30"/>
      <c r="R9" s="30"/>
      <c r="S9" s="30"/>
      <c r="T9" s="30"/>
      <c r="U9" s="30"/>
      <c r="V9" s="30"/>
      <c r="W9" s="30"/>
      <c r="X9" s="30"/>
      <c r="Y9" s="30"/>
      <c r="Z9" s="30"/>
      <c r="AA9" s="30"/>
      <c r="AB9" s="30"/>
      <c r="AC9" s="30"/>
      <c r="AD9" s="30"/>
      <c r="AE9" s="30"/>
      <c r="AF9" s="30"/>
      <c r="AG9" s="30"/>
      <c r="AH9" s="30"/>
      <c r="AI9" s="30"/>
      <c r="AJ9" s="30"/>
      <c r="AK9" s="30"/>
      <c r="AL9" s="30"/>
      <c r="AM9" s="30"/>
      <c r="AN9" s="30"/>
      <c r="AO9" s="30"/>
      <c r="AS9">
        <v>3</v>
      </c>
    </row>
    <row r="10" spans="2:63" x14ac:dyDescent="0.25">
      <c r="B10" s="161" t="s">
        <v>9</v>
      </c>
      <c r="C10" s="162"/>
      <c r="D10" s="95">
        <v>0.3444444444444445</v>
      </c>
      <c r="E10" s="95">
        <v>0.37847222222222227</v>
      </c>
      <c r="F10" s="95">
        <v>0.37291666666666662</v>
      </c>
      <c r="G10" s="95">
        <v>0.39513888888888887</v>
      </c>
      <c r="H10" s="95">
        <v>0.37222222222222223</v>
      </c>
      <c r="I10" s="95">
        <v>0</v>
      </c>
      <c r="J10" s="95">
        <v>0</v>
      </c>
      <c r="K10" s="95">
        <v>0</v>
      </c>
      <c r="L10" s="95">
        <v>0</v>
      </c>
      <c r="M10" s="95">
        <v>0</v>
      </c>
      <c r="N10" s="95">
        <v>0</v>
      </c>
      <c r="O10" s="95">
        <v>0</v>
      </c>
      <c r="P10" s="33">
        <f t="shared" si="0"/>
        <v>0.37263888888888891</v>
      </c>
      <c r="Q10" s="30"/>
      <c r="R10" s="30"/>
      <c r="S10" s="30"/>
      <c r="T10" s="30"/>
      <c r="U10" s="30"/>
      <c r="V10" s="30"/>
      <c r="W10" s="30"/>
      <c r="X10" s="30"/>
      <c r="Y10" s="30"/>
      <c r="Z10" s="30"/>
      <c r="AA10" s="30"/>
      <c r="AB10" s="30"/>
      <c r="AC10" s="30"/>
      <c r="AD10" s="30"/>
      <c r="AE10" s="30"/>
      <c r="AF10" s="30"/>
      <c r="AG10" s="30"/>
      <c r="AH10" s="30"/>
      <c r="AI10" s="30"/>
      <c r="AJ10" s="30"/>
      <c r="AK10" s="30"/>
      <c r="AL10" s="30"/>
      <c r="AM10" s="30"/>
      <c r="AN10" s="30"/>
      <c r="AO10" s="30"/>
      <c r="AS10">
        <v>4</v>
      </c>
    </row>
    <row r="11" spans="2:63" x14ac:dyDescent="0.25">
      <c r="B11" s="163" t="s">
        <v>10</v>
      </c>
      <c r="C11" s="164"/>
      <c r="D11" s="95">
        <v>0.18124999999999999</v>
      </c>
      <c r="E11" s="95">
        <v>0.19930555555555554</v>
      </c>
      <c r="F11" s="95">
        <v>0.20902777777777778</v>
      </c>
      <c r="G11" s="95">
        <v>0.22916666666666666</v>
      </c>
      <c r="H11" s="95">
        <v>0.22152777777777777</v>
      </c>
      <c r="I11" s="95">
        <v>0</v>
      </c>
      <c r="J11" s="95">
        <v>0</v>
      </c>
      <c r="K11" s="95">
        <v>0</v>
      </c>
      <c r="L11" s="95">
        <v>0</v>
      </c>
      <c r="M11" s="95">
        <v>0</v>
      </c>
      <c r="N11" s="95">
        <v>0</v>
      </c>
      <c r="O11" s="95">
        <v>0</v>
      </c>
      <c r="P11" s="33">
        <f t="shared" si="0"/>
        <v>0.20805555555555558</v>
      </c>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S11">
        <v>5</v>
      </c>
    </row>
    <row r="12" spans="2:63" x14ac:dyDescent="0.25">
      <c r="B12" s="165" t="s">
        <v>11</v>
      </c>
      <c r="C12" s="166"/>
      <c r="D12" s="95">
        <v>0.22083333333333333</v>
      </c>
      <c r="E12" s="31">
        <v>0.21527777777777779</v>
      </c>
      <c r="F12" s="31">
        <v>0.21597222222222223</v>
      </c>
      <c r="G12" s="31">
        <v>0.22569444444444445</v>
      </c>
      <c r="H12" s="31">
        <v>0.20833333333333334</v>
      </c>
      <c r="I12" s="95">
        <v>0</v>
      </c>
      <c r="J12" s="95">
        <v>0</v>
      </c>
      <c r="K12" s="95">
        <v>0</v>
      </c>
      <c r="L12" s="95">
        <v>0</v>
      </c>
      <c r="M12" s="95">
        <v>0</v>
      </c>
      <c r="N12" s="95">
        <v>0</v>
      </c>
      <c r="O12" s="95">
        <v>0</v>
      </c>
      <c r="P12" s="33">
        <f t="shared" si="0"/>
        <v>0.21722222222222221</v>
      </c>
      <c r="Q12" s="30"/>
      <c r="R12" s="30"/>
      <c r="S12" s="30"/>
      <c r="T12" s="30"/>
      <c r="U12" s="30"/>
      <c r="V12" s="30"/>
      <c r="W12" s="30"/>
      <c r="X12" s="30"/>
      <c r="Y12" s="30"/>
      <c r="Z12" s="30"/>
      <c r="AA12" s="30"/>
      <c r="AB12" s="30"/>
      <c r="AC12" s="30"/>
      <c r="AD12" s="30"/>
      <c r="AE12" s="30"/>
      <c r="AF12" s="30"/>
      <c r="AG12" s="30"/>
      <c r="AH12" s="30"/>
      <c r="AI12" s="30"/>
      <c r="AJ12" s="30"/>
      <c r="AK12" s="30"/>
      <c r="AL12" s="30"/>
      <c r="AM12" s="30"/>
      <c r="AN12" s="30"/>
      <c r="AO12" s="30"/>
      <c r="AS12">
        <v>6</v>
      </c>
    </row>
    <row r="13" spans="2:63" x14ac:dyDescent="0.25">
      <c r="B13" s="152" t="s">
        <v>13</v>
      </c>
      <c r="C13" s="153"/>
      <c r="D13" s="19">
        <f t="shared" ref="D13:O13" si="1">(HOUR(D6)+(MINUTE(D6)/60))+(HOUR(D7)+(MINUTE(D7)/60))+(HOUR(D8)+(MINUTE(D8)/60))+(HOUR(D9)+(MINUTE(D9)/60))+(HOUR(D10)+(MINUTE(D10)/60))+(HOUR(D11)+(MINUTE(D11)/60))+(HOUR(D12)+(MINUTE(D12)/60))</f>
        <v>24.366666666666671</v>
      </c>
      <c r="E13" s="19">
        <f t="shared" si="1"/>
        <v>25.3</v>
      </c>
      <c r="F13" s="19">
        <f t="shared" si="1"/>
        <v>25.4</v>
      </c>
      <c r="G13" s="19">
        <f t="shared" si="1"/>
        <v>26.416666666666668</v>
      </c>
      <c r="H13" s="19">
        <f t="shared" si="1"/>
        <v>26.016666666666666</v>
      </c>
      <c r="I13" s="19">
        <f t="shared" si="1"/>
        <v>0</v>
      </c>
      <c r="J13" s="19">
        <f t="shared" si="1"/>
        <v>0</v>
      </c>
      <c r="K13" s="19">
        <f t="shared" si="1"/>
        <v>0</v>
      </c>
      <c r="L13" s="19">
        <f t="shared" si="1"/>
        <v>0</v>
      </c>
      <c r="M13" s="19">
        <f t="shared" si="1"/>
        <v>0</v>
      </c>
      <c r="N13" s="19">
        <f t="shared" si="1"/>
        <v>0</v>
      </c>
      <c r="O13" s="19">
        <f t="shared" si="1"/>
        <v>0</v>
      </c>
      <c r="P13" s="33">
        <f t="shared" si="0"/>
        <v>25.5</v>
      </c>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S13">
        <v>7</v>
      </c>
    </row>
    <row r="14" spans="2:63" x14ac:dyDescent="0.25">
      <c r="B14" s="133" t="s">
        <v>12</v>
      </c>
      <c r="C14" s="154"/>
      <c r="D14" s="100"/>
      <c r="E14" s="100"/>
      <c r="F14" s="100"/>
      <c r="G14" s="100"/>
      <c r="H14" s="100"/>
      <c r="AL14">
        <v>8</v>
      </c>
    </row>
    <row r="15" spans="2:63" x14ac:dyDescent="0.25">
      <c r="AE15" s="6"/>
      <c r="AF15" s="6"/>
      <c r="AG15" s="6"/>
      <c r="AJ15" s="30"/>
      <c r="AK15" s="29"/>
      <c r="AL15">
        <v>9</v>
      </c>
      <c r="AM15" s="29"/>
      <c r="AN15" s="29"/>
      <c r="AO15" s="29"/>
      <c r="AP15" s="29"/>
      <c r="AQ15" s="29"/>
      <c r="AR15" s="29"/>
      <c r="AS15" s="29"/>
      <c r="AT15" s="29"/>
      <c r="AU15" s="29"/>
    </row>
    <row r="16" spans="2:63" x14ac:dyDescent="0.25">
      <c r="D16" s="6" t="s">
        <v>3</v>
      </c>
      <c r="AF16" t="s">
        <v>3</v>
      </c>
      <c r="AJ16" s="29"/>
      <c r="AK16" s="29"/>
      <c r="AL16">
        <v>10</v>
      </c>
      <c r="AM16" s="29"/>
      <c r="AN16" s="29"/>
      <c r="AO16" s="30"/>
      <c r="AP16" s="29"/>
      <c r="AQ16" s="29"/>
      <c r="AR16" s="29"/>
      <c r="AS16" s="29"/>
      <c r="AT16" s="29"/>
      <c r="AU16" s="29"/>
    </row>
    <row r="17" spans="3:47" x14ac:dyDescent="0.25">
      <c r="AJ17" s="40"/>
      <c r="AK17" s="29"/>
      <c r="AL17">
        <v>11</v>
      </c>
      <c r="AM17" s="29"/>
      <c r="AN17" s="29"/>
      <c r="AO17" s="30"/>
      <c r="AP17" s="29"/>
      <c r="AQ17" s="29"/>
      <c r="AR17" s="29"/>
      <c r="AS17" s="29"/>
      <c r="AT17" s="29"/>
      <c r="AU17" s="29"/>
    </row>
    <row r="18" spans="3:47" x14ac:dyDescent="0.25">
      <c r="AK18" s="29"/>
      <c r="AL18">
        <v>12</v>
      </c>
      <c r="AM18" s="29"/>
      <c r="AN18" s="29"/>
      <c r="AO18" s="30"/>
      <c r="AP18" s="29"/>
      <c r="AQ18" s="29"/>
      <c r="AR18" s="29"/>
      <c r="AS18" s="29"/>
      <c r="AT18" s="29"/>
      <c r="AU18" s="29"/>
    </row>
    <row r="19" spans="3:47" x14ac:dyDescent="0.25">
      <c r="AK19" s="29"/>
      <c r="AL19">
        <v>13</v>
      </c>
      <c r="AM19" s="29"/>
      <c r="AN19" s="29"/>
      <c r="AO19" s="30"/>
      <c r="AP19" s="29"/>
      <c r="AQ19" s="29"/>
      <c r="AR19" s="29"/>
      <c r="AS19" s="29"/>
      <c r="AT19" s="29"/>
      <c r="AU19" s="29"/>
    </row>
    <row r="20" spans="3:47" x14ac:dyDescent="0.25">
      <c r="AK20" s="29"/>
      <c r="AL20">
        <v>14</v>
      </c>
      <c r="AM20" s="29"/>
      <c r="AN20" s="29"/>
      <c r="AO20" s="30"/>
      <c r="AP20" s="29"/>
      <c r="AQ20" s="29"/>
      <c r="AR20" s="29"/>
      <c r="AS20" s="29"/>
      <c r="AT20" s="29"/>
      <c r="AU20" s="29"/>
    </row>
    <row r="21" spans="3:47" x14ac:dyDescent="0.25">
      <c r="C21" s="38"/>
      <c r="AK21" s="29"/>
      <c r="AL21">
        <v>15</v>
      </c>
      <c r="AM21" s="29"/>
      <c r="AN21" s="29"/>
      <c r="AO21" s="30"/>
      <c r="AP21" s="29"/>
      <c r="AQ21" s="29"/>
      <c r="AR21" s="29"/>
      <c r="AS21" s="29"/>
      <c r="AT21" s="29"/>
      <c r="AU21" s="29"/>
    </row>
    <row r="22" spans="3:47" x14ac:dyDescent="0.25">
      <c r="AK22" s="29"/>
      <c r="AL22">
        <v>16</v>
      </c>
      <c r="AM22" s="29"/>
      <c r="AN22" s="29"/>
      <c r="AO22" s="30"/>
      <c r="AP22" s="29"/>
      <c r="AQ22" s="29"/>
      <c r="AR22" s="29"/>
      <c r="AS22" s="29"/>
      <c r="AT22" s="29"/>
      <c r="AU22" s="29"/>
    </row>
    <row r="23" spans="3:47" x14ac:dyDescent="0.25">
      <c r="AK23" s="29"/>
      <c r="AL23">
        <v>17</v>
      </c>
      <c r="AM23" s="29"/>
      <c r="AN23" s="29"/>
      <c r="AO23" s="29"/>
      <c r="AP23" s="29"/>
      <c r="AQ23" s="29"/>
      <c r="AR23" s="29"/>
      <c r="AS23" s="29"/>
      <c r="AT23" s="29"/>
      <c r="AU23" s="29"/>
    </row>
    <row r="24" spans="3:47" x14ac:dyDescent="0.25">
      <c r="AK24" s="29"/>
      <c r="AL24">
        <v>18</v>
      </c>
      <c r="AM24" s="29"/>
      <c r="AN24" s="29"/>
      <c r="AO24" s="29"/>
      <c r="AP24" s="29"/>
      <c r="AQ24" s="29"/>
      <c r="AR24" s="29"/>
      <c r="AS24" s="29"/>
      <c r="AT24" s="29"/>
      <c r="AU24" s="29"/>
    </row>
    <row r="25" spans="3:47" x14ac:dyDescent="0.25">
      <c r="AK25" s="29"/>
      <c r="AL25">
        <v>19</v>
      </c>
      <c r="AM25" s="29"/>
      <c r="AN25" s="29"/>
      <c r="AO25" s="29"/>
      <c r="AP25" s="29"/>
      <c r="AQ25" s="29"/>
      <c r="AR25" s="29"/>
      <c r="AS25" s="29"/>
      <c r="AT25" s="29"/>
      <c r="AU25" s="29"/>
    </row>
    <row r="26" spans="3:47" x14ac:dyDescent="0.25">
      <c r="AK26" s="29"/>
      <c r="AL26">
        <v>20</v>
      </c>
      <c r="AM26" s="29"/>
      <c r="AN26" s="29"/>
      <c r="AO26" s="29"/>
      <c r="AP26" s="29"/>
      <c r="AQ26" s="29"/>
      <c r="AR26" s="29"/>
      <c r="AS26" s="29"/>
      <c r="AT26" s="29"/>
      <c r="AU26" s="29"/>
    </row>
    <row r="27" spans="3:47" x14ac:dyDescent="0.25">
      <c r="AK27" s="29"/>
      <c r="AL27">
        <v>21</v>
      </c>
      <c r="AM27" s="29"/>
      <c r="AN27" s="29"/>
      <c r="AO27" s="29"/>
      <c r="AP27" s="29"/>
      <c r="AQ27" s="29"/>
      <c r="AR27" s="29"/>
      <c r="AS27" s="29"/>
      <c r="AT27" s="29"/>
      <c r="AU27" s="29"/>
    </row>
    <row r="28" spans="3:47" x14ac:dyDescent="0.25">
      <c r="AK28" s="29"/>
      <c r="AL28">
        <v>22</v>
      </c>
      <c r="AM28" s="29"/>
      <c r="AN28" s="29"/>
      <c r="AO28" s="29"/>
      <c r="AP28" s="29"/>
      <c r="AQ28" s="29"/>
      <c r="AR28" s="29"/>
      <c r="AS28" s="29"/>
      <c r="AT28" s="29"/>
      <c r="AU28" s="29"/>
    </row>
    <row r="29" spans="3:47" x14ac:dyDescent="0.25">
      <c r="AL29">
        <v>23</v>
      </c>
    </row>
    <row r="30" spans="3:47" x14ac:dyDescent="0.25">
      <c r="AL30">
        <v>24</v>
      </c>
    </row>
    <row r="31" spans="3:47" x14ac:dyDescent="0.25">
      <c r="AL31">
        <v>25</v>
      </c>
      <c r="AM31">
        <v>1</v>
      </c>
    </row>
    <row r="32" spans="3:47" x14ac:dyDescent="0.25">
      <c r="AK32" s="6"/>
      <c r="AL32">
        <v>26</v>
      </c>
      <c r="AM32">
        <v>2</v>
      </c>
    </row>
    <row r="33" spans="37:43" x14ac:dyDescent="0.25">
      <c r="AK33" s="6"/>
      <c r="AL33">
        <v>27</v>
      </c>
      <c r="AM33">
        <v>3</v>
      </c>
    </row>
    <row r="34" spans="37:43" x14ac:dyDescent="0.25">
      <c r="AK34" s="6"/>
      <c r="AL34">
        <v>28</v>
      </c>
      <c r="AM34">
        <v>4</v>
      </c>
    </row>
    <row r="35" spans="37:43" x14ac:dyDescent="0.25">
      <c r="AL35">
        <v>29</v>
      </c>
      <c r="AM35">
        <v>5</v>
      </c>
    </row>
    <row r="36" spans="37:43" x14ac:dyDescent="0.25">
      <c r="AL36">
        <v>30</v>
      </c>
      <c r="AM36">
        <v>6</v>
      </c>
    </row>
    <row r="37" spans="37:43" x14ac:dyDescent="0.25">
      <c r="AL37">
        <v>31</v>
      </c>
      <c r="AM37">
        <v>7</v>
      </c>
    </row>
    <row r="38" spans="37:43" x14ac:dyDescent="0.25">
      <c r="AL38">
        <v>32</v>
      </c>
      <c r="AM38">
        <v>8</v>
      </c>
    </row>
    <row r="39" spans="37:43" x14ac:dyDescent="0.25">
      <c r="AM39">
        <v>9</v>
      </c>
    </row>
    <row r="40" spans="37:43" x14ac:dyDescent="0.25">
      <c r="AM40">
        <v>10</v>
      </c>
      <c r="AO40" s="6" t="s">
        <v>3</v>
      </c>
      <c r="AP40" s="6" t="s">
        <v>3</v>
      </c>
      <c r="AQ40" s="6" t="s">
        <v>3</v>
      </c>
    </row>
    <row r="41" spans="37:43" x14ac:dyDescent="0.25">
      <c r="AM41">
        <v>11</v>
      </c>
    </row>
    <row r="42" spans="37:43" x14ac:dyDescent="0.25">
      <c r="AM42">
        <v>12</v>
      </c>
    </row>
    <row r="43" spans="37:43" x14ac:dyDescent="0.25">
      <c r="AM43">
        <v>13</v>
      </c>
    </row>
    <row r="44" spans="37:43" x14ac:dyDescent="0.25">
      <c r="AM44">
        <v>14</v>
      </c>
    </row>
    <row r="45" spans="37:43" x14ac:dyDescent="0.25">
      <c r="AM45">
        <v>15</v>
      </c>
    </row>
    <row r="46" spans="37:43" x14ac:dyDescent="0.25">
      <c r="AM46">
        <v>16</v>
      </c>
    </row>
    <row r="47" spans="37:43" x14ac:dyDescent="0.25">
      <c r="AM47">
        <v>17</v>
      </c>
    </row>
    <row r="49" spans="3:39" x14ac:dyDescent="0.25">
      <c r="AM49">
        <v>18</v>
      </c>
    </row>
    <row r="50" spans="3:39" x14ac:dyDescent="0.25">
      <c r="C50" s="49" t="s">
        <v>96</v>
      </c>
    </row>
    <row r="52" spans="3:39" x14ac:dyDescent="0.25">
      <c r="C52" s="49" t="s">
        <v>91</v>
      </c>
      <c r="D52" s="25"/>
      <c r="E52" s="25"/>
      <c r="F52" s="25"/>
      <c r="G52" s="25"/>
      <c r="H52" s="25"/>
    </row>
    <row r="54" spans="3:39" x14ac:dyDescent="0.25">
      <c r="C54" s="24" t="s">
        <v>30</v>
      </c>
      <c r="D54" s="25"/>
      <c r="E54" s="25"/>
      <c r="F54" s="25"/>
      <c r="G54" s="25"/>
      <c r="H54" s="25"/>
    </row>
    <row r="57" spans="3:39" x14ac:dyDescent="0.25">
      <c r="C57" s="49" t="s">
        <v>38</v>
      </c>
    </row>
    <row r="60" spans="3:39" x14ac:dyDescent="0.25">
      <c r="C60" s="27" t="s">
        <v>31</v>
      </c>
      <c r="D60" s="28"/>
      <c r="E60" s="28"/>
      <c r="F60" s="28"/>
      <c r="G60" s="28"/>
      <c r="H60" s="29"/>
      <c r="I60" s="29"/>
      <c r="J60" s="29"/>
      <c r="K60" s="29"/>
      <c r="L60" s="29"/>
      <c r="M60" s="29"/>
      <c r="N60" s="29"/>
      <c r="O60" s="29"/>
      <c r="P60" s="29"/>
      <c r="Q60" s="29"/>
      <c r="R60" s="29"/>
    </row>
    <row r="61" spans="3:39" x14ac:dyDescent="0.25">
      <c r="C61" s="29"/>
      <c r="D61" s="29"/>
      <c r="E61" s="29"/>
      <c r="F61" s="29"/>
      <c r="G61" s="29"/>
      <c r="H61" s="29"/>
      <c r="I61" s="29"/>
      <c r="J61" s="29"/>
      <c r="K61" s="29"/>
      <c r="L61" s="29"/>
      <c r="M61" s="29"/>
      <c r="N61" s="29"/>
      <c r="O61" s="29"/>
      <c r="P61" s="29"/>
      <c r="Q61" s="29"/>
      <c r="R61" s="29"/>
    </row>
    <row r="63" spans="3:39" x14ac:dyDescent="0.25">
      <c r="C63" t="s">
        <v>32</v>
      </c>
    </row>
    <row r="64" spans="3:39" x14ac:dyDescent="0.25">
      <c r="C64" s="39" t="s">
        <v>3</v>
      </c>
    </row>
    <row r="65" spans="3:3" x14ac:dyDescent="0.25">
      <c r="C65" t="s">
        <v>29</v>
      </c>
    </row>
    <row r="66" spans="3:3" x14ac:dyDescent="0.25">
      <c r="C66" t="s">
        <v>33</v>
      </c>
    </row>
    <row r="69" spans="3:3" x14ac:dyDescent="0.25">
      <c r="C69" t="s">
        <v>40</v>
      </c>
    </row>
    <row r="73" spans="3:3" x14ac:dyDescent="0.25">
      <c r="C73" t="s">
        <v>66</v>
      </c>
    </row>
    <row r="76" spans="3:3" x14ac:dyDescent="0.25">
      <c r="C76" t="s">
        <v>61</v>
      </c>
    </row>
    <row r="79" spans="3:3" x14ac:dyDescent="0.25">
      <c r="C79" t="s">
        <v>89</v>
      </c>
    </row>
    <row r="87" spans="19:21" x14ac:dyDescent="0.25">
      <c r="S87" s="6" t="s">
        <v>3</v>
      </c>
      <c r="T87" s="6" t="s">
        <v>3</v>
      </c>
      <c r="U87" s="6" t="s">
        <v>29</v>
      </c>
    </row>
  </sheetData>
  <mergeCells count="13">
    <mergeCell ref="B3:C3"/>
    <mergeCell ref="B4:C4"/>
    <mergeCell ref="B5:C5"/>
    <mergeCell ref="B6:C6"/>
    <mergeCell ref="D3:O3"/>
    <mergeCell ref="B13:C13"/>
    <mergeCell ref="B14:C14"/>
    <mergeCell ref="B7:C7"/>
    <mergeCell ref="B8:C8"/>
    <mergeCell ref="B9:C9"/>
    <mergeCell ref="B10:C10"/>
    <mergeCell ref="B11:C11"/>
    <mergeCell ref="B12:C12"/>
  </mergeCells>
  <pageMargins left="0.7" right="0.7" top="0.75" bottom="0.75" header="0.3" footer="0.3"/>
  <pageSetup orientation="portrait" r:id="rId1"/>
  <ignoredErrors>
    <ignoredError sqref="P5:P12" formulaRange="1"/>
  </ignoredErrors>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F15:AC28"/>
  <sheetViews>
    <sheetView showGridLines="0" topLeftCell="D1" zoomScale="60" zoomScaleNormal="60" workbookViewId="0">
      <selection activeCell="K31" sqref="K31"/>
    </sheetView>
  </sheetViews>
  <sheetFormatPr baseColWidth="10" defaultColWidth="11.42578125" defaultRowHeight="15" x14ac:dyDescent="0.25"/>
  <cols>
    <col min="1" max="1" width="25.42578125" bestFit="1" customWidth="1"/>
    <col min="6" max="6" width="25.42578125" bestFit="1" customWidth="1"/>
  </cols>
  <sheetData>
    <row r="15" spans="6:29" ht="15.75" thickBot="1" x14ac:dyDescent="0.3"/>
    <row r="16" spans="6:29" ht="16.5" thickBot="1" x14ac:dyDescent="0.3">
      <c r="F16" s="70"/>
      <c r="G16" s="170" t="s">
        <v>60</v>
      </c>
      <c r="H16" s="171"/>
      <c r="I16" s="171"/>
      <c r="J16" s="171"/>
      <c r="K16" s="171"/>
      <c r="L16" s="171"/>
      <c r="M16" s="171"/>
      <c r="N16" s="171"/>
      <c r="O16" s="171" t="s">
        <v>67</v>
      </c>
      <c r="P16" s="171"/>
      <c r="Q16" s="171"/>
      <c r="R16" s="171"/>
      <c r="S16" s="171"/>
      <c r="T16" s="171"/>
      <c r="U16" s="171"/>
      <c r="V16" s="171"/>
      <c r="W16" s="171"/>
      <c r="X16" s="171"/>
      <c r="Y16" s="171"/>
      <c r="Z16" s="171"/>
      <c r="AA16" s="171"/>
      <c r="AB16" s="172"/>
      <c r="AC16" s="69"/>
    </row>
    <row r="17" spans="6:29" ht="15.75" thickBot="1" x14ac:dyDescent="0.3">
      <c r="F17" s="173"/>
      <c r="G17" s="71">
        <v>43093</v>
      </c>
      <c r="H17" s="72">
        <v>43094</v>
      </c>
      <c r="I17" s="72">
        <v>43095</v>
      </c>
      <c r="J17" s="72">
        <v>43096</v>
      </c>
      <c r="K17" s="72">
        <v>43097</v>
      </c>
      <c r="L17" s="72">
        <v>43098</v>
      </c>
      <c r="M17" s="72">
        <v>43099</v>
      </c>
      <c r="N17" s="72">
        <v>43100</v>
      </c>
      <c r="O17" s="72">
        <v>43101</v>
      </c>
      <c r="P17" s="72">
        <v>43102</v>
      </c>
      <c r="Q17" s="72">
        <v>43103</v>
      </c>
      <c r="R17" s="72">
        <v>43104</v>
      </c>
      <c r="S17" s="72">
        <v>43105</v>
      </c>
      <c r="T17" s="72">
        <v>43106</v>
      </c>
      <c r="U17" s="72">
        <v>43107</v>
      </c>
      <c r="V17" s="72">
        <v>43108</v>
      </c>
      <c r="W17" s="72">
        <v>43109</v>
      </c>
      <c r="X17" s="72">
        <v>43110</v>
      </c>
      <c r="Y17" s="72">
        <v>43111</v>
      </c>
      <c r="Z17" s="72">
        <v>43112</v>
      </c>
      <c r="AA17" s="72">
        <v>43113</v>
      </c>
      <c r="AB17" s="72">
        <v>43114</v>
      </c>
      <c r="AC17" s="69"/>
    </row>
    <row r="18" spans="6:29" ht="15.75" thickBot="1" x14ac:dyDescent="0.3">
      <c r="F18" s="174"/>
      <c r="G18" s="73" t="s">
        <v>68</v>
      </c>
      <c r="H18" s="73" t="s">
        <v>69</v>
      </c>
      <c r="I18" s="74">
        <v>46082</v>
      </c>
      <c r="J18" s="73" t="s">
        <v>70</v>
      </c>
      <c r="K18" s="73" t="s">
        <v>71</v>
      </c>
      <c r="L18" s="73" t="s">
        <v>72</v>
      </c>
      <c r="M18" s="73" t="s">
        <v>73</v>
      </c>
      <c r="N18" s="73" t="s">
        <v>74</v>
      </c>
      <c r="O18" s="73" t="s">
        <v>75</v>
      </c>
      <c r="P18" s="74">
        <v>37316</v>
      </c>
      <c r="Q18" s="73" t="s">
        <v>76</v>
      </c>
      <c r="R18" s="73" t="s">
        <v>77</v>
      </c>
      <c r="S18" s="73" t="s">
        <v>78</v>
      </c>
      <c r="T18" s="73" t="s">
        <v>79</v>
      </c>
      <c r="U18" s="73" t="s">
        <v>80</v>
      </c>
      <c r="V18" s="73" t="s">
        <v>81</v>
      </c>
      <c r="W18" s="74">
        <v>39873</v>
      </c>
      <c r="X18" s="73" t="s">
        <v>82</v>
      </c>
      <c r="Y18" s="73" t="s">
        <v>83</v>
      </c>
      <c r="Z18" s="73" t="s">
        <v>84</v>
      </c>
      <c r="AA18" s="73" t="s">
        <v>85</v>
      </c>
      <c r="AB18" s="73" t="s">
        <v>86</v>
      </c>
      <c r="AC18" s="73" t="s">
        <v>19</v>
      </c>
    </row>
    <row r="19" spans="6:29" ht="15.75" thickBot="1" x14ac:dyDescent="0.3">
      <c r="F19" s="75" t="s">
        <v>4</v>
      </c>
      <c r="G19" s="76">
        <v>0.8979166666666667</v>
      </c>
      <c r="H19" s="76">
        <v>0.61319444444444449</v>
      </c>
      <c r="I19" s="76">
        <v>0.32083333333333336</v>
      </c>
      <c r="J19" s="76">
        <v>0.4381944444444445</v>
      </c>
      <c r="K19" s="76">
        <v>0.9604166666666667</v>
      </c>
      <c r="L19" s="76">
        <v>0.41875000000000001</v>
      </c>
      <c r="M19" s="76">
        <v>4.4444444444444446E-2</v>
      </c>
      <c r="N19" s="76">
        <v>0.6020833333333333</v>
      </c>
      <c r="O19" s="76">
        <v>0.15972222222222224</v>
      </c>
      <c r="P19" s="76">
        <v>0.61944444444444446</v>
      </c>
      <c r="Q19" s="76">
        <v>0.98125000000000007</v>
      </c>
      <c r="R19" s="76">
        <v>0.64374999999999993</v>
      </c>
      <c r="S19" s="76">
        <v>0.65555555555555556</v>
      </c>
      <c r="T19" s="76">
        <v>0.63472222222222219</v>
      </c>
      <c r="U19" s="77">
        <v>0.60138888888888886</v>
      </c>
      <c r="V19" s="77">
        <v>0.79305555555555562</v>
      </c>
      <c r="W19" s="77">
        <v>0.33819444444444446</v>
      </c>
      <c r="X19" s="77">
        <v>0.45</v>
      </c>
      <c r="Y19" s="77">
        <v>0.73749999999999993</v>
      </c>
      <c r="Z19" s="77">
        <v>0.68194444444444446</v>
      </c>
      <c r="AA19" s="77">
        <v>0.63680555555555551</v>
      </c>
      <c r="AB19" s="78">
        <v>0.47847222222222219</v>
      </c>
      <c r="AC19" s="76">
        <v>0.64583333333333337</v>
      </c>
    </row>
    <row r="20" spans="6:29" ht="15.75" thickBot="1" x14ac:dyDescent="0.3">
      <c r="F20" s="79" t="s">
        <v>5</v>
      </c>
      <c r="G20" s="76">
        <v>0.14930555555555555</v>
      </c>
      <c r="H20" s="76">
        <v>0.13680555555555554</v>
      </c>
      <c r="I20" s="76">
        <v>0.15277777777777776</v>
      </c>
      <c r="J20" s="77">
        <v>0.19513888888888889</v>
      </c>
      <c r="K20" s="77">
        <v>0.21875</v>
      </c>
      <c r="L20" s="77">
        <v>0.17291666666666669</v>
      </c>
      <c r="M20" s="77">
        <v>0.12430555555555556</v>
      </c>
      <c r="N20" s="77">
        <v>0.15694444444444444</v>
      </c>
      <c r="O20" s="76">
        <v>0.16597222222222222</v>
      </c>
      <c r="P20" s="76">
        <v>0.12916666666666668</v>
      </c>
      <c r="Q20" s="77">
        <v>0.1277777777777778</v>
      </c>
      <c r="R20" s="77">
        <v>0.1423611111111111</v>
      </c>
      <c r="S20" s="77">
        <v>0.14722222222222223</v>
      </c>
      <c r="T20" s="77">
        <v>0.14930555555555555</v>
      </c>
      <c r="U20" s="77">
        <v>0.14791666666666667</v>
      </c>
      <c r="V20" s="77">
        <v>0.14652777777777778</v>
      </c>
      <c r="W20" s="77">
        <v>0.14861111111111111</v>
      </c>
      <c r="X20" s="77">
        <v>0.14305555555555557</v>
      </c>
      <c r="Y20" s="77">
        <v>0.14375000000000002</v>
      </c>
      <c r="Z20" s="77">
        <v>0.1277777777777778</v>
      </c>
      <c r="AA20" s="77">
        <v>0.15416666666666667</v>
      </c>
      <c r="AB20" s="77">
        <v>0.15208333333333332</v>
      </c>
      <c r="AC20" s="76">
        <v>0.17013888888888887</v>
      </c>
    </row>
    <row r="21" spans="6:29" ht="15.75" thickBot="1" x14ac:dyDescent="0.3">
      <c r="F21" s="80" t="s">
        <v>6</v>
      </c>
      <c r="G21" s="76">
        <v>6.1111111111111116E-2</v>
      </c>
      <c r="H21" s="76">
        <v>7.013888888888889E-2</v>
      </c>
      <c r="I21" s="76">
        <v>8.0555555555555561E-2</v>
      </c>
      <c r="J21" s="77">
        <v>7.8472222222222221E-2</v>
      </c>
      <c r="K21" s="77">
        <v>7.1527777777777787E-2</v>
      </c>
      <c r="L21" s="77">
        <v>6.458333333333334E-2</v>
      </c>
      <c r="M21" s="77">
        <v>6.8749999999999992E-2</v>
      </c>
      <c r="N21" s="77">
        <v>6.805555555555555E-2</v>
      </c>
      <c r="O21" s="76">
        <v>6.25E-2</v>
      </c>
      <c r="P21" s="76">
        <v>7.0833333333333331E-2</v>
      </c>
      <c r="Q21" s="77">
        <v>6.3888888888888884E-2</v>
      </c>
      <c r="R21" s="77">
        <v>6.8749999999999992E-2</v>
      </c>
      <c r="S21" s="77">
        <v>6.3194444444444442E-2</v>
      </c>
      <c r="T21" s="77">
        <v>7.7777777777777779E-2</v>
      </c>
      <c r="U21" s="77">
        <v>6.6666666666666666E-2</v>
      </c>
      <c r="V21" s="77">
        <v>0.14097222222222222</v>
      </c>
      <c r="W21" s="76">
        <v>0.38750000000000001</v>
      </c>
      <c r="X21" s="77">
        <v>0.29444444444444445</v>
      </c>
      <c r="Y21" s="77">
        <v>0.20833333333333334</v>
      </c>
      <c r="Z21" s="76">
        <v>0.44166666666666665</v>
      </c>
      <c r="AA21" s="77">
        <v>6.3194444444444442E-2</v>
      </c>
      <c r="AB21" s="81">
        <v>0</v>
      </c>
      <c r="AC21" s="76">
        <v>7.2222222222222229E-2</v>
      </c>
    </row>
    <row r="22" spans="6:29" ht="15.75" thickBot="1" x14ac:dyDescent="0.3">
      <c r="F22" s="82" t="s">
        <v>7</v>
      </c>
      <c r="G22" s="76">
        <v>2.2222222222222223E-2</v>
      </c>
      <c r="H22" s="76">
        <v>2.0833333333333332E-2</v>
      </c>
      <c r="I22" s="76">
        <v>4.7222222222222221E-2</v>
      </c>
      <c r="J22" s="77">
        <v>0.29791666666666666</v>
      </c>
      <c r="K22" s="77">
        <v>1.5972222222222224E-2</v>
      </c>
      <c r="L22" s="77">
        <v>1.5277777777777777E-2</v>
      </c>
      <c r="M22" s="77">
        <v>1.8749999999999999E-2</v>
      </c>
      <c r="N22" s="77">
        <v>1.6666666666666666E-2</v>
      </c>
      <c r="O22" s="76">
        <v>3.6111111111111115E-2</v>
      </c>
      <c r="P22" s="76">
        <v>1.6666666666666666E-2</v>
      </c>
      <c r="Q22" s="77">
        <v>1.5972222222222224E-2</v>
      </c>
      <c r="R22" s="77">
        <v>1.8055555555555557E-2</v>
      </c>
      <c r="S22" s="77">
        <v>1.5972222222222224E-2</v>
      </c>
      <c r="T22" s="77">
        <v>3.0555555555555555E-2</v>
      </c>
      <c r="U22" s="77">
        <v>1.7361111111111112E-2</v>
      </c>
      <c r="V22" s="77">
        <v>1.5972222222222224E-2</v>
      </c>
      <c r="W22" s="76">
        <v>1.7361111111111112E-2</v>
      </c>
      <c r="X22" s="77">
        <v>1.6666666666666666E-2</v>
      </c>
      <c r="Y22" s="77">
        <v>3.7499999999999999E-2</v>
      </c>
      <c r="Z22" s="76">
        <v>1.7361111111111112E-2</v>
      </c>
      <c r="AA22" s="77">
        <v>1.5972222222222224E-2</v>
      </c>
      <c r="AB22" s="81">
        <v>0</v>
      </c>
      <c r="AC22" s="76">
        <v>4.7222222222222221E-2</v>
      </c>
    </row>
    <row r="23" spans="6:29" ht="15.75" thickBot="1" x14ac:dyDescent="0.3">
      <c r="F23" s="83" t="s">
        <v>8</v>
      </c>
      <c r="G23" s="76">
        <v>1.3888888888888889E-3</v>
      </c>
      <c r="H23" s="76">
        <v>6.9444444444444447E-4</v>
      </c>
      <c r="I23" s="76">
        <v>1.3888888888888889E-3</v>
      </c>
      <c r="J23" s="77">
        <v>1.3888888888888889E-3</v>
      </c>
      <c r="K23" s="77">
        <v>6.9444444444444447E-4</v>
      </c>
      <c r="L23" s="77">
        <v>1.3888888888888889E-3</v>
      </c>
      <c r="M23" s="77">
        <v>6.9444444444444447E-4</v>
      </c>
      <c r="N23" s="77">
        <v>1.3888888888888889E-3</v>
      </c>
      <c r="O23" s="77">
        <v>2.0833333333333333E-3</v>
      </c>
      <c r="P23" s="77">
        <v>6.9444444444444447E-4</v>
      </c>
      <c r="Q23" s="77">
        <v>6.9444444444444447E-4</v>
      </c>
      <c r="R23" s="77">
        <v>1.3888888888888889E-3</v>
      </c>
      <c r="S23" s="77">
        <v>6.9444444444444447E-4</v>
      </c>
      <c r="T23" s="77">
        <v>6.9444444444444447E-4</v>
      </c>
      <c r="U23" s="77">
        <v>6.9444444444444447E-4</v>
      </c>
      <c r="V23" s="77">
        <v>6.9444444444444447E-4</v>
      </c>
      <c r="W23" s="77">
        <v>2.7777777777777779E-3</v>
      </c>
      <c r="X23" s="77">
        <v>6.9444444444444447E-4</v>
      </c>
      <c r="Y23" s="77">
        <v>6.9444444444444447E-4</v>
      </c>
      <c r="Z23" s="77">
        <v>6.9444444444444447E-4</v>
      </c>
      <c r="AA23" s="77">
        <v>6.9444444444444447E-4</v>
      </c>
      <c r="AB23" s="77">
        <v>2.7777777777777779E-3</v>
      </c>
      <c r="AC23" s="76">
        <v>6.9444444444444447E-4</v>
      </c>
    </row>
    <row r="24" spans="6:29" ht="15.75" thickBot="1" x14ac:dyDescent="0.3">
      <c r="F24" s="84" t="s">
        <v>9</v>
      </c>
      <c r="G24" s="76">
        <v>0.4236111111111111</v>
      </c>
      <c r="H24" s="76">
        <v>0.30694444444444441</v>
      </c>
      <c r="I24" s="77">
        <v>0.47638888888888892</v>
      </c>
      <c r="J24" s="77">
        <v>0.20416666666666669</v>
      </c>
      <c r="K24" s="77">
        <v>0.86597222222222225</v>
      </c>
      <c r="L24" s="77">
        <v>0.78194444444444444</v>
      </c>
      <c r="M24" s="77">
        <v>0.9472222222222223</v>
      </c>
      <c r="N24" s="76">
        <v>0.84375</v>
      </c>
      <c r="O24" s="76">
        <v>0.34652777777777777</v>
      </c>
      <c r="P24" s="76">
        <v>0.29444444444444445</v>
      </c>
      <c r="Q24" s="77">
        <v>0.2986111111111111</v>
      </c>
      <c r="R24" s="76">
        <v>0.32291666666666669</v>
      </c>
      <c r="S24" s="76">
        <v>0.3</v>
      </c>
      <c r="T24" s="76">
        <v>0.30138888888888887</v>
      </c>
      <c r="U24" s="77">
        <v>0.30138888888888887</v>
      </c>
      <c r="V24" s="77">
        <v>0.37847222222222227</v>
      </c>
      <c r="W24" s="76">
        <v>0.38055555555555554</v>
      </c>
      <c r="X24" s="77">
        <v>0.34930555555555554</v>
      </c>
      <c r="Y24" s="77">
        <v>0.38263888888888892</v>
      </c>
      <c r="Z24" s="76">
        <v>0.31388888888888888</v>
      </c>
      <c r="AA24" s="77">
        <v>0.3034722222222222</v>
      </c>
      <c r="AB24" s="85">
        <v>0</v>
      </c>
      <c r="AC24" s="76">
        <v>0.52569444444444446</v>
      </c>
    </row>
    <row r="25" spans="6:29" ht="15.75" thickBot="1" x14ac:dyDescent="0.3">
      <c r="F25" s="86" t="s">
        <v>10</v>
      </c>
      <c r="G25" s="76">
        <v>0.17986111111111111</v>
      </c>
      <c r="H25" s="76">
        <v>0.15208333333333332</v>
      </c>
      <c r="I25" s="76">
        <v>0.16250000000000001</v>
      </c>
      <c r="J25" s="76">
        <v>0.14930555555555555</v>
      </c>
      <c r="K25" s="76">
        <v>0.15069444444444444</v>
      </c>
      <c r="L25" s="76">
        <v>0.16319444444444445</v>
      </c>
      <c r="M25" s="76">
        <v>0.15486111111111112</v>
      </c>
      <c r="N25" s="76">
        <v>0.14722222222222223</v>
      </c>
      <c r="O25" s="76">
        <v>0.14861111111111111</v>
      </c>
      <c r="P25" s="76">
        <v>0.16388888888888889</v>
      </c>
      <c r="Q25" s="76">
        <v>0.15</v>
      </c>
      <c r="R25" s="76">
        <v>0.16944444444444443</v>
      </c>
      <c r="S25" s="76">
        <v>0.18333333333333335</v>
      </c>
      <c r="T25" s="76">
        <v>0.16805555555555554</v>
      </c>
      <c r="U25" s="76">
        <v>0.15277777777777776</v>
      </c>
      <c r="V25" s="76">
        <v>0.18472222222222223</v>
      </c>
      <c r="W25" s="76">
        <v>0.17916666666666667</v>
      </c>
      <c r="X25" s="76">
        <v>0.21597222222222223</v>
      </c>
      <c r="Y25" s="76">
        <v>0.16041666666666668</v>
      </c>
      <c r="Z25" s="76">
        <v>0.20902777777777778</v>
      </c>
      <c r="AA25" s="76">
        <v>0.16388888888888889</v>
      </c>
      <c r="AB25" s="76">
        <v>0.18055555555555555</v>
      </c>
      <c r="AC25" s="76">
        <v>0.15625</v>
      </c>
    </row>
    <row r="26" spans="6:29" ht="15.75" thickBot="1" x14ac:dyDescent="0.3">
      <c r="F26" s="87" t="s">
        <v>11</v>
      </c>
      <c r="G26" s="76">
        <v>0.33888888888888885</v>
      </c>
      <c r="H26" s="76">
        <v>0.21527777777777779</v>
      </c>
      <c r="I26" s="76">
        <v>0.22916666666666666</v>
      </c>
      <c r="J26" s="76">
        <v>0.20833333333333334</v>
      </c>
      <c r="K26" s="76">
        <v>0.19097222222222221</v>
      </c>
      <c r="L26" s="76">
        <v>0.19444444444444445</v>
      </c>
      <c r="M26" s="76">
        <v>0.24930555555555556</v>
      </c>
      <c r="N26" s="76">
        <v>0.20833333333333334</v>
      </c>
      <c r="O26" s="76">
        <v>0.24305555555555555</v>
      </c>
      <c r="P26" s="76">
        <v>0.21875</v>
      </c>
      <c r="Q26" s="76">
        <v>0.21875</v>
      </c>
      <c r="R26" s="76">
        <v>0.19791666666666666</v>
      </c>
      <c r="S26" s="76">
        <v>0.21875</v>
      </c>
      <c r="T26" s="76">
        <v>0.21875</v>
      </c>
      <c r="U26" s="76">
        <v>0.20486111111111113</v>
      </c>
      <c r="V26" s="76">
        <v>0.27916666666666667</v>
      </c>
      <c r="W26" s="76">
        <v>0.1875</v>
      </c>
      <c r="X26" s="76">
        <v>0.32013888888888892</v>
      </c>
      <c r="Y26" s="76">
        <v>0.21180555555555555</v>
      </c>
      <c r="Z26" s="76">
        <v>0.21180555555555555</v>
      </c>
      <c r="AA26" s="76">
        <v>0.22222222222222221</v>
      </c>
      <c r="AB26" s="76">
        <v>0.21180555555555555</v>
      </c>
      <c r="AC26" s="76">
        <v>0.22430555555555556</v>
      </c>
    </row>
    <row r="27" spans="6:29" ht="15.75" thickBot="1" x14ac:dyDescent="0.3">
      <c r="F27" s="88" t="s">
        <v>13</v>
      </c>
      <c r="G27" s="89">
        <v>28.23</v>
      </c>
      <c r="H27" s="89">
        <v>21.67</v>
      </c>
      <c r="I27" s="89">
        <v>27.6</v>
      </c>
      <c r="J27" s="89">
        <v>27.23</v>
      </c>
      <c r="K27" s="89">
        <v>36.35</v>
      </c>
      <c r="L27" s="89">
        <v>33.450000000000003</v>
      </c>
      <c r="M27" s="89">
        <v>37.53</v>
      </c>
      <c r="N27" s="89">
        <v>34.619999999999997</v>
      </c>
      <c r="O27" s="89">
        <v>24.12</v>
      </c>
      <c r="P27" s="89">
        <v>21.47</v>
      </c>
      <c r="Q27" s="89">
        <v>21.02</v>
      </c>
      <c r="R27" s="89">
        <v>22.1</v>
      </c>
      <c r="S27" s="89">
        <v>22.3</v>
      </c>
      <c r="T27" s="89">
        <v>22.72</v>
      </c>
      <c r="U27" s="89">
        <v>21.4</v>
      </c>
      <c r="V27" s="89">
        <v>27.52</v>
      </c>
      <c r="W27" s="89">
        <v>31.28</v>
      </c>
      <c r="X27" s="89">
        <v>32.17</v>
      </c>
      <c r="Y27" s="89">
        <v>27.48</v>
      </c>
      <c r="Z27" s="89">
        <v>31.73</v>
      </c>
      <c r="AA27" s="89">
        <v>22.17</v>
      </c>
      <c r="AB27" s="89">
        <v>13.13</v>
      </c>
      <c r="AC27" s="90">
        <v>0.71666666666666667</v>
      </c>
    </row>
    <row r="28" spans="6:29" ht="15.75" thickBot="1" x14ac:dyDescent="0.3">
      <c r="F28" s="91" t="s">
        <v>12</v>
      </c>
      <c r="G28" s="92"/>
      <c r="H28" s="92"/>
      <c r="I28" s="93">
        <v>95</v>
      </c>
      <c r="J28" s="92"/>
      <c r="K28" s="92"/>
      <c r="L28" s="92"/>
      <c r="M28" s="92"/>
      <c r="N28" s="92"/>
      <c r="O28" s="92"/>
      <c r="P28" s="92"/>
      <c r="Q28" s="92"/>
      <c r="R28" s="92"/>
      <c r="S28" s="92"/>
      <c r="T28" s="92"/>
      <c r="U28" s="92"/>
      <c r="V28" s="92"/>
      <c r="W28" s="92"/>
      <c r="X28" s="92"/>
      <c r="Y28" s="92"/>
      <c r="Z28" s="92"/>
      <c r="AA28" s="92"/>
      <c r="AB28" s="92"/>
      <c r="AC28" s="69"/>
    </row>
  </sheetData>
  <mergeCells count="3">
    <mergeCell ref="G16:N16"/>
    <mergeCell ref="O16:AB16"/>
    <mergeCell ref="F17:F18"/>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F10"/>
  <sheetViews>
    <sheetView workbookViewId="0">
      <selection activeCell="D2" sqref="D2:F2"/>
    </sheetView>
  </sheetViews>
  <sheetFormatPr baseColWidth="10" defaultColWidth="9.140625" defaultRowHeight="15" x14ac:dyDescent="0.25"/>
  <cols>
    <col min="3" max="3" width="43.140625" bestFit="1" customWidth="1"/>
    <col min="4" max="4" width="6" bestFit="1" customWidth="1"/>
    <col min="5" max="5" width="11.7109375" bestFit="1" customWidth="1"/>
    <col min="6" max="6" width="10.140625" bestFit="1" customWidth="1"/>
    <col min="7" max="7" width="5.140625" customWidth="1"/>
  </cols>
  <sheetData>
    <row r="1" spans="3:6" ht="15.75" thickBot="1" x14ac:dyDescent="0.3"/>
    <row r="2" spans="3:6" ht="15.75" thickBot="1" x14ac:dyDescent="0.3">
      <c r="D2" s="50" t="s">
        <v>48</v>
      </c>
      <c r="E2" s="51">
        <v>3.23</v>
      </c>
      <c r="F2" s="52" t="s">
        <v>49</v>
      </c>
    </row>
    <row r="4" spans="3:6" x14ac:dyDescent="0.25">
      <c r="E4" s="53" t="s">
        <v>50</v>
      </c>
      <c r="F4" s="53" t="s">
        <v>51</v>
      </c>
    </row>
    <row r="5" spans="3:6" x14ac:dyDescent="0.25">
      <c r="C5" s="53" t="s">
        <v>52</v>
      </c>
      <c r="D5" t="s">
        <v>3</v>
      </c>
      <c r="E5" s="54">
        <v>2808238.34</v>
      </c>
      <c r="F5" s="54">
        <f>E5/$E$2</f>
        <v>869423.63467492256</v>
      </c>
    </row>
    <row r="6" spans="3:6" x14ac:dyDescent="0.25">
      <c r="C6" s="53" t="s">
        <v>47</v>
      </c>
      <c r="E6" s="55">
        <v>27251</v>
      </c>
    </row>
    <row r="8" spans="3:6" x14ac:dyDescent="0.25">
      <c r="E8" s="53" t="s">
        <v>50</v>
      </c>
      <c r="F8" s="53" t="s">
        <v>51</v>
      </c>
    </row>
    <row r="9" spans="3:6" x14ac:dyDescent="0.25">
      <c r="C9" s="53" t="s">
        <v>53</v>
      </c>
      <c r="E9" s="54">
        <v>490497.68</v>
      </c>
      <c r="F9" s="54">
        <f>E9/$E$2</f>
        <v>151856.86687306501</v>
      </c>
    </row>
    <row r="10" spans="3:6" x14ac:dyDescent="0.25">
      <c r="C10" s="53" t="s">
        <v>47</v>
      </c>
      <c r="E10" s="55">
        <v>4566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1:I12"/>
  <sheetViews>
    <sheetView zoomScaleNormal="100" workbookViewId="0">
      <selection activeCell="C1" sqref="C1:F1"/>
    </sheetView>
  </sheetViews>
  <sheetFormatPr baseColWidth="10" defaultColWidth="9.140625" defaultRowHeight="15" x14ac:dyDescent="0.25"/>
  <cols>
    <col min="2" max="2" width="3" customWidth="1"/>
    <col min="3" max="3" width="12.28515625" style="58" customWidth="1"/>
    <col min="4" max="4" width="18" style="58" bestFit="1" customWidth="1"/>
    <col min="5" max="5" width="16.42578125" style="62" bestFit="1" customWidth="1"/>
    <col min="6" max="6" width="10.140625" style="62" bestFit="1" customWidth="1"/>
    <col min="7" max="7" width="3.140625" customWidth="1"/>
    <col min="9" max="9" width="23.5703125" bestFit="1" customWidth="1"/>
  </cols>
  <sheetData>
    <row r="1" spans="3:9" ht="31.5" thickBot="1" x14ac:dyDescent="0.6">
      <c r="C1" s="56" t="s">
        <v>48</v>
      </c>
      <c r="D1" s="57">
        <v>3.23603</v>
      </c>
      <c r="E1" s="63" t="s">
        <v>49</v>
      </c>
      <c r="F1" s="62" t="s">
        <v>59</v>
      </c>
      <c r="I1" s="61" t="s">
        <v>3</v>
      </c>
    </row>
    <row r="4" spans="3:9" x14ac:dyDescent="0.25">
      <c r="C4" s="68" t="s">
        <v>57</v>
      </c>
      <c r="D4" s="68"/>
      <c r="E4" s="175" t="s">
        <v>58</v>
      </c>
      <c r="F4" s="175"/>
    </row>
    <row r="5" spans="3:9" x14ac:dyDescent="0.25">
      <c r="C5" s="59" t="s">
        <v>56</v>
      </c>
      <c r="D5" s="59" t="s">
        <v>54</v>
      </c>
      <c r="E5" s="64" t="s">
        <v>49</v>
      </c>
      <c r="F5" s="64" t="s">
        <v>51</v>
      </c>
    </row>
    <row r="6" spans="3:9" x14ac:dyDescent="0.25">
      <c r="C6" s="60">
        <v>5</v>
      </c>
      <c r="D6" s="60">
        <v>6584</v>
      </c>
      <c r="E6" s="65">
        <v>662138.35</v>
      </c>
      <c r="F6" s="66">
        <f>E6/$D$1</f>
        <v>204614.40406918354</v>
      </c>
    </row>
    <row r="7" spans="3:9" x14ac:dyDescent="0.25">
      <c r="C7" s="60">
        <v>10</v>
      </c>
      <c r="D7" s="60">
        <v>8837</v>
      </c>
      <c r="E7" s="65">
        <v>917134.11</v>
      </c>
      <c r="F7" s="66">
        <f t="shared" ref="F7:F12" si="0">E7/$D$1</f>
        <v>283413.35216298985</v>
      </c>
    </row>
    <row r="8" spans="3:9" x14ac:dyDescent="0.25">
      <c r="C8" s="60">
        <v>15</v>
      </c>
      <c r="D8" s="60">
        <v>3462</v>
      </c>
      <c r="E8" s="65">
        <v>347529.53</v>
      </c>
      <c r="F8" s="66">
        <f t="shared" si="0"/>
        <v>107393.79115768397</v>
      </c>
    </row>
    <row r="9" spans="3:9" x14ac:dyDescent="0.25">
      <c r="C9" s="60">
        <v>20</v>
      </c>
      <c r="D9" s="60">
        <v>3042</v>
      </c>
      <c r="E9" s="65">
        <v>306497.95</v>
      </c>
      <c r="F9" s="66">
        <f t="shared" si="0"/>
        <v>94714.186827687023</v>
      </c>
    </row>
    <row r="10" spans="3:9" x14ac:dyDescent="0.25">
      <c r="C10" s="60">
        <v>25</v>
      </c>
      <c r="D10" s="60">
        <v>759</v>
      </c>
      <c r="E10" s="65">
        <v>84440.72</v>
      </c>
      <c r="F10" s="66">
        <f t="shared" si="0"/>
        <v>26093.923727530339</v>
      </c>
    </row>
    <row r="11" spans="3:9" x14ac:dyDescent="0.25">
      <c r="C11" s="60">
        <v>30</v>
      </c>
      <c r="D11" s="60">
        <v>4566</v>
      </c>
      <c r="E11" s="65">
        <v>490497.68</v>
      </c>
      <c r="F11" s="66">
        <f t="shared" si="0"/>
        <v>151573.89764618993</v>
      </c>
    </row>
    <row r="12" spans="3:9" x14ac:dyDescent="0.25">
      <c r="C12" s="59" t="s">
        <v>55</v>
      </c>
      <c r="D12" s="59">
        <v>27250</v>
      </c>
      <c r="E12" s="67">
        <v>2808238.34</v>
      </c>
      <c r="F12" s="66">
        <f t="shared" si="0"/>
        <v>867803.55559126462</v>
      </c>
    </row>
  </sheetData>
  <mergeCells count="1">
    <mergeCell ref="E4:F4"/>
  </mergeCells>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5"/>
  <sheetViews>
    <sheetView showGridLines="0" workbookViewId="0">
      <selection activeCell="C4" sqref="C4"/>
    </sheetView>
  </sheetViews>
  <sheetFormatPr baseColWidth="10" defaultColWidth="9.140625" defaultRowHeight="15" x14ac:dyDescent="0.25"/>
  <cols>
    <col min="2" max="2" width="8.5703125" customWidth="1"/>
    <col min="3" max="3" width="146.7109375" style="23" customWidth="1"/>
  </cols>
  <sheetData>
    <row r="1" spans="2:3" x14ac:dyDescent="0.25">
      <c r="B1" s="176" t="s">
        <v>23</v>
      </c>
      <c r="C1" s="176"/>
    </row>
    <row r="2" spans="2:3" x14ac:dyDescent="0.25">
      <c r="B2" s="111"/>
      <c r="C2" s="111"/>
    </row>
    <row r="3" spans="2:3" x14ac:dyDescent="0.25">
      <c r="B3" s="45">
        <v>107</v>
      </c>
      <c r="C3" s="102" t="s">
        <v>113</v>
      </c>
    </row>
    <row r="4" spans="2:3" x14ac:dyDescent="0.25">
      <c r="B4" s="109"/>
      <c r="C4" s="109"/>
    </row>
    <row r="5" spans="2:3" x14ac:dyDescent="0.25">
      <c r="B5" s="45">
        <v>106</v>
      </c>
      <c r="C5" s="102" t="s">
        <v>112</v>
      </c>
    </row>
    <row r="6" spans="2:3" x14ac:dyDescent="0.25">
      <c r="B6" s="108"/>
      <c r="C6" s="108"/>
    </row>
    <row r="7" spans="2:3" x14ac:dyDescent="0.25">
      <c r="B7" s="45">
        <v>105</v>
      </c>
      <c r="C7" s="102" t="s">
        <v>111</v>
      </c>
    </row>
    <row r="8" spans="2:3" x14ac:dyDescent="0.25">
      <c r="B8" s="106"/>
      <c r="C8" s="106"/>
    </row>
    <row r="9" spans="2:3" x14ac:dyDescent="0.25">
      <c r="B9" s="45">
        <v>104</v>
      </c>
      <c r="C9" s="102" t="s">
        <v>110</v>
      </c>
    </row>
    <row r="10" spans="2:3" x14ac:dyDescent="0.25">
      <c r="B10" s="106"/>
      <c r="C10" s="106"/>
    </row>
    <row r="11" spans="2:3" ht="30" x14ac:dyDescent="0.25">
      <c r="B11" s="45">
        <v>103</v>
      </c>
      <c r="C11" s="102" t="s">
        <v>95</v>
      </c>
    </row>
    <row r="12" spans="2:3" x14ac:dyDescent="0.25">
      <c r="B12" s="103"/>
      <c r="C12" s="103"/>
    </row>
    <row r="13" spans="2:3" ht="30" x14ac:dyDescent="0.25">
      <c r="B13" s="45">
        <v>102</v>
      </c>
      <c r="C13" s="102" t="s">
        <v>95</v>
      </c>
    </row>
    <row r="14" spans="2:3" x14ac:dyDescent="0.25">
      <c r="B14" s="101"/>
      <c r="C14" s="101"/>
    </row>
    <row r="15" spans="2:3" x14ac:dyDescent="0.25">
      <c r="B15" s="45">
        <v>101</v>
      </c>
      <c r="C15" s="48" t="s">
        <v>94</v>
      </c>
    </row>
    <row r="16" spans="2:3" x14ac:dyDescent="0.25">
      <c r="B16" s="99"/>
      <c r="C16" s="99"/>
    </row>
    <row r="17" spans="2:21" x14ac:dyDescent="0.25">
      <c r="B17" s="45">
        <v>100</v>
      </c>
      <c r="C17" s="48" t="s">
        <v>93</v>
      </c>
    </row>
    <row r="18" spans="2:21" x14ac:dyDescent="0.25">
      <c r="B18" s="98"/>
      <c r="C18" s="98"/>
    </row>
    <row r="19" spans="2:21" x14ac:dyDescent="0.25">
      <c r="B19" s="45">
        <v>99</v>
      </c>
      <c r="C19" s="48" t="s">
        <v>92</v>
      </c>
    </row>
    <row r="20" spans="2:21" x14ac:dyDescent="0.25">
      <c r="B20" s="97"/>
      <c r="C20" s="97"/>
    </row>
    <row r="21" spans="2:21" ht="30" x14ac:dyDescent="0.25">
      <c r="B21" s="45">
        <v>98</v>
      </c>
      <c r="C21" s="48" t="s">
        <v>90</v>
      </c>
    </row>
    <row r="22" spans="2:21" x14ac:dyDescent="0.25">
      <c r="B22" s="96"/>
      <c r="C22" s="96"/>
    </row>
    <row r="23" spans="2:21" ht="30" x14ac:dyDescent="0.25">
      <c r="B23" s="45">
        <v>97</v>
      </c>
      <c r="C23" s="48" t="s">
        <v>88</v>
      </c>
    </row>
    <row r="24" spans="2:21" x14ac:dyDescent="0.25">
      <c r="B24" s="94"/>
      <c r="C24" s="94"/>
    </row>
    <row r="25" spans="2:21" ht="30" x14ac:dyDescent="0.25">
      <c r="B25" s="45">
        <v>96</v>
      </c>
      <c r="C25" s="48" t="s">
        <v>87</v>
      </c>
      <c r="D25" s="22"/>
      <c r="E25" s="22"/>
      <c r="F25" s="22"/>
      <c r="G25" s="22"/>
      <c r="H25" s="22"/>
      <c r="I25" s="22"/>
      <c r="J25" s="22"/>
      <c r="K25" s="22"/>
      <c r="L25" s="22"/>
      <c r="M25" s="22"/>
      <c r="N25" s="22"/>
      <c r="O25" s="22"/>
      <c r="P25" s="21"/>
      <c r="Q25" s="21"/>
      <c r="R25" s="21"/>
      <c r="S25" s="21"/>
      <c r="T25" s="21"/>
      <c r="U25" s="21"/>
    </row>
    <row r="26" spans="2:21" x14ac:dyDescent="0.25">
      <c r="B26" s="36"/>
      <c r="C26" s="37"/>
      <c r="D26" s="22"/>
      <c r="E26" s="22"/>
      <c r="F26" s="22"/>
      <c r="G26" s="22"/>
      <c r="H26" s="22"/>
      <c r="I26" s="22"/>
      <c r="J26" s="22"/>
      <c r="K26" s="22"/>
      <c r="L26" s="22"/>
      <c r="M26" s="22"/>
      <c r="N26" s="22"/>
      <c r="O26" s="22"/>
      <c r="P26" s="21"/>
      <c r="Q26" s="21"/>
      <c r="R26" s="21"/>
      <c r="S26" s="21"/>
      <c r="T26" s="21"/>
      <c r="U26" s="21"/>
    </row>
    <row r="27" spans="2:21" x14ac:dyDescent="0.25">
      <c r="B27" s="176" t="s">
        <v>23</v>
      </c>
      <c r="C27" s="176"/>
    </row>
    <row r="28" spans="2:21" ht="31.5" customHeight="1" x14ac:dyDescent="0.25">
      <c r="B28" s="45">
        <v>95</v>
      </c>
      <c r="C28" s="48" t="s">
        <v>65</v>
      </c>
    </row>
    <row r="29" spans="2:21" s="29" customFormat="1" ht="31.5" customHeight="1" x14ac:dyDescent="0.25">
      <c r="B29" s="36"/>
      <c r="C29" s="37"/>
    </row>
    <row r="30" spans="2:21" ht="30" x14ac:dyDescent="0.25">
      <c r="B30" s="34">
        <v>94</v>
      </c>
      <c r="C30" s="41" t="s">
        <v>64</v>
      </c>
    </row>
    <row r="31" spans="2:21" ht="33" customHeight="1" x14ac:dyDescent="0.25">
      <c r="B31" s="45">
        <v>93</v>
      </c>
      <c r="C31" s="48" t="s">
        <v>63</v>
      </c>
    </row>
    <row r="32" spans="2:21" s="29" customFormat="1" ht="33" customHeight="1" x14ac:dyDescent="0.25">
      <c r="B32" s="36"/>
      <c r="C32" s="37"/>
    </row>
    <row r="33" spans="2:5" ht="45" x14ac:dyDescent="0.25">
      <c r="B33" s="34">
        <v>92</v>
      </c>
      <c r="C33" s="41" t="s">
        <v>62</v>
      </c>
    </row>
    <row r="34" spans="2:5" s="29" customFormat="1" x14ac:dyDescent="0.25">
      <c r="B34" s="36"/>
      <c r="C34" s="37"/>
    </row>
    <row r="35" spans="2:5" ht="27" customHeight="1" x14ac:dyDescent="0.25">
      <c r="B35" s="34">
        <v>91</v>
      </c>
      <c r="C35" s="41" t="s">
        <v>46</v>
      </c>
    </row>
    <row r="36" spans="2:5" s="29" customFormat="1" ht="27" customHeight="1" x14ac:dyDescent="0.25">
      <c r="B36" s="36"/>
      <c r="C36" s="37"/>
    </row>
    <row r="37" spans="2:5" ht="35.25" customHeight="1" x14ac:dyDescent="0.25">
      <c r="B37" s="34">
        <v>90</v>
      </c>
      <c r="C37" s="41" t="s">
        <v>45</v>
      </c>
    </row>
    <row r="38" spans="2:5" s="29" customFormat="1" ht="28.5" customHeight="1" x14ac:dyDescent="0.25">
      <c r="B38" s="36"/>
      <c r="C38" s="37"/>
    </row>
    <row r="39" spans="2:5" ht="30" x14ac:dyDescent="0.25">
      <c r="B39" s="34">
        <v>89</v>
      </c>
      <c r="C39" s="41" t="s">
        <v>44</v>
      </c>
    </row>
    <row r="40" spans="2:5" s="29" customFormat="1" x14ac:dyDescent="0.25">
      <c r="B40" s="36"/>
      <c r="C40" s="37"/>
    </row>
    <row r="41" spans="2:5" ht="30" x14ac:dyDescent="0.25">
      <c r="B41" s="34">
        <v>88</v>
      </c>
      <c r="C41" s="41" t="s">
        <v>43</v>
      </c>
    </row>
    <row r="42" spans="2:5" s="29" customFormat="1" x14ac:dyDescent="0.25">
      <c r="B42" s="36"/>
      <c r="C42" s="37"/>
    </row>
    <row r="43" spans="2:5" ht="31.5" customHeight="1" x14ac:dyDescent="0.25">
      <c r="B43" s="34">
        <v>87</v>
      </c>
      <c r="C43" s="41" t="s">
        <v>42</v>
      </c>
    </row>
    <row r="44" spans="2:5" s="29" customFormat="1" ht="31.5" customHeight="1" x14ac:dyDescent="0.25">
      <c r="B44" s="36"/>
      <c r="C44" s="37"/>
    </row>
    <row r="45" spans="2:5" ht="30" x14ac:dyDescent="0.25">
      <c r="B45" s="34">
        <v>86</v>
      </c>
      <c r="C45" s="41" t="s">
        <v>41</v>
      </c>
      <c r="E45" s="6">
        <v>0.27916666666666667</v>
      </c>
    </row>
    <row r="46" spans="2:5" s="29" customFormat="1" x14ac:dyDescent="0.25">
      <c r="B46" s="36"/>
      <c r="C46" s="37"/>
      <c r="E46" s="47"/>
    </row>
    <row r="47" spans="2:5" ht="30" x14ac:dyDescent="0.25">
      <c r="B47" s="34">
        <v>85</v>
      </c>
      <c r="C47" s="41" t="s">
        <v>39</v>
      </c>
      <c r="E47" s="6">
        <v>0.34930555555555554</v>
      </c>
    </row>
    <row r="48" spans="2:5" s="29" customFormat="1" x14ac:dyDescent="0.25">
      <c r="B48" s="36"/>
      <c r="C48" s="37"/>
      <c r="E48" s="47">
        <v>1.7361111111111112E-2</v>
      </c>
    </row>
    <row r="49" spans="1:5" ht="30" x14ac:dyDescent="0.25">
      <c r="B49" s="34">
        <v>84</v>
      </c>
      <c r="C49" s="41" t="s">
        <v>37</v>
      </c>
    </row>
    <row r="50" spans="1:5" s="29" customFormat="1" x14ac:dyDescent="0.25">
      <c r="B50" s="36"/>
      <c r="C50" s="37"/>
      <c r="E50" s="47">
        <v>0.12638888888888888</v>
      </c>
    </row>
    <row r="51" spans="1:5" ht="33" customHeight="1" x14ac:dyDescent="0.25">
      <c r="B51" s="34">
        <v>83</v>
      </c>
      <c r="C51" s="41" t="s">
        <v>36</v>
      </c>
      <c r="E51" s="6">
        <f>E50-E48</f>
        <v>0.10902777777777778</v>
      </c>
    </row>
    <row r="52" spans="1:5" s="29" customFormat="1" ht="33" customHeight="1" x14ac:dyDescent="0.25">
      <c r="B52" s="36"/>
      <c r="C52" s="37"/>
    </row>
    <row r="53" spans="1:5" ht="30.75" customHeight="1" x14ac:dyDescent="0.25">
      <c r="B53" s="34">
        <v>82</v>
      </c>
      <c r="C53" s="41" t="s">
        <v>35</v>
      </c>
    </row>
    <row r="54" spans="1:5" ht="24" customHeight="1" x14ac:dyDescent="0.25">
      <c r="A54" s="29"/>
      <c r="B54" s="36"/>
      <c r="C54" s="42"/>
    </row>
    <row r="55" spans="1:5" ht="30" x14ac:dyDescent="0.25">
      <c r="B55" s="45">
        <v>81</v>
      </c>
      <c r="C55" s="46" t="s">
        <v>34</v>
      </c>
    </row>
    <row r="56" spans="1:5" s="29" customFormat="1" x14ac:dyDescent="0.25">
      <c r="B56" s="36"/>
      <c r="C56" s="42"/>
    </row>
    <row r="57" spans="1:5" ht="30" x14ac:dyDescent="0.25">
      <c r="B57" s="34">
        <v>80</v>
      </c>
      <c r="C57" s="35" t="s">
        <v>24</v>
      </c>
    </row>
    <row r="58" spans="1:5" s="29" customFormat="1" x14ac:dyDescent="0.25">
      <c r="B58" s="36"/>
      <c r="C58" s="42"/>
    </row>
    <row r="59" spans="1:5" ht="30" x14ac:dyDescent="0.25">
      <c r="B59" s="34">
        <v>79</v>
      </c>
      <c r="C59" s="35" t="s">
        <v>25</v>
      </c>
    </row>
    <row r="60" spans="1:5" s="29" customFormat="1" x14ac:dyDescent="0.25">
      <c r="B60" s="36"/>
      <c r="C60" s="42"/>
    </row>
    <row r="61" spans="1:5" ht="30.75" thickBot="1" x14ac:dyDescent="0.3">
      <c r="B61" s="43">
        <v>78</v>
      </c>
      <c r="C61" s="44" t="s">
        <v>26</v>
      </c>
    </row>
    <row r="62" spans="1:5" s="29" customFormat="1" x14ac:dyDescent="0.25">
      <c r="B62" s="36"/>
      <c r="C62" s="42"/>
    </row>
    <row r="63" spans="1:5" ht="21" customHeight="1" x14ac:dyDescent="0.25">
      <c r="B63" s="34">
        <v>77</v>
      </c>
      <c r="C63" s="41" t="s">
        <v>27</v>
      </c>
    </row>
    <row r="64" spans="1:5" s="29" customFormat="1" ht="21" customHeight="1" x14ac:dyDescent="0.25">
      <c r="B64" s="36"/>
      <c r="C64" s="37"/>
    </row>
    <row r="65" spans="2:3" ht="30" x14ac:dyDescent="0.25">
      <c r="B65" s="34">
        <v>76</v>
      </c>
      <c r="C65" s="35" t="s">
        <v>28</v>
      </c>
    </row>
  </sheetData>
  <mergeCells count="2">
    <mergeCell ref="B27:C27"/>
    <mergeCell ref="B1:C1"/>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7:I15"/>
  <sheetViews>
    <sheetView workbookViewId="0">
      <selection activeCell="I16" sqref="I16"/>
    </sheetView>
  </sheetViews>
  <sheetFormatPr baseColWidth="10" defaultColWidth="11.42578125" defaultRowHeight="15" x14ac:dyDescent="0.25"/>
  <sheetData>
    <row r="7" spans="2:9" x14ac:dyDescent="0.25">
      <c r="B7" s="6">
        <v>0.21597222222222223</v>
      </c>
      <c r="D7" s="6">
        <v>0.27986111111111112</v>
      </c>
      <c r="F7" s="6">
        <v>0.36041666666666666</v>
      </c>
      <c r="H7" s="6">
        <v>0.39652777777777781</v>
      </c>
    </row>
    <row r="8" spans="2:9" x14ac:dyDescent="0.25">
      <c r="B8" s="6">
        <v>0.1986111111111111</v>
      </c>
      <c r="C8" s="6">
        <f>B7-B8</f>
        <v>1.7361111111111133E-2</v>
      </c>
      <c r="D8" s="6">
        <v>0.22916666666666666</v>
      </c>
      <c r="E8" s="6">
        <f>D7-D8</f>
        <v>5.0694444444444459E-2</v>
      </c>
      <c r="F8" s="6">
        <v>0.29722222222222222</v>
      </c>
      <c r="G8" s="6">
        <f>F7-F8</f>
        <v>6.3194444444444442E-2</v>
      </c>
      <c r="H8" s="6">
        <v>0.21180555555555555</v>
      </c>
      <c r="I8" s="6">
        <f>H7-H8</f>
        <v>0.18472222222222226</v>
      </c>
    </row>
    <row r="12" spans="2:9" x14ac:dyDescent="0.25">
      <c r="F12" s="6">
        <f>C8+E8+G8+I8</f>
        <v>0.31597222222222232</v>
      </c>
    </row>
    <row r="13" spans="2:9" x14ac:dyDescent="0.25">
      <c r="I13" s="6">
        <v>0.5180555555555556</v>
      </c>
    </row>
    <row r="14" spans="2:9" x14ac:dyDescent="0.25">
      <c r="I14" s="6">
        <v>0.31597222222222221</v>
      </c>
    </row>
    <row r="15" spans="2:9" x14ac:dyDescent="0.25">
      <c r="I15" s="6">
        <f>I13-I14</f>
        <v>0.20208333333333339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10</vt:i4>
      </vt:variant>
    </vt:vector>
  </HeadingPairs>
  <TitlesOfParts>
    <vt:vector size="10" baseType="lpstr">
      <vt:lpstr>FCC Chile</vt:lpstr>
      <vt:lpstr>SAT Perú</vt:lpstr>
      <vt:lpstr>FCC Colombia</vt:lpstr>
      <vt:lpstr>SAT Perú Construcción</vt:lpstr>
      <vt:lpstr>Resumen SAT Perú Construcción</vt:lpstr>
      <vt:lpstr>Hoja1</vt:lpstr>
      <vt:lpstr>Sheet1</vt:lpstr>
      <vt:lpstr>tabla_por_fact</vt:lpstr>
      <vt:lpstr>Observaciones</vt:lpstr>
      <vt:lpstr>Hoja2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Equipamiento</dc:creator>
  <cp:lastModifiedBy>Mauricio A Montecinos</cp:lastModifiedBy>
  <cp:lastPrinted>2018-03-15T16:02:14Z</cp:lastPrinted>
  <dcterms:created xsi:type="dcterms:W3CDTF">2017-09-18T15:07:22Z</dcterms:created>
  <dcterms:modified xsi:type="dcterms:W3CDTF">2018-07-30T19:41:43Z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