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min Nurk Fever\Desktop\"/>
    </mc:Choice>
  </mc:AlternateContent>
  <xr:revisionPtr revIDLastSave="0" documentId="13_ncr:1_{F2EDE831-9656-4E34-82C5-F1AF6B56DD87}" xr6:coauthVersionLast="47" xr6:coauthVersionMax="47" xr10:uidLastSave="{00000000-0000-0000-0000-000000000000}"/>
  <bookViews>
    <workbookView xWindow="-120" yWindow="-120" windowWidth="29040" windowHeight="15840" activeTab="6" xr2:uid="{949C6969-6DD2-4E77-9404-F552F8B06B33}"/>
  </bookViews>
  <sheets>
    <sheet name="Problem 9" sheetId="5" r:id="rId1"/>
    <sheet name="Problem 16" sheetId="1" r:id="rId2"/>
    <sheet name="Answer Report for 16" sheetId="2" r:id="rId3"/>
    <sheet name="Sensitivity Report for 16" sheetId="3" r:id="rId4"/>
    <sheet name="Limits Report for 16" sheetId="4" r:id="rId5"/>
    <sheet name="Problem 5 CH 14" sheetId="6" r:id="rId6"/>
    <sheet name="Problem 12 CH 14" sheetId="7" r:id="rId7"/>
  </sheets>
  <definedNames>
    <definedName name="solver_adj" localSheetId="6" hidden="1">'Problem 12 CH 14'!$B$4:$I$4</definedName>
    <definedName name="solver_adj" localSheetId="1" hidden="1">'Problem 16'!$E$13:$G$13</definedName>
    <definedName name="solver_cvg" localSheetId="6" hidden="1">0.0001</definedName>
    <definedName name="solver_cvg" localSheetId="1" hidden="1">0.0001</definedName>
    <definedName name="solver_drv" localSheetId="6" hidden="1">1</definedName>
    <definedName name="solver_drv" localSheetId="1" hidden="1">2</definedName>
    <definedName name="solver_eng" localSheetId="6" hidden="1">2</definedName>
    <definedName name="solver_eng" localSheetId="1" hidden="1">2</definedName>
    <definedName name="solver_est" localSheetId="6" hidden="1">1</definedName>
    <definedName name="solver_est" localSheetId="1" hidden="1">1</definedName>
    <definedName name="solver_itr" localSheetId="6" hidden="1">2147483647</definedName>
    <definedName name="solver_itr" localSheetId="1" hidden="1">2147483647</definedName>
    <definedName name="solver_lhs1" localSheetId="6" hidden="1">'Problem 12 CH 14'!$B$4:$I$4</definedName>
    <definedName name="solver_lhs1" localSheetId="1" hidden="1">'Problem 16'!$F$26</definedName>
    <definedName name="solver_lhs2" localSheetId="6" hidden="1">'Problem 12 CH 14'!$J$9:$J$10</definedName>
    <definedName name="solver_lhs2" localSheetId="1" hidden="1">'Problem 16'!$F$27</definedName>
    <definedName name="solver_lhs3" localSheetId="1" hidden="1">'Problem 16'!$F$28</definedName>
    <definedName name="solver_lhs4" localSheetId="1" hidden="1">'Problem 16'!$F$29</definedName>
    <definedName name="solver_mip" localSheetId="6" hidden="1">2147483647</definedName>
    <definedName name="solver_mip" localSheetId="1" hidden="1">2147483647</definedName>
    <definedName name="solver_mni" localSheetId="6" hidden="1">30</definedName>
    <definedName name="solver_mni" localSheetId="1" hidden="1">30</definedName>
    <definedName name="solver_mrt" localSheetId="6" hidden="1">0.075</definedName>
    <definedName name="solver_mrt" localSheetId="1" hidden="1">0.075</definedName>
    <definedName name="solver_msl" localSheetId="6" hidden="1">2</definedName>
    <definedName name="solver_msl" localSheetId="1" hidden="1">2</definedName>
    <definedName name="solver_neg" localSheetId="6" hidden="1">1</definedName>
    <definedName name="solver_neg" localSheetId="1" hidden="1">1</definedName>
    <definedName name="solver_nod" localSheetId="6" hidden="1">2147483647</definedName>
    <definedName name="solver_nod" localSheetId="1" hidden="1">2147483647</definedName>
    <definedName name="solver_num" localSheetId="6" hidden="1">2</definedName>
    <definedName name="solver_num" localSheetId="1" hidden="1">4</definedName>
    <definedName name="solver_nwt" localSheetId="6" hidden="1">1</definedName>
    <definedName name="solver_nwt" localSheetId="1" hidden="1">1</definedName>
    <definedName name="solver_opt" localSheetId="6" hidden="1">'Problem 12 CH 14'!$J$4</definedName>
    <definedName name="solver_opt" localSheetId="1" hidden="1">'Problem 16'!$F$15</definedName>
    <definedName name="solver_pre" localSheetId="6" hidden="1">0.000001</definedName>
    <definedName name="solver_pre" localSheetId="1" hidden="1">0.000001</definedName>
    <definedName name="solver_rbv" localSheetId="6" hidden="1">1</definedName>
    <definedName name="solver_rbv" localSheetId="1" hidden="1">2</definedName>
    <definedName name="solver_rel1" localSheetId="6" hidden="1">5</definedName>
    <definedName name="solver_rel1" localSheetId="1" hidden="1">1</definedName>
    <definedName name="solver_rel2" localSheetId="6" hidden="1">1</definedName>
    <definedName name="solver_rel2" localSheetId="1" hidden="1">1</definedName>
    <definedName name="solver_rel3" localSheetId="1" hidden="1">1</definedName>
    <definedName name="solver_rel4" localSheetId="1" hidden="1">1</definedName>
    <definedName name="solver_rhs1" localSheetId="6" hidden="1">"binary"</definedName>
    <definedName name="solver_rhs1" localSheetId="1" hidden="1">'Problem 16'!$G$26</definedName>
    <definedName name="solver_rhs2" localSheetId="6" hidden="1">'Problem 12 CH 14'!$L$9:$L$10</definedName>
    <definedName name="solver_rhs2" localSheetId="1" hidden="1">'Problem 16'!$G$27</definedName>
    <definedName name="solver_rhs3" localSheetId="1" hidden="1">'Problem 16'!$G$28</definedName>
    <definedName name="solver_rhs4" localSheetId="1" hidden="1">'Problem 16'!$G$29</definedName>
    <definedName name="solver_rlx" localSheetId="6" hidden="1">2</definedName>
    <definedName name="solver_rlx" localSheetId="1" hidden="1">2</definedName>
    <definedName name="solver_rsd" localSheetId="6" hidden="1">0</definedName>
    <definedName name="solver_rsd" localSheetId="1" hidden="1">0</definedName>
    <definedName name="solver_scl" localSheetId="6" hidden="1">1</definedName>
    <definedName name="solver_scl" localSheetId="1" hidden="1">2</definedName>
    <definedName name="solver_sho" localSheetId="4" hidden="1">2</definedName>
    <definedName name="solver_sho" localSheetId="6" hidden="1">2</definedName>
    <definedName name="solver_sho" localSheetId="1" hidden="1">2</definedName>
    <definedName name="solver_ssz" localSheetId="6" hidden="1">100</definedName>
    <definedName name="solver_ssz" localSheetId="1" hidden="1">100</definedName>
    <definedName name="solver_tim" localSheetId="6" hidden="1">2147483647</definedName>
    <definedName name="solver_tim" localSheetId="1" hidden="1">2147483647</definedName>
    <definedName name="solver_tol" localSheetId="6" hidden="1">0.01</definedName>
    <definedName name="solver_tol" localSheetId="1" hidden="1">0.01</definedName>
    <definedName name="solver_typ" localSheetId="6" hidden="1">1</definedName>
    <definedName name="solver_typ" localSheetId="1" hidden="1">1</definedName>
    <definedName name="solver_val" localSheetId="6" hidden="1">0</definedName>
    <definedName name="solver_val" localSheetId="1" hidden="1">0</definedName>
    <definedName name="solver_ver" localSheetId="6" hidden="1">3</definedName>
    <definedName name="solver_ver" localSheetId="1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" i="7" l="1"/>
  <c r="J9" i="7"/>
  <c r="J4" i="7"/>
  <c r="F27" i="6"/>
  <c r="E27" i="6"/>
  <c r="D27" i="6"/>
  <c r="C27" i="6"/>
  <c r="F24" i="6"/>
  <c r="F26" i="6"/>
  <c r="F25" i="6"/>
  <c r="E24" i="6"/>
  <c r="D24" i="6"/>
  <c r="C24" i="6"/>
  <c r="C26" i="6"/>
  <c r="E26" i="6"/>
  <c r="D26" i="6"/>
  <c r="E25" i="6"/>
  <c r="D25" i="6"/>
  <c r="C25" i="6"/>
  <c r="F22" i="6"/>
  <c r="F21" i="6"/>
  <c r="E22" i="6"/>
  <c r="D22" i="6"/>
  <c r="C22" i="6"/>
  <c r="E21" i="6"/>
  <c r="D21" i="6"/>
  <c r="C21" i="6"/>
  <c r="E19" i="6"/>
  <c r="D19" i="6"/>
  <c r="C19" i="6"/>
  <c r="F17" i="6"/>
  <c r="E17" i="6"/>
  <c r="D17" i="6"/>
  <c r="C17" i="6"/>
  <c r="E6" i="6"/>
  <c r="E5" i="6"/>
  <c r="F29" i="1"/>
  <c r="F28" i="1"/>
  <c r="F27" i="1"/>
  <c r="F26" i="1"/>
  <c r="F15" i="1"/>
</calcChain>
</file>

<file path=xl/sharedStrings.xml><?xml version="1.0" encoding="utf-8"?>
<sst xmlns="http://schemas.openxmlformats.org/spreadsheetml/2006/main" count="264" uniqueCount="166">
  <si>
    <t>Morton Supply Company</t>
  </si>
  <si>
    <t>Material (measured in square inches)</t>
  </si>
  <si>
    <t>Model 1</t>
  </si>
  <si>
    <t>Model 2</t>
  </si>
  <si>
    <t>Model 3</t>
  </si>
  <si>
    <t>Material Available (sq in)</t>
  </si>
  <si>
    <t>Cardstock</t>
  </si>
  <si>
    <t>Satin</t>
  </si>
  <si>
    <t>Plain Fabric</t>
  </si>
  <si>
    <t>Leather</t>
  </si>
  <si>
    <t>Profit Per Model</t>
  </si>
  <si>
    <t xml:space="preserve">Coeffecient </t>
  </si>
  <si>
    <t>Profit</t>
  </si>
  <si>
    <t># of shoes</t>
  </si>
  <si>
    <t>Variables</t>
  </si>
  <si>
    <t>Objective function</t>
  </si>
  <si>
    <t>to maximize</t>
  </si>
  <si>
    <t>z</t>
  </si>
  <si>
    <t>Constraints</t>
  </si>
  <si>
    <t>Materials</t>
  </si>
  <si>
    <t>Cardstick</t>
  </si>
  <si>
    <t>Plain fabric</t>
  </si>
  <si>
    <t>&lt;=</t>
  </si>
  <si>
    <t>Materials available</t>
  </si>
  <si>
    <t>Constraint 1</t>
  </si>
  <si>
    <t>Constraint 2</t>
  </si>
  <si>
    <t>Constraint 3</t>
  </si>
  <si>
    <t>Constraint 4</t>
  </si>
  <si>
    <t>LHS</t>
  </si>
  <si>
    <t>RHS</t>
  </si>
  <si>
    <t>Microsoft Excel 16.0 Answer Report</t>
  </si>
  <si>
    <t>Worksheet: [Business Analytics Module 6 Assignment.xlsx]Sheet1</t>
  </si>
  <si>
    <t>Report Created: 7/16/2022 3:42:01 AM</t>
  </si>
  <si>
    <t>Result: Solver found a solution.  All Constraints and optimality conditions are satisfied.</t>
  </si>
  <si>
    <t>Solver Engine</t>
  </si>
  <si>
    <t>Engine: Simplex LP</t>
  </si>
  <si>
    <t>Solution Time: 0.015 Seconds.</t>
  </si>
  <si>
    <t>Iterations: 2 Subproblems: 0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</si>
  <si>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</si>
  <si>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</si>
  <si>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</si>
  <si>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</si>
  <si>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</si>
  <si>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</si>
  <si>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</si>
  <si>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</si>
  <si>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</si>
  <si>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</si>
  <si>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</si>
  <si>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</si>
  <si>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</si>
  <si>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</si>
  <si>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$F$15</t>
  </si>
  <si>
    <t>z Model 2</t>
  </si>
  <si>
    <t>$E$13</t>
  </si>
  <si>
    <t># of shoes Model 1</t>
  </si>
  <si>
    <t>Contin</t>
  </si>
  <si>
    <t>$F$13</t>
  </si>
  <si>
    <t># of shoes Model 2</t>
  </si>
  <si>
    <t>$G$13</t>
  </si>
  <si>
    <t># of shoes Model 3</t>
  </si>
  <si>
    <t>$F$26</t>
  </si>
  <si>
    <t>Constraint 1 LHS</t>
  </si>
  <si>
    <t>$F$26&lt;=$G$26</t>
  </si>
  <si>
    <t>Not Binding</t>
  </si>
  <si>
    <t>$F$27</t>
  </si>
  <si>
    <t>Constraint 2 LHS</t>
  </si>
  <si>
    <t>$F$27&lt;=$G$27</t>
  </si>
  <si>
    <t>Binding</t>
  </si>
  <si>
    <t>$F$28</t>
  </si>
  <si>
    <t>Constraint 3 LHS</t>
  </si>
  <si>
    <t>$F$28&lt;=$G$28</t>
  </si>
  <si>
    <t>$F$29</t>
  </si>
  <si>
    <t>Constraint 4 LHS</t>
  </si>
  <si>
    <t>$F$29&lt;=$G$29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</si>
  <si>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</si>
  <si>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</si>
  <si>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</si>
  <si>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</si>
  <si>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</si>
  <si>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</si>
  <si>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</si>
  <si>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</si>
  <si>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</si>
  <si>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</si>
  <si>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</si>
  <si>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</si>
  <si>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</si>
  <si>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</si>
  <si>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</si>
  <si>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</si>
  <si>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</si>
  <si>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</si>
  <si>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</si>
  <si>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</si>
  <si>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a)</t>
  </si>
  <si>
    <t>b)</t>
  </si>
  <si>
    <t>The decision variable are:</t>
  </si>
  <si>
    <t>Number of Model 1 pointe shoes</t>
  </si>
  <si>
    <t>Number of Model 2 pointe shoes</t>
  </si>
  <si>
    <t>Number of Model 3 pointe shoes</t>
  </si>
  <si>
    <t>The objective function is the profit maximization where the profits for model 1, 2 and 3 are $ 50, $ 44, $ 40 respectively.</t>
  </si>
  <si>
    <t>There are 4 constraints involved:</t>
  </si>
  <si>
    <t>Maximum 1200 square inches of Cardstock is available and per model usage is 12, 10 and 14 square inches respectively in one product</t>
  </si>
  <si>
    <t>Maximum 2000 square inches of Satin is available and per model usage is 24, 20 and 15 square inches respectively in one product</t>
  </si>
  <si>
    <t>Maximum 7500 square inches of Plain Fabric is available and per model usage is 40, 40 and 30 square inches respectively in one product</t>
  </si>
  <si>
    <t>Maximum 1000 square inches of Leather is available and per model usage is 11, 11 and 10 square inches respectively in one product</t>
  </si>
  <si>
    <t>Let X be the Number of Model 1 pointe shoes</t>
  </si>
  <si>
    <t>Let Y be the Number of Model 2 pointe shoes</t>
  </si>
  <si>
    <t>Let Z be the Number of Model 3 pointe shoes</t>
  </si>
  <si>
    <t>Objective Function:</t>
  </si>
  <si>
    <t>Maximize: 50X + 44 Y + 40 Z</t>
  </si>
  <si>
    <t>Subject to constraints:</t>
  </si>
  <si>
    <t>12X + 10Y + 14Z &lt;=1200</t>
  </si>
  <si>
    <t>24X + 20Y + 15Z &lt;= 2000</t>
  </si>
  <si>
    <t>40X + 40Y + 30Z &lt;= 7500</t>
  </si>
  <si>
    <t>11X + 11Y + 10Z &lt;= 1000</t>
  </si>
  <si>
    <t>X,Y,Z &gt;= 0</t>
  </si>
  <si>
    <t>The Maximum profit can be $ 4400</t>
  </si>
  <si>
    <t>The Maximum Number of Model 1 pointe shoes that can be produced are 67 approximately</t>
  </si>
  <si>
    <t>The Maximum Number of Model 3 pointe shoes that can be produced are 27 approximately</t>
  </si>
  <si>
    <t>Model 2 pointe shoes must not be produced in order to keep the profits maximum</t>
  </si>
  <si>
    <t>Total weeks available</t>
  </si>
  <si>
    <t>Artists</t>
  </si>
  <si>
    <t>Time required/Qty</t>
  </si>
  <si>
    <t>Required Qty</t>
  </si>
  <si>
    <t>Painting</t>
  </si>
  <si>
    <t>Carpenting</t>
  </si>
  <si>
    <t>Carpenters</t>
  </si>
  <si>
    <t>Rented cost/Qty</t>
  </si>
  <si>
    <t>Rented cost</t>
  </si>
  <si>
    <t>Inhouse</t>
  </si>
  <si>
    <t>Inhouse time</t>
  </si>
  <si>
    <t>Inhouse cost</t>
  </si>
  <si>
    <t>Total cost of production</t>
  </si>
  <si>
    <t>Formulas</t>
  </si>
  <si>
    <t>Rate</t>
  </si>
  <si>
    <t>Hrs per w</t>
  </si>
  <si>
    <t>Number of</t>
  </si>
  <si>
    <t>Total hrs available</t>
  </si>
  <si>
    <t>Total hrs available=No. of carpenters * hrs per week * No. of weeks</t>
  </si>
  <si>
    <t>Total hrs available=No. of artists * hrs per week * No. of weeks</t>
  </si>
  <si>
    <t>Flats</t>
  </si>
  <si>
    <t>Drops</t>
  </si>
  <si>
    <t>Props</t>
  </si>
  <si>
    <t>Rented cost=No. of rented pieces * Rented cost/piece</t>
  </si>
  <si>
    <t>Rented Qty</t>
  </si>
  <si>
    <t>Inhouse Qty=Total Qty required - Rented Qty</t>
  </si>
  <si>
    <t>Inhouse time=  Inhouse Qty * Time per Qty</t>
  </si>
  <si>
    <t>YES</t>
  </si>
  <si>
    <t>Inhouse cost= Inhouse time for that item * Carpenting rate per hour</t>
  </si>
  <si>
    <t>Inhouse cost= Inhouse time for that item * Painting rate per hour</t>
  </si>
  <si>
    <t>Total cost= Rented cost + Inhouse cost</t>
  </si>
  <si>
    <t>Item</t>
  </si>
  <si>
    <t>Rented</t>
  </si>
  <si>
    <t>So for production cost to be minimum, we need to:</t>
  </si>
  <si>
    <t>Project</t>
  </si>
  <si>
    <t>Project selection</t>
  </si>
  <si>
    <t>Transfer price</t>
  </si>
  <si>
    <t>Development time</t>
  </si>
  <si>
    <t>Testing time</t>
  </si>
  <si>
    <t>Maximum revenue</t>
  </si>
  <si>
    <t>Used time</t>
  </si>
  <si>
    <t>sign</t>
  </si>
  <si>
    <t>Available time</t>
  </si>
  <si>
    <t xml:space="preserve">The maximized revenue of 295098 can be achieved by the selection of 2, 3, 4, 5, and 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</si>
</sst>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b/>
      <sz val="11"/>
      <color indexed="18"/>
      <name val="Calibri"/>
      <family val="2"/>
      <scheme val="minor"/>
    </font>
    <font>
      <sz val="12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6" fontId="3" fillId="0" borderId="0" xfId="0" applyNumberFormat="1" applyFont="1"/>
    <xf numFmtId="0" fontId="3" fillId="0" borderId="1" xfId="0" applyFont="1" applyBorder="1"/>
    <xf numFmtId="0" fontId="3" fillId="2" borderId="0" xfId="0" applyFont="1" applyFill="1"/>
    <xf numFmtId="0" fontId="1" fillId="0" borderId="0" xfId="0" applyFont="1"/>
    <xf numFmtId="0" fontId="0" fillId="0" borderId="5" xfId="0" applyFill="1" applyBorder="1" applyAlignment="1"/>
    <xf numFmtId="0" fontId="5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19050</xdr:colOff>
      <xdr:row>1</xdr:row>
      <xdr:rowOff>117670</xdr:rowOff>
    </xdr:from>
    <xdr:to>
      <xdr:col>28</xdr:col>
      <xdr:colOff>95250</xdr:colOff>
      <xdr:row>25</xdr:row>
      <xdr:rowOff>165356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2AC914-5CBD-0A4D-3C80-F812279186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91975" y="317695"/>
          <a:ext cx="5562600" cy="46958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200025</xdr:colOff>
      <xdr:row>2</xdr:row>
      <xdr:rowOff>38100</xdr:rowOff>
    </xdr:from>
    <xdr:to>
      <xdr:col>15</xdr:col>
      <xdr:colOff>505908</xdr:colOff>
      <xdr:row>6</xdr:row>
      <xdr:rowOff>114421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02C404-B8A8-2CAD-85E0-442D2C991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375" y="428625"/>
          <a:ext cx="7763958" cy="8668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381000</xdr:colOff>
      <xdr:row>1</xdr:row>
      <xdr:rowOff>38100</xdr:rowOff>
    </xdr:from>
    <xdr:to>
      <xdr:col>20</xdr:col>
      <xdr:colOff>968</xdr:colOff>
      <xdr:row>33</xdr:row>
      <xdr:rowOff>48477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7CF90C-7584-6DD0-0050-A7413DC55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0825" y="228600"/>
          <a:ext cx="6935168" cy="610637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371475</xdr:colOff>
      <xdr:row>0</xdr:row>
      <xdr:rowOff>85725</xdr:rowOff>
    </xdr:from>
    <xdr:to>
      <xdr:col>24</xdr:col>
      <xdr:colOff>96232</xdr:colOff>
      <xdr:row>34</xdr:row>
      <xdr:rowOff>48524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F4DC04-90DF-5DE1-8406-9B1D3B399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1625" y="85725"/>
          <a:ext cx="7039957" cy="64397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9A3B8-DB5A-4753-B15E-AF26172118EC}">
  <dimension ref="A1:G55"/>
  <sheetViews>
    <sheetView workbookViewId="0">
      <selection activeCell="M7" sqref="M7"/>
    </sheetView>
  </sheetViews>
  <sheetFormatPr defaultRowHeight="15" x14ac:dyDescent="0.25"/>
  <cols>
    <col min="1" max="1" width="15" customWidth="1"/>
  </cols>
  <sheetData>
    <row r="1" spans="1:7" ht="15.75" x14ac:dyDescent="0.25">
      <c r="A1" s="1" t="s">
        <v>0</v>
      </c>
      <c r="B1" s="2"/>
      <c r="C1" s="2"/>
      <c r="D1" s="2"/>
      <c r="E1" s="2"/>
    </row>
    <row r="2" spans="1:7" ht="15.75" x14ac:dyDescent="0.25">
      <c r="A2" s="2"/>
      <c r="B2" s="2"/>
      <c r="C2" s="2"/>
      <c r="D2" s="2"/>
      <c r="E2" s="2"/>
    </row>
    <row r="3" spans="1:7" ht="15.75" x14ac:dyDescent="0.25">
      <c r="A3" s="3"/>
      <c r="B3" s="2"/>
      <c r="C3" s="2"/>
      <c r="D3" s="2"/>
      <c r="E3" s="2"/>
    </row>
    <row r="4" spans="1:7" ht="15.75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</row>
    <row r="5" spans="1:7" ht="15.75" x14ac:dyDescent="0.25">
      <c r="A5" s="4" t="s">
        <v>6</v>
      </c>
      <c r="B5" s="2">
        <v>12</v>
      </c>
      <c r="C5" s="2">
        <v>10</v>
      </c>
      <c r="D5" s="2">
        <v>14</v>
      </c>
      <c r="E5" s="2">
        <v>1200</v>
      </c>
    </row>
    <row r="6" spans="1:7" ht="15.75" x14ac:dyDescent="0.25">
      <c r="A6" s="4" t="s">
        <v>7</v>
      </c>
      <c r="B6" s="2">
        <v>24</v>
      </c>
      <c r="C6" s="2">
        <v>20</v>
      </c>
      <c r="D6" s="2">
        <v>15</v>
      </c>
      <c r="E6" s="2">
        <v>2000</v>
      </c>
    </row>
    <row r="7" spans="1:7" ht="15.75" x14ac:dyDescent="0.25">
      <c r="A7" s="4" t="s">
        <v>8</v>
      </c>
      <c r="B7" s="2">
        <v>45</v>
      </c>
      <c r="C7" s="2">
        <v>40</v>
      </c>
      <c r="D7" s="2">
        <v>30</v>
      </c>
      <c r="E7" s="2">
        <v>7500</v>
      </c>
    </row>
    <row r="8" spans="1:7" ht="15.75" x14ac:dyDescent="0.25">
      <c r="A8" s="4" t="s">
        <v>9</v>
      </c>
      <c r="B8" s="2">
        <v>11</v>
      </c>
      <c r="C8" s="2">
        <v>11</v>
      </c>
      <c r="D8" s="2">
        <v>10</v>
      </c>
      <c r="E8" s="2">
        <v>1000</v>
      </c>
    </row>
    <row r="9" spans="1:7" ht="15.75" x14ac:dyDescent="0.25">
      <c r="A9" s="1" t="s">
        <v>10</v>
      </c>
      <c r="B9" s="5">
        <v>50</v>
      </c>
      <c r="C9" s="5">
        <v>44</v>
      </c>
      <c r="D9" s="5">
        <v>40</v>
      </c>
      <c r="E9" s="2"/>
    </row>
    <row r="13" spans="1:7" x14ac:dyDescent="0.25">
      <c r="C13" t="s">
        <v>95</v>
      </c>
      <c r="G13" t="s">
        <v>97</v>
      </c>
    </row>
    <row r="15" spans="1:7" x14ac:dyDescent="0.25">
      <c r="G15" t="s">
        <v>98</v>
      </c>
    </row>
    <row r="17" spans="7:7" x14ac:dyDescent="0.25">
      <c r="G17" t="s">
        <v>99</v>
      </c>
    </row>
    <row r="19" spans="7:7" x14ac:dyDescent="0.25">
      <c r="G19" t="s">
        <v>100</v>
      </c>
    </row>
    <row r="21" spans="7:7" x14ac:dyDescent="0.25">
      <c r="G21" t="s">
        <v>101</v>
      </c>
    </row>
    <row r="23" spans="7:7" x14ac:dyDescent="0.25">
      <c r="G23" t="s">
        <v>102</v>
      </c>
    </row>
    <row r="25" spans="7:7" x14ac:dyDescent="0.25">
      <c r="G25" t="s">
        <v>103</v>
      </c>
    </row>
    <row r="27" spans="7:7" x14ac:dyDescent="0.25">
      <c r="G27" t="s">
        <v>104</v>
      </c>
    </row>
    <row r="29" spans="7:7" x14ac:dyDescent="0.25">
      <c r="G29" t="s">
        <v>105</v>
      </c>
    </row>
    <row r="31" spans="7:7" x14ac:dyDescent="0.25">
      <c r="G31" t="s">
        <v>106</v>
      </c>
    </row>
    <row r="35" spans="3:6" x14ac:dyDescent="0.25">
      <c r="C35" t="s">
        <v>96</v>
      </c>
      <c r="F35" t="s">
        <v>107</v>
      </c>
    </row>
    <row r="37" spans="3:6" x14ac:dyDescent="0.25">
      <c r="F37" t="s">
        <v>108</v>
      </c>
    </row>
    <row r="39" spans="3:6" x14ac:dyDescent="0.25">
      <c r="F39" t="s">
        <v>109</v>
      </c>
    </row>
    <row r="41" spans="3:6" x14ac:dyDescent="0.25">
      <c r="F41" t="s">
        <v>110</v>
      </c>
    </row>
    <row r="43" spans="3:6" x14ac:dyDescent="0.25">
      <c r="F43" t="s">
        <v>111</v>
      </c>
    </row>
    <row r="45" spans="3:6" x14ac:dyDescent="0.25">
      <c r="F45" t="s">
        <v>112</v>
      </c>
    </row>
    <row r="47" spans="3:6" x14ac:dyDescent="0.25">
      <c r="F47" t="s">
        <v>113</v>
      </c>
    </row>
    <row r="49" spans="6:6" x14ac:dyDescent="0.25">
      <c r="F49" t="s">
        <v>114</v>
      </c>
    </row>
    <row r="51" spans="6:6" x14ac:dyDescent="0.25">
      <c r="F51" t="s">
        <v>115</v>
      </c>
    </row>
    <row r="53" spans="6:6" x14ac:dyDescent="0.25">
      <c r="F53" t="s">
        <v>116</v>
      </c>
    </row>
    <row r="55" spans="6:6" x14ac:dyDescent="0.25">
      <c r="F55" t="s">
        <v>117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A1C-F22E-4C27-AF04-AE8CB5E87B37}">
  <dimension ref="A1:J39"/>
  <sheetViews>
    <sheetView workbookViewId="0">
      <selection activeCell="N15" sqref="N15"/>
    </sheetView>
  </sheetViews>
  <sheetFormatPr defaultColWidth="12.42578125" defaultRowHeight="15" x14ac:dyDescent="0.2"/>
  <cols>
    <col min="1" max="1" width="41.5703125" style="2" bestFit="1" customWidth="1"/>
    <col min="2" max="2" width="9.7109375" style="2" bestFit="1" customWidth="1"/>
    <col min="3" max="3" width="13.42578125" style="2" bestFit="1" customWidth="1"/>
    <col min="4" max="4" width="11.140625" style="2" customWidth="1"/>
    <col min="5" max="5" width="28" style="2" bestFit="1" customWidth="1"/>
    <col min="6" max="16384" width="12.42578125" style="2"/>
  </cols>
  <sheetData>
    <row r="1" spans="1:7" ht="15.75" x14ac:dyDescent="0.25">
      <c r="A1" s="1" t="s">
        <v>0</v>
      </c>
    </row>
    <row r="3" spans="1:7" x14ac:dyDescent="0.2">
      <c r="A3" s="3"/>
    </row>
    <row r="4" spans="1:7" ht="15.75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</row>
    <row r="5" spans="1:7" ht="15.75" x14ac:dyDescent="0.25">
      <c r="A5" s="4" t="s">
        <v>6</v>
      </c>
      <c r="B5" s="2">
        <v>12</v>
      </c>
      <c r="C5" s="2">
        <v>10</v>
      </c>
      <c r="D5" s="2">
        <v>14</v>
      </c>
      <c r="E5" s="2">
        <v>1200</v>
      </c>
    </row>
    <row r="6" spans="1:7" ht="15.75" x14ac:dyDescent="0.25">
      <c r="A6" s="4" t="s">
        <v>7</v>
      </c>
      <c r="B6" s="2">
        <v>24</v>
      </c>
      <c r="C6" s="2">
        <v>20</v>
      </c>
      <c r="D6" s="2">
        <v>15</v>
      </c>
      <c r="E6" s="2">
        <v>2000</v>
      </c>
    </row>
    <row r="7" spans="1:7" ht="15.75" x14ac:dyDescent="0.25">
      <c r="A7" s="4" t="s">
        <v>8</v>
      </c>
      <c r="B7" s="2">
        <v>45</v>
      </c>
      <c r="C7" s="2">
        <v>40</v>
      </c>
      <c r="D7" s="2">
        <v>30</v>
      </c>
      <c r="E7" s="2">
        <v>7500</v>
      </c>
    </row>
    <row r="8" spans="1:7" ht="15.75" x14ac:dyDescent="0.25">
      <c r="A8" s="4" t="s">
        <v>9</v>
      </c>
      <c r="B8" s="2">
        <v>11</v>
      </c>
      <c r="C8" s="2">
        <v>11</v>
      </c>
      <c r="D8" s="2">
        <v>10</v>
      </c>
      <c r="E8" s="2">
        <v>1000</v>
      </c>
    </row>
    <row r="9" spans="1:7" ht="15.75" x14ac:dyDescent="0.25">
      <c r="A9" s="1" t="s">
        <v>10</v>
      </c>
      <c r="B9" s="5">
        <v>50</v>
      </c>
      <c r="C9" s="5">
        <v>44</v>
      </c>
      <c r="D9" s="5">
        <v>40</v>
      </c>
    </row>
    <row r="11" spans="1:7" x14ac:dyDescent="0.2">
      <c r="C11" s="6"/>
      <c r="D11" s="6"/>
      <c r="E11" s="6" t="s">
        <v>2</v>
      </c>
      <c r="F11" s="6" t="s">
        <v>3</v>
      </c>
      <c r="G11" s="6" t="s">
        <v>4</v>
      </c>
    </row>
    <row r="12" spans="1:7" x14ac:dyDescent="0.2">
      <c r="C12" s="6" t="s">
        <v>11</v>
      </c>
      <c r="D12" s="6" t="s">
        <v>12</v>
      </c>
      <c r="E12" s="6">
        <v>50</v>
      </c>
      <c r="F12" s="6">
        <v>44</v>
      </c>
      <c r="G12" s="6">
        <v>40</v>
      </c>
    </row>
    <row r="13" spans="1:7" x14ac:dyDescent="0.2">
      <c r="A13" s="2" t="s">
        <v>95</v>
      </c>
      <c r="C13" s="6" t="s">
        <v>14</v>
      </c>
      <c r="D13" s="6" t="s">
        <v>13</v>
      </c>
      <c r="E13" s="6">
        <v>66.666666666666657</v>
      </c>
      <c r="F13" s="6">
        <v>0</v>
      </c>
      <c r="G13" s="6">
        <v>26.666666666666679</v>
      </c>
    </row>
    <row r="15" spans="1:7" x14ac:dyDescent="0.2">
      <c r="C15" s="2" t="s">
        <v>15</v>
      </c>
      <c r="E15" s="2" t="s">
        <v>17</v>
      </c>
      <c r="F15" s="2">
        <f>SUMPRODUCT(E12:G12,E13:G13)</f>
        <v>4400</v>
      </c>
    </row>
    <row r="16" spans="1:7" x14ac:dyDescent="0.2">
      <c r="C16" s="2" t="s">
        <v>16</v>
      </c>
    </row>
    <row r="20" spans="2:10" x14ac:dyDescent="0.2">
      <c r="B20" s="7"/>
      <c r="C20" s="7" t="s">
        <v>18</v>
      </c>
      <c r="D20" s="7"/>
      <c r="E20" s="6" t="s">
        <v>19</v>
      </c>
      <c r="F20" s="6" t="s">
        <v>2</v>
      </c>
      <c r="G20" s="6" t="s">
        <v>3</v>
      </c>
      <c r="H20" s="6" t="s">
        <v>4</v>
      </c>
      <c r="J20" s="2" t="s">
        <v>23</v>
      </c>
    </row>
    <row r="21" spans="2:10" x14ac:dyDescent="0.2">
      <c r="B21" s="7"/>
      <c r="C21" s="7"/>
      <c r="D21" s="7"/>
      <c r="E21" s="6" t="s">
        <v>20</v>
      </c>
      <c r="F21" s="6">
        <v>12</v>
      </c>
      <c r="G21" s="6">
        <v>10</v>
      </c>
      <c r="H21" s="6">
        <v>14</v>
      </c>
      <c r="I21" s="2" t="s">
        <v>22</v>
      </c>
      <c r="J21" s="2">
        <v>1200</v>
      </c>
    </row>
    <row r="22" spans="2:10" x14ac:dyDescent="0.2">
      <c r="B22" s="7"/>
      <c r="C22" s="7"/>
      <c r="D22" s="7"/>
      <c r="E22" s="6" t="s">
        <v>7</v>
      </c>
      <c r="F22" s="6">
        <v>24</v>
      </c>
      <c r="G22" s="6">
        <v>20</v>
      </c>
      <c r="H22" s="6">
        <v>15</v>
      </c>
      <c r="I22" s="2" t="s">
        <v>22</v>
      </c>
      <c r="J22" s="2">
        <v>2000</v>
      </c>
    </row>
    <row r="23" spans="2:10" x14ac:dyDescent="0.2">
      <c r="B23" s="7"/>
      <c r="C23" s="7"/>
      <c r="D23" s="7"/>
      <c r="E23" s="6" t="s">
        <v>21</v>
      </c>
      <c r="F23" s="6">
        <v>45</v>
      </c>
      <c r="G23" s="6">
        <v>40</v>
      </c>
      <c r="H23" s="6">
        <v>30</v>
      </c>
      <c r="I23" s="2" t="s">
        <v>22</v>
      </c>
      <c r="J23" s="2">
        <v>7500</v>
      </c>
    </row>
    <row r="24" spans="2:10" x14ac:dyDescent="0.2">
      <c r="E24" s="6" t="s">
        <v>9</v>
      </c>
      <c r="F24" s="6">
        <v>11</v>
      </c>
      <c r="G24" s="6">
        <v>11</v>
      </c>
      <c r="H24" s="6">
        <v>10</v>
      </c>
      <c r="I24" s="2" t="s">
        <v>22</v>
      </c>
      <c r="J24" s="2">
        <v>1000</v>
      </c>
    </row>
    <row r="25" spans="2:10" x14ac:dyDescent="0.2">
      <c r="F25" s="2" t="s">
        <v>28</v>
      </c>
      <c r="G25" s="2" t="s">
        <v>29</v>
      </c>
    </row>
    <row r="26" spans="2:10" x14ac:dyDescent="0.2">
      <c r="E26" s="2" t="s">
        <v>24</v>
      </c>
      <c r="F26" s="2">
        <f>SUMPRODUCT(F21:H21,E13:G13)</f>
        <v>1173.3333333333335</v>
      </c>
      <c r="G26" s="2">
        <v>1200</v>
      </c>
    </row>
    <row r="27" spans="2:10" x14ac:dyDescent="0.2">
      <c r="E27" s="2" t="s">
        <v>25</v>
      </c>
      <c r="F27" s="2">
        <f>SUMPRODUCT(E13:G13,F22:H22)</f>
        <v>2000</v>
      </c>
      <c r="G27" s="2">
        <v>2000</v>
      </c>
    </row>
    <row r="28" spans="2:10" x14ac:dyDescent="0.2">
      <c r="E28" s="2" t="s">
        <v>26</v>
      </c>
      <c r="F28" s="2">
        <f>SUMPRODUCT(F23:H23,E13:G13)</f>
        <v>3800</v>
      </c>
      <c r="G28" s="2">
        <v>7500</v>
      </c>
    </row>
    <row r="29" spans="2:10" x14ac:dyDescent="0.2">
      <c r="E29" s="2" t="s">
        <v>27</v>
      </c>
      <c r="F29" s="2">
        <f>SUMPRODUCT(F24:H24,E13:G13)</f>
        <v>1000</v>
      </c>
      <c r="G29" s="2">
        <v>1000</v>
      </c>
    </row>
    <row r="33" spans="3:3" x14ac:dyDescent="0.2">
      <c r="C33" s="2" t="s">
        <v>118</v>
      </c>
    </row>
    <row r="35" spans="3:3" x14ac:dyDescent="0.2">
      <c r="C35" s="2" t="s">
        <v>119</v>
      </c>
    </row>
    <row r="37" spans="3:3" x14ac:dyDescent="0.2">
      <c r="C37" s="2" t="s">
        <v>120</v>
      </c>
    </row>
    <row r="39" spans="3:3" x14ac:dyDescent="0.2">
      <c r="C39" s="2" t="s">
        <v>121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83166-5555-4A4D-97FD-FC9F0EA932A5}">
  <dimension ref="A1:G31"/>
  <sheetViews>
    <sheetView showGridLines="0" workbookViewId="0"/>
  </sheetViews>
  <sheetFormatPr defaultRowHeight="15" x14ac:dyDescent="0.25"/>
  <cols>
    <col min="1" max="1" width="2.28515625" customWidth="1"/>
    <col min="2" max="2" width="6" bestFit="1" customWidth="1"/>
    <col min="3" max="3" width="17.7109375" bestFit="1" customWidth="1"/>
    <col min="4" max="4" width="13.7109375" bestFit="1" customWidth="1"/>
    <col min="5" max="5" width="13.42578125" bestFit="1" customWidth="1"/>
    <col min="6" max="6" width="11.42578125" bestFit="1" customWidth="1"/>
    <col min="7" max="7" width="12" bestFit="1" customWidth="1"/>
  </cols>
  <sheetData>
    <row r="1" spans="1:5" x14ac:dyDescent="0.25">
      <c r="A1" s="8" t="s">
        <v>30</v>
      </c>
    </row>
    <row r="2" spans="1:5" x14ac:dyDescent="0.25">
      <c r="A2" s="8" t="s">
        <v>31</v>
      </c>
    </row>
    <row r="3" spans="1:5" x14ac:dyDescent="0.25">
      <c r="A3" s="8" t="s">
        <v>32</v>
      </c>
    </row>
    <row r="4" spans="1:5" x14ac:dyDescent="0.25">
      <c r="A4" s="8" t="s">
        <v>33</v>
      </c>
    </row>
    <row r="5" spans="1:5" x14ac:dyDescent="0.25">
      <c r="A5" s="8" t="s">
        <v>34</v>
      </c>
    </row>
    <row r="6" spans="1:5" x14ac:dyDescent="0.25">
      <c r="A6" s="8"/>
      <c r="B6" t="s">
        <v>35</v>
      </c>
    </row>
    <row r="7" spans="1:5" x14ac:dyDescent="0.25">
      <c r="A7" s="8"/>
      <c r="B7" t="s">
        <v>36</v>
      </c>
    </row>
    <row r="8" spans="1:5" x14ac:dyDescent="0.25">
      <c r="A8" s="8"/>
      <c r="B8" t="s">
        <v>37</v>
      </c>
    </row>
    <row r="9" spans="1:5" x14ac:dyDescent="0.25">
      <c r="A9" s="8" t="s">
        <v>38</v>
      </c>
    </row>
    <row r="10" spans="1:5" x14ac:dyDescent="0.25">
      <c r="B10" t="s">
        <v>39</v>
      </c>
    </row>
    <row r="11" spans="1:5" x14ac:dyDescent="0.25">
      <c r="B11" t="s">
        <v>40</v>
      </c>
    </row>
    <row r="14" spans="1:5" ht="15.75" thickBot="1" x14ac:dyDescent="0.3">
      <c r="A14" t="s">
        <v>41</v>
      </c>
    </row>
    <row r="15" spans="1:5" ht="15.75" thickBot="1" x14ac:dyDescent="0.3">
      <c r="B15" s="10" t="s">
        <v>42</v>
      </c>
      <c r="C15" s="10" t="s">
        <v>43</v>
      </c>
      <c r="D15" s="10" t="s">
        <v>44</v>
      </c>
      <c r="E15" s="10" t="s">
        <v>45</v>
      </c>
    </row>
    <row r="16" spans="1:5" ht="15.75" thickBot="1" x14ac:dyDescent="0.3">
      <c r="B16" s="9" t="s">
        <v>52</v>
      </c>
      <c r="C16" s="9" t="s">
        <v>53</v>
      </c>
      <c r="D16" s="12">
        <v>4400</v>
      </c>
      <c r="E16" s="12">
        <v>4400</v>
      </c>
    </row>
    <row r="19" spans="1:7" ht="15.75" thickBot="1" x14ac:dyDescent="0.3">
      <c r="A19" t="s">
        <v>46</v>
      </c>
    </row>
    <row r="20" spans="1:7" ht="15.75" thickBot="1" x14ac:dyDescent="0.3">
      <c r="B20" s="10" t="s">
        <v>42</v>
      </c>
      <c r="C20" s="10" t="s">
        <v>43</v>
      </c>
      <c r="D20" s="10" t="s">
        <v>44</v>
      </c>
      <c r="E20" s="10" t="s">
        <v>45</v>
      </c>
      <c r="F20" s="10" t="s">
        <v>47</v>
      </c>
    </row>
    <row r="21" spans="1:7" x14ac:dyDescent="0.25">
      <c r="B21" s="11" t="s">
        <v>54</v>
      </c>
      <c r="C21" s="11" t="s">
        <v>55</v>
      </c>
      <c r="D21" s="13">
        <v>66.666666666666671</v>
      </c>
      <c r="E21" s="13">
        <v>66.666666666666657</v>
      </c>
      <c r="F21" s="11" t="s">
        <v>56</v>
      </c>
    </row>
    <row r="22" spans="1:7" x14ac:dyDescent="0.25">
      <c r="B22" s="11" t="s">
        <v>57</v>
      </c>
      <c r="C22" s="11" t="s">
        <v>58</v>
      </c>
      <c r="D22" s="13">
        <v>0</v>
      </c>
      <c r="E22" s="13">
        <v>0</v>
      </c>
      <c r="F22" s="11" t="s">
        <v>56</v>
      </c>
    </row>
    <row r="23" spans="1:7" ht="15.75" thickBot="1" x14ac:dyDescent="0.3">
      <c r="B23" s="9" t="s">
        <v>59</v>
      </c>
      <c r="C23" s="9" t="s">
        <v>60</v>
      </c>
      <c r="D23" s="12">
        <v>26.666666666666671</v>
      </c>
      <c r="E23" s="12">
        <v>26.666666666666679</v>
      </c>
      <c r="F23" s="9" t="s">
        <v>56</v>
      </c>
    </row>
    <row r="26" spans="1:7" ht="15.75" thickBot="1" x14ac:dyDescent="0.3">
      <c r="A26" t="s">
        <v>18</v>
      </c>
    </row>
    <row r="27" spans="1:7" ht="15.75" thickBot="1" x14ac:dyDescent="0.3">
      <c r="B27" s="10" t="s">
        <v>42</v>
      </c>
      <c r="C27" s="10" t="s">
        <v>43</v>
      </c>
      <c r="D27" s="10" t="s">
        <v>48</v>
      </c>
      <c r="E27" s="10" t="s">
        <v>49</v>
      </c>
      <c r="F27" s="10" t="s">
        <v>50</v>
      </c>
      <c r="G27" s="10" t="s">
        <v>51</v>
      </c>
    </row>
    <row r="28" spans="1:7" x14ac:dyDescent="0.25">
      <c r="B28" s="11" t="s">
        <v>61</v>
      </c>
      <c r="C28" s="11" t="s">
        <v>62</v>
      </c>
      <c r="D28" s="13">
        <v>1173.3333333333335</v>
      </c>
      <c r="E28" s="11" t="s">
        <v>63</v>
      </c>
      <c r="F28" s="11" t="s">
        <v>64</v>
      </c>
      <c r="G28" s="11">
        <v>26.666666666666515</v>
      </c>
    </row>
    <row r="29" spans="1:7" x14ac:dyDescent="0.25">
      <c r="B29" s="11" t="s">
        <v>65</v>
      </c>
      <c r="C29" s="11" t="s">
        <v>66</v>
      </c>
      <c r="D29" s="13">
        <v>2000</v>
      </c>
      <c r="E29" s="11" t="s">
        <v>67</v>
      </c>
      <c r="F29" s="11" t="s">
        <v>68</v>
      </c>
      <c r="G29" s="11">
        <v>0</v>
      </c>
    </row>
    <row r="30" spans="1:7" x14ac:dyDescent="0.25">
      <c r="B30" s="11" t="s">
        <v>69</v>
      </c>
      <c r="C30" s="11" t="s">
        <v>70</v>
      </c>
      <c r="D30" s="13">
        <v>3800</v>
      </c>
      <c r="E30" s="11" t="s">
        <v>71</v>
      </c>
      <c r="F30" s="11" t="s">
        <v>64</v>
      </c>
      <c r="G30" s="11">
        <v>3700</v>
      </c>
    </row>
    <row r="31" spans="1:7" ht="15.75" thickBot="1" x14ac:dyDescent="0.3">
      <c r="B31" s="9" t="s">
        <v>72</v>
      </c>
      <c r="C31" s="9" t="s">
        <v>73</v>
      </c>
      <c r="D31" s="12">
        <v>1000</v>
      </c>
      <c r="E31" s="9" t="s">
        <v>74</v>
      </c>
      <c r="F31" s="9" t="s">
        <v>68</v>
      </c>
      <c r="G31" s="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F6EA-809E-43CE-A53F-4B90AAF68BB0}">
  <dimension ref="A1:H19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17.7109375" bestFit="1" customWidth="1"/>
    <col min="4" max="4" width="12" bestFit="1" customWidth="1"/>
    <col min="5" max="5" width="8.7109375" bestFit="1" customWidth="1"/>
    <col min="6" max="6" width="10.85546875" bestFit="1" customWidth="1"/>
    <col min="7" max="8" width="12" bestFit="1" customWidth="1"/>
  </cols>
  <sheetData>
    <row r="1" spans="1:8" x14ac:dyDescent="0.25">
      <c r="A1" s="8" t="s">
        <v>75</v>
      </c>
    </row>
    <row r="2" spans="1:8" x14ac:dyDescent="0.25">
      <c r="A2" s="8" t="s">
        <v>31</v>
      </c>
    </row>
    <row r="3" spans="1:8" x14ac:dyDescent="0.25">
      <c r="A3" s="8" t="s">
        <v>32</v>
      </c>
    </row>
    <row r="6" spans="1:8" ht="15.75" thickBot="1" x14ac:dyDescent="0.3">
      <c r="A6" t="s">
        <v>46</v>
      </c>
    </row>
    <row r="7" spans="1:8" x14ac:dyDescent="0.25">
      <c r="B7" s="14"/>
      <c r="C7" s="14"/>
      <c r="D7" s="14" t="s">
        <v>76</v>
      </c>
      <c r="E7" s="14" t="s">
        <v>78</v>
      </c>
      <c r="F7" s="14" t="s">
        <v>80</v>
      </c>
      <c r="G7" s="14" t="s">
        <v>82</v>
      </c>
      <c r="H7" s="14" t="s">
        <v>82</v>
      </c>
    </row>
    <row r="8" spans="1:8" ht="15.75" thickBot="1" x14ac:dyDescent="0.3">
      <c r="B8" s="15" t="s">
        <v>42</v>
      </c>
      <c r="C8" s="15" t="s">
        <v>43</v>
      </c>
      <c r="D8" s="15" t="s">
        <v>77</v>
      </c>
      <c r="E8" s="15" t="s">
        <v>79</v>
      </c>
      <c r="F8" s="15" t="s">
        <v>81</v>
      </c>
      <c r="G8" s="15" t="s">
        <v>83</v>
      </c>
      <c r="H8" s="15" t="s">
        <v>84</v>
      </c>
    </row>
    <row r="9" spans="1:8" x14ac:dyDescent="0.25">
      <c r="B9" s="11" t="s">
        <v>54</v>
      </c>
      <c r="C9" s="11" t="s">
        <v>55</v>
      </c>
      <c r="D9" s="11">
        <v>66.666666666666657</v>
      </c>
      <c r="E9" s="11">
        <v>0</v>
      </c>
      <c r="F9" s="11">
        <v>50</v>
      </c>
      <c r="G9" s="11">
        <v>14</v>
      </c>
      <c r="H9" s="11">
        <v>5.9999999999999973</v>
      </c>
    </row>
    <row r="10" spans="1:8" x14ac:dyDescent="0.25">
      <c r="B10" s="11" t="s">
        <v>57</v>
      </c>
      <c r="C10" s="11" t="s">
        <v>58</v>
      </c>
      <c r="D10" s="11">
        <v>0</v>
      </c>
      <c r="E10" s="11">
        <v>-2.8</v>
      </c>
      <c r="F10" s="11">
        <v>44</v>
      </c>
      <c r="G10" s="11">
        <v>2.8</v>
      </c>
      <c r="H10" s="11">
        <v>1E+30</v>
      </c>
    </row>
    <row r="11" spans="1:8" ht="15.75" thickBot="1" x14ac:dyDescent="0.3">
      <c r="B11" s="9" t="s">
        <v>59</v>
      </c>
      <c r="C11" s="9" t="s">
        <v>60</v>
      </c>
      <c r="D11" s="9">
        <v>26.666666666666679</v>
      </c>
      <c r="E11" s="9">
        <v>0</v>
      </c>
      <c r="F11" s="9">
        <v>40</v>
      </c>
      <c r="G11" s="9">
        <v>5.4545454545454515</v>
      </c>
      <c r="H11" s="9">
        <v>4.7727272727272707</v>
      </c>
    </row>
    <row r="13" spans="1:8" ht="15.75" thickBot="1" x14ac:dyDescent="0.3">
      <c r="A13" t="s">
        <v>18</v>
      </c>
    </row>
    <row r="14" spans="1:8" x14ac:dyDescent="0.25">
      <c r="B14" s="14"/>
      <c r="C14" s="14"/>
      <c r="D14" s="14" t="s">
        <v>76</v>
      </c>
      <c r="E14" s="14" t="s">
        <v>85</v>
      </c>
      <c r="F14" s="14" t="s">
        <v>87</v>
      </c>
      <c r="G14" s="14" t="s">
        <v>82</v>
      </c>
      <c r="H14" s="14" t="s">
        <v>82</v>
      </c>
    </row>
    <row r="15" spans="1:8" ht="15.75" thickBot="1" x14ac:dyDescent="0.3">
      <c r="B15" s="15" t="s">
        <v>42</v>
      </c>
      <c r="C15" s="15" t="s">
        <v>43</v>
      </c>
      <c r="D15" s="15" t="s">
        <v>77</v>
      </c>
      <c r="E15" s="15" t="s">
        <v>86</v>
      </c>
      <c r="F15" s="15" t="s">
        <v>88</v>
      </c>
      <c r="G15" s="15" t="s">
        <v>83</v>
      </c>
      <c r="H15" s="15" t="s">
        <v>84</v>
      </c>
    </row>
    <row r="16" spans="1:8" x14ac:dyDescent="0.25">
      <c r="B16" s="11" t="s">
        <v>61</v>
      </c>
      <c r="C16" s="11" t="s">
        <v>62</v>
      </c>
      <c r="D16" s="11">
        <v>1173.3333333333335</v>
      </c>
      <c r="E16" s="11">
        <v>0</v>
      </c>
      <c r="F16" s="11">
        <v>1200</v>
      </c>
      <c r="G16" s="11">
        <v>1E+30</v>
      </c>
      <c r="H16" s="11">
        <v>26.6666666666666</v>
      </c>
    </row>
    <row r="17" spans="2:8" x14ac:dyDescent="0.25">
      <c r="B17" s="11" t="s">
        <v>65</v>
      </c>
      <c r="C17" s="11" t="s">
        <v>66</v>
      </c>
      <c r="D17" s="11">
        <v>2000</v>
      </c>
      <c r="E17" s="11">
        <v>0.7999999999999996</v>
      </c>
      <c r="F17" s="11">
        <v>2000</v>
      </c>
      <c r="G17" s="11">
        <v>181.8181818181819</v>
      </c>
      <c r="H17" s="11">
        <v>58.823529411764554</v>
      </c>
    </row>
    <row r="18" spans="2:8" x14ac:dyDescent="0.25">
      <c r="B18" s="11" t="s">
        <v>69</v>
      </c>
      <c r="C18" s="11" t="s">
        <v>70</v>
      </c>
      <c r="D18" s="11">
        <v>3800</v>
      </c>
      <c r="E18" s="11">
        <v>0</v>
      </c>
      <c r="F18" s="11">
        <v>7500</v>
      </c>
      <c r="G18" s="11">
        <v>1E+30</v>
      </c>
      <c r="H18" s="11">
        <v>3700</v>
      </c>
    </row>
    <row r="19" spans="2:8" ht="15.75" thickBot="1" x14ac:dyDescent="0.3">
      <c r="B19" s="9" t="s">
        <v>72</v>
      </c>
      <c r="C19" s="9" t="s">
        <v>73</v>
      </c>
      <c r="D19" s="9">
        <v>1000</v>
      </c>
      <c r="E19" s="9">
        <v>2.8000000000000003</v>
      </c>
      <c r="F19" s="9">
        <v>1000</v>
      </c>
      <c r="G19" s="9">
        <v>12.820512820512787</v>
      </c>
      <c r="H19" s="9">
        <v>83.333333333333371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37110-31FC-49F7-AB87-17F5AB6C175D}">
  <dimension ref="A1:J15"/>
  <sheetViews>
    <sheetView showGridLines="0" workbookViewId="0">
      <selection activeCell="V27" sqref="V27"/>
    </sheetView>
  </sheetViews>
  <sheetFormatPr defaultRowHeight="15" x14ac:dyDescent="0.25"/>
  <cols>
    <col min="1" max="1" width="2.28515625" customWidth="1"/>
    <col min="2" max="2" width="6.28515625" bestFit="1" customWidth="1"/>
    <col min="3" max="3" width="17.7109375" bestFit="1" customWidth="1"/>
    <col min="4" max="4" width="12" bestFit="1" customWidth="1"/>
    <col min="5" max="5" width="2.28515625" customWidth="1"/>
    <col min="6" max="6" width="6.42578125" bestFit="1" customWidth="1"/>
    <col min="7" max="7" width="12" bestFit="1" customWidth="1"/>
    <col min="8" max="8" width="2.28515625" customWidth="1"/>
    <col min="9" max="9" width="12" bestFit="1" customWidth="1"/>
    <col min="10" max="10" width="9.5703125" bestFit="1" customWidth="1"/>
  </cols>
  <sheetData>
    <row r="1" spans="1:10" x14ac:dyDescent="0.25">
      <c r="A1" s="8" t="s">
        <v>89</v>
      </c>
    </row>
    <row r="2" spans="1:10" x14ac:dyDescent="0.25">
      <c r="A2" s="8" t="s">
        <v>31</v>
      </c>
    </row>
    <row r="3" spans="1:10" x14ac:dyDescent="0.25">
      <c r="A3" s="8" t="s">
        <v>32</v>
      </c>
    </row>
    <row r="5" spans="1:10" ht="15.75" thickBot="1" x14ac:dyDescent="0.3"/>
    <row r="6" spans="1:10" x14ac:dyDescent="0.25">
      <c r="B6" s="14"/>
      <c r="C6" s="14" t="s">
        <v>80</v>
      </c>
      <c r="D6" s="14"/>
    </row>
    <row r="7" spans="1:10" ht="15.75" thickBot="1" x14ac:dyDescent="0.3">
      <c r="B7" s="15" t="s">
        <v>42</v>
      </c>
      <c r="C7" s="15" t="s">
        <v>43</v>
      </c>
      <c r="D7" s="15" t="s">
        <v>77</v>
      </c>
    </row>
    <row r="8" spans="1:10" ht="15.75" thickBot="1" x14ac:dyDescent="0.3">
      <c r="B8" s="9" t="s">
        <v>52</v>
      </c>
      <c r="C8" s="9" t="s">
        <v>53</v>
      </c>
      <c r="D8" s="12">
        <v>4400</v>
      </c>
    </row>
    <row r="10" spans="1:10" ht="15.75" thickBot="1" x14ac:dyDescent="0.3"/>
    <row r="11" spans="1:10" x14ac:dyDescent="0.25">
      <c r="B11" s="14"/>
      <c r="C11" s="14" t="s">
        <v>90</v>
      </c>
      <c r="D11" s="14"/>
      <c r="F11" s="14" t="s">
        <v>91</v>
      </c>
      <c r="G11" s="14" t="s">
        <v>80</v>
      </c>
      <c r="I11" s="14" t="s">
        <v>94</v>
      </c>
      <c r="J11" s="14" t="s">
        <v>80</v>
      </c>
    </row>
    <row r="12" spans="1:10" ht="15.75" thickBot="1" x14ac:dyDescent="0.3">
      <c r="B12" s="15" t="s">
        <v>42</v>
      </c>
      <c r="C12" s="15" t="s">
        <v>43</v>
      </c>
      <c r="D12" s="15" t="s">
        <v>77</v>
      </c>
      <c r="F12" s="15" t="s">
        <v>92</v>
      </c>
      <c r="G12" s="15" t="s">
        <v>93</v>
      </c>
      <c r="I12" s="15" t="s">
        <v>92</v>
      </c>
      <c r="J12" s="15" t="s">
        <v>93</v>
      </c>
    </row>
    <row r="13" spans="1:10" x14ac:dyDescent="0.25">
      <c r="B13" s="11" t="s">
        <v>54</v>
      </c>
      <c r="C13" s="11" t="s">
        <v>55</v>
      </c>
      <c r="D13" s="13">
        <v>66.666666666666657</v>
      </c>
      <c r="F13" s="13">
        <v>0</v>
      </c>
      <c r="G13" s="13">
        <v>1066.6666666666672</v>
      </c>
      <c r="I13" s="13">
        <v>66.666666666666657</v>
      </c>
      <c r="J13" s="13">
        <v>4400</v>
      </c>
    </row>
    <row r="14" spans="1:10" x14ac:dyDescent="0.25">
      <c r="B14" s="11" t="s">
        <v>57</v>
      </c>
      <c r="C14" s="11" t="s">
        <v>58</v>
      </c>
      <c r="D14" s="13">
        <v>0</v>
      </c>
      <c r="F14" s="13">
        <v>0</v>
      </c>
      <c r="G14" s="13">
        <v>4400</v>
      </c>
      <c r="I14" s="13">
        <v>0</v>
      </c>
      <c r="J14" s="13">
        <v>4400</v>
      </c>
    </row>
    <row r="15" spans="1:10" ht="15.75" thickBot="1" x14ac:dyDescent="0.3">
      <c r="B15" s="9" t="s">
        <v>59</v>
      </c>
      <c r="C15" s="9" t="s">
        <v>60</v>
      </c>
      <c r="D15" s="12">
        <v>26.666666666666679</v>
      </c>
      <c r="F15" s="12">
        <v>0</v>
      </c>
      <c r="G15" s="12">
        <v>3333.333333333333</v>
      </c>
      <c r="I15" s="12">
        <v>26.666666666666675</v>
      </c>
      <c r="J15" s="12">
        <v>4400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458B8-5F76-428D-B2DF-0FC0EF8BE0DF}">
  <dimension ref="B3:H38"/>
  <sheetViews>
    <sheetView workbookViewId="0">
      <selection activeCell="H30" sqref="H30"/>
    </sheetView>
  </sheetViews>
  <sheetFormatPr defaultRowHeight="15" x14ac:dyDescent="0.25"/>
  <cols>
    <col min="2" max="2" width="21.5703125" customWidth="1"/>
    <col min="3" max="3" width="13.28515625" customWidth="1"/>
    <col min="5" max="5" width="17.28515625" bestFit="1" customWidth="1"/>
    <col min="8" max="8" width="61.7109375" bestFit="1" customWidth="1"/>
  </cols>
  <sheetData>
    <row r="3" spans="2:8" x14ac:dyDescent="0.25">
      <c r="B3" s="16" t="s">
        <v>122</v>
      </c>
      <c r="C3" s="16">
        <v>2</v>
      </c>
      <c r="D3" s="16"/>
      <c r="E3" s="16"/>
      <c r="F3" s="16"/>
      <c r="G3" s="16"/>
      <c r="H3" s="16" t="s">
        <v>135</v>
      </c>
    </row>
    <row r="4" spans="2:8" x14ac:dyDescent="0.25">
      <c r="B4" s="16"/>
      <c r="C4" s="16" t="s">
        <v>138</v>
      </c>
      <c r="D4" s="16" t="s">
        <v>137</v>
      </c>
      <c r="E4" s="16" t="s">
        <v>139</v>
      </c>
      <c r="F4" s="16" t="s">
        <v>136</v>
      </c>
      <c r="G4" s="16"/>
      <c r="H4" s="16"/>
    </row>
    <row r="5" spans="2:8" x14ac:dyDescent="0.25">
      <c r="B5" s="16" t="s">
        <v>128</v>
      </c>
      <c r="C5" s="16">
        <v>2</v>
      </c>
      <c r="D5" s="16">
        <v>12</v>
      </c>
      <c r="E5" s="16">
        <f>C5*D5*C3</f>
        <v>48</v>
      </c>
      <c r="F5" s="16">
        <v>10</v>
      </c>
      <c r="G5" s="16"/>
      <c r="H5" s="16" t="s">
        <v>140</v>
      </c>
    </row>
    <row r="6" spans="2:8" x14ac:dyDescent="0.25">
      <c r="B6" s="16" t="s">
        <v>123</v>
      </c>
      <c r="C6" s="16">
        <v>1</v>
      </c>
      <c r="D6" s="16">
        <v>15</v>
      </c>
      <c r="E6" s="16">
        <f>C6*D6*C3</f>
        <v>30</v>
      </c>
      <c r="F6" s="16">
        <v>15</v>
      </c>
      <c r="G6" s="16"/>
      <c r="H6" s="16" t="s">
        <v>141</v>
      </c>
    </row>
    <row r="7" spans="2:8" x14ac:dyDescent="0.25">
      <c r="B7" s="16"/>
      <c r="C7" s="16"/>
      <c r="D7" s="16"/>
      <c r="E7" s="16"/>
      <c r="F7" s="16"/>
      <c r="G7" s="16"/>
      <c r="H7" s="16"/>
    </row>
    <row r="8" spans="2:8" x14ac:dyDescent="0.25">
      <c r="B8" s="16"/>
      <c r="C8" s="16" t="s">
        <v>142</v>
      </c>
      <c r="D8" s="16" t="s">
        <v>143</v>
      </c>
      <c r="E8" s="16" t="s">
        <v>144</v>
      </c>
      <c r="F8" s="16"/>
      <c r="G8" s="16"/>
      <c r="H8" s="16"/>
    </row>
    <row r="9" spans="2:8" x14ac:dyDescent="0.25">
      <c r="B9" s="16" t="s">
        <v>125</v>
      </c>
      <c r="C9" s="16">
        <v>20</v>
      </c>
      <c r="D9" s="16">
        <v>2</v>
      </c>
      <c r="E9" s="16">
        <v>3</v>
      </c>
      <c r="F9" s="16"/>
      <c r="G9" s="16"/>
      <c r="H9" s="16"/>
    </row>
    <row r="10" spans="2:8" x14ac:dyDescent="0.25">
      <c r="B10" s="16" t="s">
        <v>124</v>
      </c>
      <c r="C10" s="16"/>
      <c r="D10" s="16"/>
      <c r="E10" s="16"/>
      <c r="F10" s="16"/>
      <c r="G10" s="16"/>
      <c r="H10" s="16"/>
    </row>
    <row r="11" spans="2:8" x14ac:dyDescent="0.25">
      <c r="B11" s="16" t="s">
        <v>127</v>
      </c>
      <c r="C11" s="16">
        <v>0.5</v>
      </c>
      <c r="D11" s="16">
        <v>2</v>
      </c>
      <c r="E11" s="16">
        <v>3</v>
      </c>
      <c r="F11" s="16"/>
      <c r="G11" s="16"/>
      <c r="H11" s="16"/>
    </row>
    <row r="12" spans="2:8" x14ac:dyDescent="0.25">
      <c r="B12" s="16" t="s">
        <v>126</v>
      </c>
      <c r="C12" s="16">
        <v>2</v>
      </c>
      <c r="D12" s="16">
        <v>12</v>
      </c>
      <c r="E12" s="16">
        <v>4</v>
      </c>
      <c r="F12" s="16"/>
      <c r="G12" s="16"/>
      <c r="H12" s="16"/>
    </row>
    <row r="13" spans="2:8" x14ac:dyDescent="0.25">
      <c r="B13" s="16"/>
      <c r="C13" s="16"/>
      <c r="D13" s="16"/>
      <c r="E13" s="16"/>
      <c r="F13" s="16"/>
      <c r="G13" s="16"/>
      <c r="H13" s="16"/>
    </row>
    <row r="14" spans="2:8" x14ac:dyDescent="0.25">
      <c r="B14" s="16" t="s">
        <v>129</v>
      </c>
      <c r="C14" s="16">
        <v>75</v>
      </c>
      <c r="D14" s="16">
        <v>500</v>
      </c>
      <c r="E14" s="16">
        <v>350</v>
      </c>
      <c r="F14" s="16"/>
      <c r="G14" s="16"/>
      <c r="H14" s="16"/>
    </row>
    <row r="15" spans="2:8" x14ac:dyDescent="0.25">
      <c r="B15" s="16"/>
      <c r="C15" s="16"/>
      <c r="D15" s="16"/>
      <c r="E15" s="16"/>
      <c r="F15" s="16"/>
      <c r="G15" s="16"/>
      <c r="H15" s="16"/>
    </row>
    <row r="16" spans="2:8" x14ac:dyDescent="0.25">
      <c r="B16" s="16" t="s">
        <v>146</v>
      </c>
      <c r="C16" s="16">
        <v>20</v>
      </c>
      <c r="D16" s="16">
        <v>1</v>
      </c>
      <c r="E16" s="16">
        <v>0</v>
      </c>
      <c r="F16" s="16"/>
      <c r="G16" s="16"/>
      <c r="H16" s="16"/>
    </row>
    <row r="17" spans="2:8" x14ac:dyDescent="0.25">
      <c r="B17" s="16" t="s">
        <v>130</v>
      </c>
      <c r="C17" s="16">
        <f>C14*C16</f>
        <v>1500</v>
      </c>
      <c r="D17" s="16">
        <f>D16*D14</f>
        <v>500</v>
      </c>
      <c r="E17" s="16">
        <f>E16*E14</f>
        <v>0</v>
      </c>
      <c r="F17" s="16">
        <f>SUM(C17:D17)</f>
        <v>2000</v>
      </c>
      <c r="G17" s="16"/>
      <c r="H17" s="16" t="s">
        <v>145</v>
      </c>
    </row>
    <row r="18" spans="2:8" x14ac:dyDescent="0.25">
      <c r="B18" s="16"/>
      <c r="C18" s="16"/>
      <c r="D18" s="16"/>
      <c r="E18" s="16"/>
      <c r="F18" s="16"/>
      <c r="G18" s="16"/>
      <c r="H18" s="16"/>
    </row>
    <row r="19" spans="2:8" x14ac:dyDescent="0.25">
      <c r="B19" s="16" t="s">
        <v>131</v>
      </c>
      <c r="C19" s="16">
        <f>C9-C16</f>
        <v>0</v>
      </c>
      <c r="D19" s="16">
        <f>D9-D16</f>
        <v>1</v>
      </c>
      <c r="E19" s="16">
        <f>E9-E16</f>
        <v>3</v>
      </c>
      <c r="F19" s="16"/>
      <c r="G19" s="16"/>
      <c r="H19" s="16" t="s">
        <v>147</v>
      </c>
    </row>
    <row r="20" spans="2:8" x14ac:dyDescent="0.25">
      <c r="B20" s="16" t="s">
        <v>132</v>
      </c>
      <c r="C20" s="16"/>
      <c r="D20" s="16"/>
      <c r="E20" s="16"/>
      <c r="F20" s="16"/>
      <c r="G20" s="16"/>
      <c r="H20" s="16"/>
    </row>
    <row r="21" spans="2:8" x14ac:dyDescent="0.25">
      <c r="B21" s="16" t="s">
        <v>127</v>
      </c>
      <c r="C21" s="16">
        <f>C19*C11</f>
        <v>0</v>
      </c>
      <c r="D21" s="16">
        <f>D19*D11</f>
        <v>2</v>
      </c>
      <c r="E21" s="16">
        <f>E19*E11</f>
        <v>9</v>
      </c>
      <c r="F21" s="16">
        <f>SUM(C21:E21)</f>
        <v>11</v>
      </c>
      <c r="G21" s="16" t="s">
        <v>149</v>
      </c>
      <c r="H21" s="16" t="s">
        <v>148</v>
      </c>
    </row>
    <row r="22" spans="2:8" x14ac:dyDescent="0.25">
      <c r="B22" s="16" t="s">
        <v>126</v>
      </c>
      <c r="C22" s="16">
        <f>C19*C12</f>
        <v>0</v>
      </c>
      <c r="D22" s="16">
        <f>D19*D12</f>
        <v>12</v>
      </c>
      <c r="E22" s="16">
        <f>E19*E12</f>
        <v>12</v>
      </c>
      <c r="F22" s="16">
        <f>SUM(C22:E22)</f>
        <v>24</v>
      </c>
      <c r="G22" s="16" t="s">
        <v>149</v>
      </c>
      <c r="H22" s="16" t="s">
        <v>148</v>
      </c>
    </row>
    <row r="23" spans="2:8" x14ac:dyDescent="0.25">
      <c r="B23" s="16"/>
      <c r="C23" s="16"/>
      <c r="D23" s="16"/>
      <c r="E23" s="16"/>
      <c r="F23" s="16"/>
      <c r="G23" s="16"/>
      <c r="H23" s="16"/>
    </row>
    <row r="24" spans="2:8" x14ac:dyDescent="0.25">
      <c r="B24" s="16" t="s">
        <v>133</v>
      </c>
      <c r="C24" s="16">
        <f>SUM(C25:C26)</f>
        <v>0</v>
      </c>
      <c r="D24" s="16">
        <f>SUM(D25:D26)</f>
        <v>200</v>
      </c>
      <c r="E24" s="16">
        <f>SUM(E25:E26)</f>
        <v>270</v>
      </c>
      <c r="F24" s="16">
        <f>SUM(C24:E24)</f>
        <v>470</v>
      </c>
      <c r="G24" s="16"/>
      <c r="H24" s="16"/>
    </row>
    <row r="25" spans="2:8" x14ac:dyDescent="0.25">
      <c r="B25" s="16" t="s">
        <v>127</v>
      </c>
      <c r="C25" s="16">
        <f>C21*F5</f>
        <v>0</v>
      </c>
      <c r="D25" s="16">
        <f>D21*F5</f>
        <v>20</v>
      </c>
      <c r="E25" s="16">
        <f>E21*F5</f>
        <v>90</v>
      </c>
      <c r="F25" s="16">
        <f>SUM(C25:E25)</f>
        <v>110</v>
      </c>
      <c r="G25" s="16"/>
      <c r="H25" s="16" t="s">
        <v>150</v>
      </c>
    </row>
    <row r="26" spans="2:8" x14ac:dyDescent="0.25">
      <c r="B26" s="16" t="s">
        <v>126</v>
      </c>
      <c r="C26" s="16">
        <f>C22*F6</f>
        <v>0</v>
      </c>
      <c r="D26" s="16">
        <f>D22*F6</f>
        <v>180</v>
      </c>
      <c r="E26" s="16">
        <f>E22*F6</f>
        <v>180</v>
      </c>
      <c r="F26" s="16">
        <f>SUM(C26:E26)</f>
        <v>360</v>
      </c>
      <c r="G26" s="16"/>
      <c r="H26" s="16" t="s">
        <v>151</v>
      </c>
    </row>
    <row r="27" spans="2:8" x14ac:dyDescent="0.25">
      <c r="B27" s="17" t="s">
        <v>134</v>
      </c>
      <c r="C27" s="17">
        <f>C17+C24</f>
        <v>1500</v>
      </c>
      <c r="D27" s="17">
        <f>D17+D24</f>
        <v>700</v>
      </c>
      <c r="E27" s="17">
        <f>E17+E24</f>
        <v>270</v>
      </c>
      <c r="F27" s="17">
        <f>SUM(C27:E27)</f>
        <v>2470</v>
      </c>
      <c r="G27" s="16"/>
      <c r="H27" s="16" t="s">
        <v>152</v>
      </c>
    </row>
    <row r="31" spans="2:8" x14ac:dyDescent="0.25">
      <c r="C31" s="18"/>
      <c r="D31" s="18"/>
    </row>
    <row r="32" spans="2:8" x14ac:dyDescent="0.25">
      <c r="C32" t="s">
        <v>155</v>
      </c>
    </row>
    <row r="34" spans="3:8" x14ac:dyDescent="0.25">
      <c r="C34" t="s">
        <v>153</v>
      </c>
      <c r="D34" t="s">
        <v>131</v>
      </c>
      <c r="E34" s="19" t="s">
        <v>154</v>
      </c>
    </row>
    <row r="35" spans="3:8" x14ac:dyDescent="0.25">
      <c r="C35" t="s">
        <v>142</v>
      </c>
      <c r="D35">
        <v>0</v>
      </c>
      <c r="E35">
        <v>20</v>
      </c>
      <c r="H35" s="18"/>
    </row>
    <row r="36" spans="3:8" x14ac:dyDescent="0.25">
      <c r="C36" t="s">
        <v>143</v>
      </c>
      <c r="D36">
        <v>1</v>
      </c>
      <c r="E36">
        <v>1</v>
      </c>
      <c r="H36" s="18"/>
    </row>
    <row r="37" spans="3:8" x14ac:dyDescent="0.25">
      <c r="C37" t="s">
        <v>144</v>
      </c>
      <c r="D37">
        <v>3</v>
      </c>
      <c r="E37">
        <v>0</v>
      </c>
      <c r="H37" s="18"/>
    </row>
    <row r="38" spans="3:8" x14ac:dyDescent="0.25">
      <c r="H38" s="18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BB03C-CB37-46F8-BF04-E69FA2D520EA}">
  <dimension ref="A1:L13"/>
  <sheetViews>
    <sheetView tabSelected="1" workbookViewId="0">
      <selection activeCell="L20" sqref="L20"/>
    </sheetView>
  </sheetViews>
  <sheetFormatPr defaultRowHeight="15" x14ac:dyDescent="0.25"/>
  <cols>
    <col min="1" max="1" width="18" bestFit="1" customWidth="1"/>
    <col min="10" max="10" width="18" bestFit="1" customWidth="1"/>
    <col min="12" max="12" width="14" bestFit="1" customWidth="1"/>
    <col min="2000" max="2000" width="2.7109375" customWidth="1"/>
  </cols>
  <sheetData>
    <row r="1" spans="1:12" x14ac:dyDescent="0.25">
      <c r="A1" t="s">
        <v>15</v>
      </c>
    </row>
    <row r="3" spans="1:12" x14ac:dyDescent="0.25">
      <c r="A3" t="s">
        <v>156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 t="s">
        <v>161</v>
      </c>
    </row>
    <row r="4" spans="1:12" x14ac:dyDescent="0.25">
      <c r="A4" t="s">
        <v>157</v>
      </c>
      <c r="B4" s="20">
        <v>0</v>
      </c>
      <c r="C4" s="20">
        <v>1</v>
      </c>
      <c r="D4" s="20">
        <v>1</v>
      </c>
      <c r="E4" s="20">
        <v>1</v>
      </c>
      <c r="F4" s="20">
        <v>1</v>
      </c>
      <c r="G4" s="20">
        <v>1</v>
      </c>
      <c r="H4" s="20">
        <v>0</v>
      </c>
      <c r="I4" s="20">
        <v>0</v>
      </c>
      <c r="J4">
        <f>SUMPRODUCT(B4:I4,B5:I5)</f>
        <v>295098</v>
      </c>
    </row>
    <row r="5" spans="1:12" x14ac:dyDescent="0.25">
      <c r="A5" t="s">
        <v>158</v>
      </c>
      <c r="B5">
        <v>23520</v>
      </c>
      <c r="C5">
        <v>72912</v>
      </c>
      <c r="D5">
        <v>62054</v>
      </c>
      <c r="E5">
        <v>32340</v>
      </c>
      <c r="F5">
        <v>70560</v>
      </c>
      <c r="G5">
        <v>57232</v>
      </c>
      <c r="H5">
        <v>19184</v>
      </c>
      <c r="I5">
        <v>32340</v>
      </c>
    </row>
    <row r="7" spans="1:12" x14ac:dyDescent="0.25">
      <c r="A7" t="s">
        <v>18</v>
      </c>
      <c r="J7" t="s">
        <v>162</v>
      </c>
      <c r="K7" t="s">
        <v>163</v>
      </c>
      <c r="L7" t="s">
        <v>164</v>
      </c>
    </row>
    <row r="9" spans="1:12" x14ac:dyDescent="0.25">
      <c r="A9" t="s">
        <v>159</v>
      </c>
      <c r="B9">
        <v>80</v>
      </c>
      <c r="C9">
        <v>248</v>
      </c>
      <c r="D9">
        <v>41</v>
      </c>
      <c r="E9">
        <v>10</v>
      </c>
      <c r="F9">
        <v>240</v>
      </c>
      <c r="G9">
        <v>195</v>
      </c>
      <c r="H9">
        <v>269</v>
      </c>
      <c r="I9">
        <v>110</v>
      </c>
      <c r="J9">
        <f>SUMPRODUCT(B4:I4,B9:I9)</f>
        <v>734</v>
      </c>
      <c r="K9" t="s">
        <v>22</v>
      </c>
      <c r="L9">
        <v>1150</v>
      </c>
    </row>
    <row r="10" spans="1:12" x14ac:dyDescent="0.25">
      <c r="A10" t="s">
        <v>160</v>
      </c>
      <c r="B10">
        <v>67</v>
      </c>
      <c r="C10">
        <v>208</v>
      </c>
      <c r="D10">
        <v>180</v>
      </c>
      <c r="E10">
        <v>92</v>
      </c>
      <c r="F10">
        <v>202</v>
      </c>
      <c r="G10">
        <v>164</v>
      </c>
      <c r="H10">
        <v>226</v>
      </c>
      <c r="I10">
        <v>92</v>
      </c>
      <c r="J10">
        <f>SUMPRODUCT(B4:I4,B10:I10)</f>
        <v>846</v>
      </c>
      <c r="K10" t="s">
        <v>22</v>
      </c>
      <c r="L10">
        <v>900</v>
      </c>
    </row>
    <row r="13" spans="1:12" x14ac:dyDescent="0.25">
      <c r="D13" s="20" t="s">
        <v>165</v>
      </c>
      <c r="E13" s="20"/>
      <c r="F13" s="20"/>
      <c r="G13" s="20"/>
      <c r="H13" s="20"/>
      <c r="I13" s="20"/>
      <c r="J13" s="20"/>
      <c r="K13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Problem 9</vt:lpstr>
      <vt:lpstr>Problem 16</vt:lpstr>
      <vt:lpstr>Answer Report for 16</vt:lpstr>
      <vt:lpstr>Sensitivity Report for 16</vt:lpstr>
      <vt:lpstr>Limits Report for 16</vt:lpstr>
      <vt:lpstr>Problem 5 CH 14</vt:lpstr>
      <vt:lpstr>Problem 12 CH 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Elmin Nurk Fever</dc:creator>
  <cp:lastModifiedBy>Elmin Nurk Fever</cp:lastModifiedBy>
  <dcterms:created xsi:type="dcterms:W3CDTF">2022-07-16T08:05:17Z</dcterms:created>
  <dcterms:modified xsi:type="dcterms:W3CDTF">2022-07-20T07:54:54Z</dcterms:modified>
</cp:coreProperties>
</file>