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reto\source_code\project-pareto\pareto\case_studies\"/>
    </mc:Choice>
  </mc:AlternateContent>
  <xr:revisionPtr revIDLastSave="0" documentId="13_ncr:1_{FA87C43E-DD5E-4A71-BA6C-4215E1F2CF52}" xr6:coauthVersionLast="47" xr6:coauthVersionMax="47" xr10:uidLastSave="{00000000-0000-0000-0000-000000000000}"/>
  <bookViews>
    <workbookView xWindow="1095" yWindow="3480" windowWidth="28800" windowHeight="15195" tabRatio="834" firstSheet="27" activeTab="43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09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externalReferences>
    <externalReference r:id="rId81"/>
  </externalReferences>
  <definedNames>
    <definedName name="_xlnm._FilterDatabase" localSheetId="66" hidden="1">#REF!</definedName>
    <definedName name="_xlnm.Extract" localSheetId="6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6" l="1"/>
  <c r="A1" i="99" l="1"/>
  <c r="A1" i="101"/>
  <c r="A1" i="100"/>
  <c r="I7" i="94"/>
  <c r="A1" i="112" l="1"/>
  <c r="A1" i="48"/>
  <c r="A1" i="46"/>
  <c r="A1" i="109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AX3" i="65"/>
  <c r="O4" i="65"/>
  <c r="P4" i="65"/>
  <c r="AA4" i="65"/>
  <c r="AB4" i="65"/>
  <c r="AM4" i="65"/>
  <c r="AN4" i="65"/>
  <c r="AY4" i="65"/>
  <c r="J5" i="65"/>
  <c r="T5" i="65"/>
  <c r="U5" i="65"/>
  <c r="AP5" i="65"/>
  <c r="AQ5" i="65"/>
  <c r="BA4" i="65"/>
  <c r="AZ4" i="65"/>
  <c r="AZ3" i="65"/>
  <c r="BA3" i="65"/>
  <c r="M6" i="65" l="1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<sst xmlns="http://schemas.openxmlformats.org/spreadsheetml/2006/main" count="1221" uniqueCount="271">
  <si>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</si>
  <si>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</si>
  <si>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</si>
  <si>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</si>
  <si>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</si>
  <si>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</si>
  <si>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</si>
  <si>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</si>
  <si>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</si>
  <si>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</si>
  <si>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</si>
  <si>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</si>
  <si>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</si>
  <si>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</si>
  <si>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</si>
  <si>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</si>
  <si>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</si>
  <si>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</si>
  <si>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</si>
  <si>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</si>
  <si>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</si>
  <si>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</si>
  <si>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</si>
  <si>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</si>
  <si>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</si>
  <si>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</si>
  <si>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</si>
  <si>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</si>
  <si>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</si>
  <si>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</si>
  <si>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</si>
  <si>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</si>
  <si>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</si>
  <si>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</si>
  <si>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</si>
  <si>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</si>
  <si>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</si>
  <si>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</si>
  <si>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</si>
  <si>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</si>
  <si>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</si>
  <si>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</si>
  <si>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</si>
  <si>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</si>
  <si>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</si>
  <si>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</si>
  <si>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</si>
  <si>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</si>
  <si>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</si>
  <si>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</si>
  <si>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</si>
  <si>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</si>
  <si>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</si>
  <si>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</si>
  <si>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</si>
  <si>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</si>
  <si>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</si>
  <si>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</si>
  <si>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</si>
  <si>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</si>
  <si>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</si>
  <si>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</si>
  <si>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</si>
  <si>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</si>
  <si>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</si>
  <si>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</si>
  <si>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</si>
  <si>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</si>
  <si>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</si>
  <si>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</si>
  <si>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</si>
  <si>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</si>
  <si>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</si>
  <si>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</si>
  <si>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</si>
  <si>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</si>
  <si>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</si>
  <si>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</si>
  <si>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</si>
  <si>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</si>
  <si>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</si>
  <si>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</si>
  <si>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</si>
  <si>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</si>
  <si>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</si>
  <si>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</si>
  <si>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</si>
  <si>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</si>
  <si>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</si>
  <si>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</si>
  <si>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</si>
  <si>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</si>
  <si>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</si>
  <si>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</si>
  <si>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</si>
  <si>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</si>
  <si>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</si>
  <si>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</si>
  <si>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</si>
  <si>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</si>
  <si>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</si>
  <si>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</si>
  <si>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</si>
  <si>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</si>
  <si>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</si>
  <si>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</si>
  <si>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</si>
  <si>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</si>
  <si>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</si>
  <si>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</si>
  <si>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</si>
  <si>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</si>
  <si>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</si>
  <si>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</si>
  <si>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</si>
  <si>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</si>
  <si>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</si>
  <si>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</si>
  <si>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</si>
  <si>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</si>
  <si>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</si>
  <si>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</si>
  <si>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</si>
  <si>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</si>
  <si>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</si>
  <si>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</si>
  <si>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</si>
  <si>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</si>
  <si>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</si>
  <si>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</si>
  <si>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</si>
  <si>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</si>
  <si>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</si>
  <si>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</si>
  <si>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</si>
  <si>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</si>
  <si>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</si>
  <si>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</si>
  <si>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</si>
  <si>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</si>
  <si>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</si>
  <si>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</si>
  <si>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</si>
  <si>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</si>
  <si>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</si>
  <si>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</si>
  <si>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</si>
  <si>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</si>
  <si>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</si>
  <si>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</si>
  <si>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</si>
  <si>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</si>
  <si>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</si>
  <si>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</si>
  <si>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</si>
  <si>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</si>
  <si>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</si>
  <si>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</si>
  <si>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</si>
  <si>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</si>
  <si>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</si>
  <si>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</si>
  <si>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</si>
  <si>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</si>
  <si>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</si>
  <si>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</si>
  <si>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</si>
  <si>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</si>
  <si>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</si>
  <si>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</si>
  <si>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</si>
  <si>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</si>
  <si>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</si>
  <si>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</si>
  <si>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</si>
  <si>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</si>
  <si>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</si>
  <si>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</si>
  <si>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</si>
  <si>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</si>
  <si>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</si>
  <si>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</si>
  <si>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</si>
  <si>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</si>
  <si>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</si>
  <si>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</si>
  <si>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</si>
  <si>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</si>
  <si>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</si>
  <si>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</si>
  <si>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</si>
  <si>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</si>
  <si>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</si>
  <si>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</si>
  <si>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</si>
  <si>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</si>
  <si>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</si>
  <si>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</si>
  <si>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</si>
  <si>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</si>
  <si>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</si>
  <si>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</si>
  <si>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</si>
  <si>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</si>
  <si>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</si>
  <si>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</si>
  <si>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</si>
  <si>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</si>
  <si>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</si>
  <si>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</si>
  <si>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</si>
  <si>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</si>
  <si>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</si>
  <si>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</si>
  <si>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</si>
  <si>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</si>
  <si>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</si>
  <si>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</si>
  <si>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</si>
  <si>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</si>
  <si>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</si>
  <si>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</si>
  <si>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</si>
  <si>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</si>
  <si>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</si>
  <si>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</si>
  <si>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</si>
  <si>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</si>
  <si>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</si>
  <si>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</si>
  <si>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</si>
  <si>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</si>
  <si>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</si>
  <si>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</si>
  <si>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</si>
  <si>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</si>
  <si>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</si>
  <si>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</si>
  <si>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</si>
  <si>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</si>
  <si>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</si>
  <si>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</si>
  <si>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</si>
  <si>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</si>
  <si>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</si>
  <si>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</si>
  <si>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</si>
  <si>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</si>
  <si>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</si>
  <si>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</si>
  <si>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</si>
  <si>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</si>
  <si>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</si>
  <si>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</si>
  <si>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</si>
  <si>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</si>
  <si>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</si>
  <si>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</si>
  <si>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</si>
  <si>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</si>
  <si>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</si>
  <si>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</si>
  <si>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</si>
  <si>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pascal</t>
  </si>
  <si>
    <t>Pressure units when using the hydraulics module</t>
  </si>
  <si>
    <t>Pa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</si>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</sst>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ategic_treatment_demo_hydraulics_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chematic"/>
      <sheetName val="Units"/>
      <sheetName val="ProductionPads"/>
      <sheetName val="ProductionTanks"/>
      <sheetName val="CompletionsPads"/>
      <sheetName val="SWDSites"/>
      <sheetName val="FreshwaterSources"/>
      <sheetName val="StorageSites"/>
      <sheetName val="TreatmentSites"/>
      <sheetName val="TreatmentTechnologies"/>
      <sheetName val="ReuseOptions"/>
      <sheetName val="NetworkNodes"/>
      <sheetName val="PipelineDiameters"/>
      <sheetName val="StorageCapacities"/>
      <sheetName val="TreatmentCapacities"/>
      <sheetName val="InjectionCapacities"/>
      <sheetName val="PNA"/>
      <sheetName val="CNA"/>
      <sheetName val="CCA"/>
      <sheetName val="NNA"/>
      <sheetName val="NCA"/>
      <sheetName val="NKA"/>
      <sheetName val="NRA"/>
      <sheetName val="NSA"/>
      <sheetName val="SNA"/>
      <sheetName val="FCA"/>
      <sheetName val="RCA"/>
      <sheetName val="RSA"/>
      <sheetName val="SCA"/>
      <sheetName val="RNA"/>
      <sheetName val="PCT"/>
      <sheetName val="FCT"/>
      <sheetName val="PKT"/>
      <sheetName val="CKT"/>
      <sheetName val="CCT"/>
      <sheetName val="CST"/>
      <sheetName val="Elevation"/>
      <sheetName val="CompletionsDemand"/>
      <sheetName val="PadRates"/>
      <sheetName val="FlowbackRates"/>
      <sheetName val="WellPressure"/>
      <sheetName val="InitialPipelineCapacity"/>
      <sheetName val="InitialPipelineDiameters"/>
      <sheetName val="InitialDisposalCapacity"/>
      <sheetName val="InitialStorageCapacity"/>
      <sheetName val="InitialTreatmentCapacity"/>
      <sheetName val="FreshwaterSourcingAvailability"/>
      <sheetName val="CompletionsPadStorage"/>
      <sheetName val="PadOffloadingCapacity"/>
      <sheetName val="NodeCapacities"/>
      <sheetName val="DisposalOperatingCapacity"/>
      <sheetName val="DisposalOperationalCost"/>
      <sheetName val="TreatmentOperationalCost"/>
      <sheetName val="ReuseOperationalCost"/>
      <sheetName val="PipelineOperationalCost"/>
      <sheetName val="FreshSourcingCost"/>
      <sheetName val="TruckingHourlyCost"/>
      <sheetName val="TruckingTime"/>
      <sheetName val="DisposalExpansionCost"/>
      <sheetName val="DisposalCapacityIncrements"/>
      <sheetName val="StorageExpansionCost"/>
      <sheetName val="StorageCapacityIncrements"/>
      <sheetName val="TreatmentExpansionCost"/>
      <sheetName val="TreatmentCapacityIncrements"/>
      <sheetName val="PipelineCapexDistanceBased"/>
      <sheetName val="PipelineExpansionDistance"/>
      <sheetName val="PipelineCapexCapacityBased"/>
      <sheetName val="PipelineCapacityIncrements"/>
      <sheetName val="PipelineDiameterValues"/>
      <sheetName val="TreatmentEfficiency"/>
      <sheetName val="RemovalEfficiency"/>
      <sheetName val="DesalinationTechnologies"/>
      <sheetName val="DesalinationSites"/>
      <sheetName val="CompletionsPadOutsideSystem"/>
      <sheetName val="Hydraulics"/>
      <sheetName val="Economics"/>
      <sheetName val="PadWaterQuality"/>
      <sheetName val="StorageInitialWaterQuality"/>
      <sheetName val="PadStorageInitialWaterQuality"/>
    </sheetNames>
    <sheetDataSet>
      <sheetData sheetId="0"/>
      <sheetData sheetId="1"/>
      <sheetData sheetId="2">
        <row r="2">
          <cell r="A2" t="str">
            <v>INDEX</v>
          </cell>
          <cell r="B2" t="str">
            <v>VALUE</v>
          </cell>
        </row>
        <row r="3">
          <cell r="A3" t="str">
            <v>volume</v>
          </cell>
          <cell r="B3" t="str">
            <v>bbl</v>
          </cell>
        </row>
        <row r="4">
          <cell r="A4" t="str">
            <v>distance</v>
          </cell>
          <cell r="B4" t="str">
            <v>mile</v>
          </cell>
        </row>
        <row r="5">
          <cell r="A5" t="str">
            <v>diameter</v>
          </cell>
          <cell r="B5" t="str">
            <v>inch</v>
          </cell>
        </row>
        <row r="6">
          <cell r="A6" t="str">
            <v>concentration</v>
          </cell>
          <cell r="B6" t="str">
            <v>mg/liter</v>
          </cell>
        </row>
        <row r="7">
          <cell r="A7" t="str">
            <v>currency</v>
          </cell>
          <cell r="B7" t="str">
            <v>USD</v>
          </cell>
        </row>
        <row r="8">
          <cell r="A8" t="str">
            <v>time</v>
          </cell>
          <cell r="B8" t="str">
            <v>day</v>
          </cell>
        </row>
        <row r="9">
          <cell r="A9" t="str">
            <v>pressure</v>
          </cell>
          <cell r="B9" t="str">
            <v>pascal</v>
          </cell>
        </row>
        <row r="10">
          <cell r="A10" t="str">
            <v>decision period</v>
          </cell>
          <cell r="B10" t="str">
            <v>week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B3">
            <v>5000</v>
          </cell>
        </row>
      </sheetData>
      <sheetData sheetId="40">
        <row r="3">
          <cell r="N3">
            <v>32000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118</v>
      </c>
    </row>
    <row r="2" spans="1:16" x14ac:dyDescent="0.25">
      <c r="A2" s="2" t="s">
        <v>121</v>
      </c>
    </row>
    <row r="3" spans="1:16" x14ac:dyDescent="0.25">
      <c r="A3" s="2" t="s">
        <v>122</v>
      </c>
      <c r="N3" s="11"/>
      <c r="O3" s="11"/>
      <c r="P3" s="11"/>
    </row>
    <row r="4" spans="1:16" x14ac:dyDescent="0.25">
      <c r="A4" s="2" t="s">
        <v>258</v>
      </c>
    </row>
    <row r="5" spans="1:16" x14ac:dyDescent="0.25">
      <c r="A5" s="2" t="s">
        <v>259</v>
      </c>
    </row>
    <row r="6" spans="1:16" x14ac:dyDescent="0.25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123</v>
      </c>
    </row>
    <row r="2" spans="1:16" x14ac:dyDescent="0.25">
      <c r="A2" s="2"/>
    </row>
    <row r="3" spans="1:16" x14ac:dyDescent="0.25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124</v>
      </c>
    </row>
    <row r="2" spans="1:16" x14ac:dyDescent="0.25">
      <c r="A2" s="2" t="s">
        <v>125</v>
      </c>
    </row>
    <row r="3" spans="1:16" x14ac:dyDescent="0.25">
      <c r="A3" s="2" t="s">
        <v>126</v>
      </c>
      <c r="N3" s="11"/>
      <c r="O3" s="11"/>
      <c r="P3" s="11"/>
    </row>
    <row r="4" spans="1:16" x14ac:dyDescent="0.25">
      <c r="A4" s="2" t="s">
        <v>127</v>
      </c>
    </row>
    <row r="5" spans="1:16" x14ac:dyDescent="0.25">
      <c r="A5" s="2" t="s">
        <v>128</v>
      </c>
    </row>
    <row r="6" spans="1:16" x14ac:dyDescent="0.25">
      <c r="A6" s="2" t="s">
        <v>129</v>
      </c>
    </row>
    <row r="7" spans="1:16" x14ac:dyDescent="0.25">
      <c r="A7" s="2" t="s">
        <v>130</v>
      </c>
    </row>
    <row r="8" spans="1:16" x14ac:dyDescent="0.25">
      <c r="A8" s="2" t="s">
        <v>131</v>
      </c>
    </row>
    <row r="9" spans="1:16" x14ac:dyDescent="0.25">
      <c r="A9" s="2" t="s">
        <v>132</v>
      </c>
    </row>
    <row r="10" spans="1:16" x14ac:dyDescent="0.25">
      <c r="A10" s="2" t="s">
        <v>133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134</v>
      </c>
    </row>
    <row r="2" spans="1:1" x14ac:dyDescent="0.25">
      <c r="A2" s="2" t="s">
        <v>135</v>
      </c>
    </row>
    <row r="3" spans="1:1" x14ac:dyDescent="0.25">
      <c r="A3" s="2" t="s">
        <v>136</v>
      </c>
    </row>
    <row r="4" spans="1:1" x14ac:dyDescent="0.25">
      <c r="A4" s="2" t="s">
        <v>137</v>
      </c>
    </row>
    <row r="5" spans="1:1" x14ac:dyDescent="0.25">
      <c r="A5" s="2" t="s">
        <v>138</v>
      </c>
    </row>
    <row r="6" spans="1:1" x14ac:dyDescent="0.25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140</v>
      </c>
    </row>
    <row r="2" spans="1:16" x14ac:dyDescent="0.25">
      <c r="A2" s="2" t="s">
        <v>141</v>
      </c>
    </row>
    <row r="3" spans="1:16" x14ac:dyDescent="0.25">
      <c r="A3" s="2" t="s">
        <v>142</v>
      </c>
      <c r="N3" s="11"/>
      <c r="O3" s="11"/>
      <c r="P3" s="11"/>
    </row>
    <row r="4" spans="1:16" x14ac:dyDescent="0.25">
      <c r="A4" s="2" t="s">
        <v>143</v>
      </c>
    </row>
    <row r="5" spans="1:16" x14ac:dyDescent="0.25">
      <c r="A5" s="2" t="s">
        <v>144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145</v>
      </c>
    </row>
    <row r="2" spans="1:16" x14ac:dyDescent="0.25">
      <c r="A2" s="2" t="s">
        <v>146</v>
      </c>
    </row>
    <row r="3" spans="1:16" x14ac:dyDescent="0.25">
      <c r="A3" s="2" t="s">
        <v>147</v>
      </c>
      <c r="N3" s="11"/>
      <c r="O3" s="11"/>
      <c r="P3" s="11"/>
    </row>
    <row r="4" spans="1:16" x14ac:dyDescent="0.25">
      <c r="A4" s="2" t="s">
        <v>148</v>
      </c>
    </row>
    <row r="5" spans="1:16" x14ac:dyDescent="0.25">
      <c r="A5" s="2" t="s">
        <v>149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150</v>
      </c>
    </row>
    <row r="2" spans="1:16" x14ac:dyDescent="0.25">
      <c r="A2" s="2" t="s">
        <v>151</v>
      </c>
    </row>
    <row r="3" spans="1:16" x14ac:dyDescent="0.25">
      <c r="A3" s="2" t="s">
        <v>152</v>
      </c>
      <c r="N3" s="11"/>
      <c r="O3" s="11"/>
      <c r="P3" s="11"/>
    </row>
    <row r="4" spans="1:16" x14ac:dyDescent="0.25">
      <c r="A4" s="2" t="s">
        <v>153</v>
      </c>
    </row>
    <row r="5" spans="1:16" x14ac:dyDescent="0.25">
      <c r="A5" s="2" t="s">
        <v>154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155</v>
      </c>
    </row>
    <row r="2" spans="1:11" s="6" customFormat="1" x14ac:dyDescent="0.25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2" ht="16.5" thickBot="1" x14ac:dyDescent="0.3">
      <c r="A1" s="1" t="s">
        <v>159</v>
      </c>
    </row>
    <row r="2" spans="1:2" s="6" customFormat="1" x14ac:dyDescent="0.25">
      <c r="A2" s="4" t="s">
        <v>158</v>
      </c>
      <c r="B2" s="25" t="s">
        <v>109</v>
      </c>
    </row>
    <row r="3" spans="1:2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160</v>
      </c>
    </row>
    <row r="2" spans="1:11" s="6" customFormat="1" x14ac:dyDescent="0.25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25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2" ht="16.5" thickBot="1" x14ac:dyDescent="0.3">
      <c r="A1" s="1" t="s">
        <v>162</v>
      </c>
    </row>
    <row r="2" spans="1:2" s="6" customFormat="1" x14ac:dyDescent="0.25">
      <c r="A2" s="4" t="s">
        <v>161</v>
      </c>
      <c r="B2" s="25" t="s">
        <v>109</v>
      </c>
    </row>
    <row r="3" spans="1:2" x14ac:dyDescent="0.25">
      <c r="A3" s="26" t="s">
        <v>125</v>
      </c>
      <c r="B3" s="29"/>
    </row>
    <row r="4" spans="1:2" x14ac:dyDescent="0.25">
      <c r="A4" s="26" t="s">
        <v>126</v>
      </c>
      <c r="B4" s="29"/>
    </row>
    <row r="5" spans="1:2" x14ac:dyDescent="0.25">
      <c r="A5" s="26" t="s">
        <v>127</v>
      </c>
      <c r="B5" s="29"/>
    </row>
    <row r="6" spans="1:2" x14ac:dyDescent="0.25">
      <c r="A6" s="26" t="s">
        <v>128</v>
      </c>
      <c r="B6" s="29"/>
    </row>
    <row r="7" spans="1:2" x14ac:dyDescent="0.25">
      <c r="A7" s="26" t="s">
        <v>129</v>
      </c>
      <c r="B7" s="29"/>
    </row>
    <row r="8" spans="1:2" x14ac:dyDescent="0.25">
      <c r="A8" s="26" t="s">
        <v>130</v>
      </c>
      <c r="B8" s="29"/>
    </row>
    <row r="9" spans="1:2" x14ac:dyDescent="0.25">
      <c r="A9" s="26" t="s">
        <v>131</v>
      </c>
      <c r="B9" s="29"/>
    </row>
    <row r="10" spans="1:2" x14ac:dyDescent="0.25">
      <c r="A10" s="26" t="s">
        <v>132</v>
      </c>
      <c r="B10" s="29"/>
    </row>
    <row r="11" spans="1:2" ht="16.5" thickBot="1" x14ac:dyDescent="0.3">
      <c r="A11" s="27" t="s">
        <v>133</v>
      </c>
      <c r="B11" s="9"/>
    </row>
    <row r="12" spans="1:2" x14ac:dyDescent="0.25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163</v>
      </c>
    </row>
    <row r="2" spans="1:3" s="6" customFormat="1" x14ac:dyDescent="0.25">
      <c r="A2" s="4" t="s">
        <v>161</v>
      </c>
      <c r="B2" s="5" t="s">
        <v>111</v>
      </c>
      <c r="C2" s="25" t="s">
        <v>112</v>
      </c>
    </row>
    <row r="3" spans="1:3" x14ac:dyDescent="0.25">
      <c r="A3" s="26" t="s">
        <v>125</v>
      </c>
      <c r="B3" s="7">
        <v>1</v>
      </c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/>
      <c r="C5" s="29"/>
    </row>
    <row r="6" spans="1:3" x14ac:dyDescent="0.25">
      <c r="A6" s="26" t="s">
        <v>128</v>
      </c>
      <c r="B6" s="7"/>
      <c r="C6" s="29">
        <v>1</v>
      </c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161</v>
      </c>
      <c r="B2" s="5" t="s">
        <v>119</v>
      </c>
      <c r="C2" s="25" t="s">
        <v>120</v>
      </c>
    </row>
    <row r="3" spans="1:3" x14ac:dyDescent="0.25">
      <c r="A3" s="26" t="s">
        <v>125</v>
      </c>
      <c r="B3" s="7"/>
      <c r="C3" s="29"/>
    </row>
    <row r="4" spans="1:3" x14ac:dyDescent="0.25">
      <c r="A4" s="26" t="s">
        <v>126</v>
      </c>
      <c r="B4" s="7"/>
      <c r="C4" s="29"/>
    </row>
    <row r="5" spans="1:3" x14ac:dyDescent="0.25">
      <c r="A5" s="26" t="s">
        <v>127</v>
      </c>
      <c r="B5" s="7">
        <v>1</v>
      </c>
      <c r="C5" s="29"/>
    </row>
    <row r="6" spans="1:3" x14ac:dyDescent="0.25">
      <c r="A6" s="26" t="s">
        <v>128</v>
      </c>
      <c r="B6" s="7"/>
      <c r="C6" s="29"/>
    </row>
    <row r="7" spans="1:3" x14ac:dyDescent="0.25">
      <c r="A7" s="26" t="s">
        <v>129</v>
      </c>
      <c r="B7" s="7"/>
      <c r="C7" s="29"/>
    </row>
    <row r="8" spans="1:3" x14ac:dyDescent="0.25">
      <c r="A8" s="26" t="s">
        <v>130</v>
      </c>
      <c r="B8" s="7"/>
      <c r="C8" s="29"/>
    </row>
    <row r="9" spans="1:3" x14ac:dyDescent="0.25">
      <c r="A9" s="26" t="s">
        <v>131</v>
      </c>
      <c r="B9" s="7"/>
      <c r="C9" s="29"/>
    </row>
    <row r="10" spans="1:3" x14ac:dyDescent="0.25">
      <c r="A10" s="26" t="s">
        <v>132</v>
      </c>
      <c r="B10" s="7"/>
      <c r="C10" s="29"/>
    </row>
    <row r="11" spans="1:3" ht="16.5" thickBot="1" x14ac:dyDescent="0.3">
      <c r="A11" s="27" t="s">
        <v>133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2" ht="16.5" thickBot="1" x14ac:dyDescent="0.3">
      <c r="A1" s="1" t="s">
        <v>165</v>
      </c>
    </row>
    <row r="2" spans="1:2" s="6" customFormat="1" x14ac:dyDescent="0.25">
      <c r="A2" s="4" t="s">
        <v>161</v>
      </c>
      <c r="B2" s="47" t="s">
        <v>117</v>
      </c>
    </row>
    <row r="3" spans="1:2" x14ac:dyDescent="0.25">
      <c r="A3" s="26" t="s">
        <v>125</v>
      </c>
      <c r="B3" s="90"/>
    </row>
    <row r="4" spans="1:2" x14ac:dyDescent="0.25">
      <c r="A4" s="26" t="s">
        <v>126</v>
      </c>
      <c r="B4" s="90"/>
    </row>
    <row r="5" spans="1:2" x14ac:dyDescent="0.25">
      <c r="A5" s="26" t="s">
        <v>127</v>
      </c>
      <c r="B5" s="90"/>
    </row>
    <row r="6" spans="1:2" x14ac:dyDescent="0.25">
      <c r="A6" s="26" t="s">
        <v>128</v>
      </c>
      <c r="B6" s="90"/>
    </row>
    <row r="7" spans="1:2" x14ac:dyDescent="0.25">
      <c r="A7" s="26" t="s">
        <v>129</v>
      </c>
      <c r="B7" s="90"/>
    </row>
    <row r="8" spans="1:2" x14ac:dyDescent="0.25">
      <c r="A8" s="26" t="s">
        <v>130</v>
      </c>
      <c r="B8" s="90"/>
    </row>
    <row r="9" spans="1:2" x14ac:dyDescent="0.25">
      <c r="A9" s="26" t="s">
        <v>131</v>
      </c>
      <c r="B9" s="90"/>
    </row>
    <row r="10" spans="1:2" x14ac:dyDescent="0.25">
      <c r="A10" s="26" t="s">
        <v>132</v>
      </c>
      <c r="B10" s="90"/>
    </row>
    <row r="11" spans="1:2" ht="16.5" thickBot="1" x14ac:dyDescent="0.3">
      <c r="A11" s="27" t="s">
        <v>133</v>
      </c>
      <c r="B11" s="9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166</v>
      </c>
    </row>
    <row r="2" spans="1:10" s="6" customFormat="1" x14ac:dyDescent="0.25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5" thickBot="1" x14ac:dyDescent="0.3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2" ht="16.5" thickBot="1" x14ac:dyDescent="0.3">
      <c r="A1" s="1" t="s">
        <v>167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2" ht="16.5" thickBot="1" x14ac:dyDescent="0.3">
      <c r="A1" s="1" t="s">
        <v>169</v>
      </c>
    </row>
    <row r="2" spans="1:2" s="6" customFormat="1" x14ac:dyDescent="0.25">
      <c r="A2" s="4" t="s">
        <v>170</v>
      </c>
      <c r="B2" s="25" t="s">
        <v>109</v>
      </c>
    </row>
    <row r="3" spans="1:2" x14ac:dyDescent="0.25">
      <c r="A3" s="26" t="s">
        <v>119</v>
      </c>
      <c r="B3" s="29"/>
    </row>
    <row r="4" spans="1:2" ht="16.5" thickBot="1" x14ac:dyDescent="0.3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5" x14ac:dyDescent="0.25"/>
  <cols>
    <col min="1" max="1" width="16.5703125" customWidth="1"/>
  </cols>
  <sheetData>
    <row r="1" spans="1:2" ht="16.5" thickBot="1" x14ac:dyDescent="0.3">
      <c r="A1" s="1" t="s">
        <v>171</v>
      </c>
      <c r="B1" s="1"/>
    </row>
    <row r="2" spans="1:2" ht="15.75" x14ac:dyDescent="0.25">
      <c r="A2" s="4" t="s">
        <v>170</v>
      </c>
      <c r="B2" s="25" t="s">
        <v>117</v>
      </c>
    </row>
    <row r="3" spans="1:2" ht="15.75" x14ac:dyDescent="0.25">
      <c r="A3" s="26" t="s">
        <v>119</v>
      </c>
      <c r="B3" s="29"/>
    </row>
    <row r="4" spans="1:2" ht="16.5" thickBot="1" x14ac:dyDescent="0.3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topLeftCell="Z1" zoomScaleNormal="100" workbookViewId="0">
      <selection activeCell="AZ8" sqref="AZ8:AZ9"/>
    </sheetView>
  </sheetViews>
  <sheetFormatPr defaultColWidth="9.140625" defaultRowHeight="15.75" x14ac:dyDescent="0.25"/>
  <cols>
    <col min="1" max="1" width="16.85546875" style="1" customWidth="1"/>
    <col min="2" max="2" width="13.140625" style="1" customWidth="1"/>
    <col min="3" max="3" width="9.140625" style="1"/>
    <col min="4" max="4" width="92.5703125" style="1" bestFit="1" customWidth="1"/>
    <col min="5" max="5" width="8.42578125" style="1" bestFit="1" customWidth="1"/>
    <col min="6" max="6" width="2.140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140625" style="1" bestFit="1" customWidth="1"/>
    <col min="11" max="11" width="12.42578125" style="1" bestFit="1" customWidth="1"/>
    <col min="12" max="48" width="9.140625" style="1"/>
    <col min="49" max="49" width="13.85546875" style="1" bestFit="1" customWidth="1"/>
    <col min="50" max="50" width="9.140625" style="1" bestFit="1" customWidth="1"/>
    <col min="51" max="51" width="6.140625" style="1" bestFit="1" customWidth="1"/>
    <col min="52" max="52" width="9.28515625" style="1" bestFit="1" customWidth="1"/>
    <col min="53" max="53" width="15.5703125" style="1" bestFit="1" customWidth="1"/>
    <col min="54" max="16384" width="9.140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9" t="s">
        <v>47</v>
      </c>
      <c r="E2" s="70" t="s">
        <v>48</v>
      </c>
      <c r="F2" s="62"/>
      <c r="G2" s="62"/>
      <c r="H2" s="63"/>
      <c r="I2" s="62"/>
      <c r="J2" s="62"/>
      <c r="K2" s="64"/>
    </row>
    <row r="3" spans="1:53" x14ac:dyDescent="0.25">
      <c r="A3" s="26" t="s">
        <v>49</v>
      </c>
      <c r="B3" s="42" t="s">
        <v>50</v>
      </c>
      <c r="D3" s="57" t="s">
        <v>51</v>
      </c>
      <c r="E3" s="58" t="s">
        <v>50</v>
      </c>
      <c r="F3" s="59" t="s">
        <v>52</v>
      </c>
      <c r="G3" s="52" t="s">
        <v>53</v>
      </c>
      <c r="H3" s="56"/>
      <c r="I3" s="52" t="s">
        <v>54</v>
      </c>
      <c r="J3" s="59" t="s">
        <v>52</v>
      </c>
      <c r="K3" s="54" t="s">
        <v>55</v>
      </c>
    </row>
    <row r="4" spans="1:53" x14ac:dyDescent="0.25">
      <c r="A4" s="26" t="s">
        <v>56</v>
      </c>
      <c r="B4" s="42" t="s">
        <v>57</v>
      </c>
      <c r="D4" s="57" t="s">
        <v>58</v>
      </c>
      <c r="E4" s="58" t="s">
        <v>59</v>
      </c>
      <c r="F4" s="59" t="s">
        <v>52</v>
      </c>
      <c r="G4" s="52" t="s">
        <v>60</v>
      </c>
      <c r="H4" s="56"/>
      <c r="I4" s="52"/>
      <c r="J4" s="52"/>
      <c r="K4" s="54"/>
    </row>
    <row r="5" spans="1:53" x14ac:dyDescent="0.25">
      <c r="A5" s="26" t="s">
        <v>61</v>
      </c>
      <c r="B5" s="42" t="s">
        <v>62</v>
      </c>
      <c r="D5" s="57" t="s">
        <v>63</v>
      </c>
      <c r="E5" s="60"/>
      <c r="F5" s="53"/>
      <c r="G5" s="53"/>
      <c r="H5" s="57"/>
      <c r="I5" s="53"/>
      <c r="J5" s="53"/>
      <c r="K5" s="55"/>
    </row>
    <row r="6" spans="1:53" x14ac:dyDescent="0.25">
      <c r="A6" s="26" t="s">
        <v>64</v>
      </c>
      <c r="B6" s="42" t="s">
        <v>65</v>
      </c>
      <c r="D6" s="57" t="s">
        <v>66</v>
      </c>
      <c r="E6" s="58" t="s">
        <v>65</v>
      </c>
      <c r="F6" s="59" t="s">
        <v>52</v>
      </c>
      <c r="G6" s="52" t="s">
        <v>67</v>
      </c>
      <c r="H6" s="57"/>
      <c r="I6" s="53"/>
      <c r="J6" s="53"/>
      <c r="K6" s="55"/>
    </row>
    <row r="7" spans="1:53" x14ac:dyDescent="0.25">
      <c r="A7" s="26" t="s">
        <v>68</v>
      </c>
      <c r="B7" s="42" t="s">
        <v>69</v>
      </c>
      <c r="D7" s="57" t="s">
        <v>70</v>
      </c>
      <c r="E7" s="58" t="s">
        <v>71</v>
      </c>
      <c r="F7" s="59" t="s">
        <v>52</v>
      </c>
      <c r="G7" s="52" t="s">
        <v>72</v>
      </c>
      <c r="H7" s="57"/>
      <c r="I7" s="53"/>
      <c r="J7" s="53"/>
      <c r="K7" s="55"/>
    </row>
    <row r="8" spans="1:53" x14ac:dyDescent="0.25">
      <c r="A8" s="26" t="s">
        <v>73</v>
      </c>
      <c r="B8" s="42" t="s">
        <v>74</v>
      </c>
      <c r="D8" s="57" t="s">
        <v>75</v>
      </c>
      <c r="E8" s="60"/>
      <c r="F8" s="53"/>
      <c r="G8" s="53"/>
      <c r="H8" s="57"/>
      <c r="I8" s="53"/>
      <c r="J8" s="53"/>
      <c r="K8" s="55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262</v>
      </c>
      <c r="BA8" s="30" t="s">
        <v>76</v>
      </c>
    </row>
    <row r="9" spans="1:53" x14ac:dyDescent="0.25">
      <c r="A9" s="26" t="s">
        <v>262</v>
      </c>
      <c r="B9" s="42" t="s">
        <v>263</v>
      </c>
      <c r="D9" s="57" t="s">
        <v>264</v>
      </c>
      <c r="E9" s="60" t="s">
        <v>265</v>
      </c>
      <c r="F9" s="53"/>
      <c r="G9" s="53"/>
      <c r="H9" s="57"/>
      <c r="I9" s="53"/>
      <c r="J9" s="53"/>
      <c r="K9" s="5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263</v>
      </c>
      <c r="BA9" s="1" t="s">
        <v>74</v>
      </c>
    </row>
    <row r="10" spans="1:53" ht="16.5" thickBot="1" x14ac:dyDescent="0.3">
      <c r="A10" s="27" t="s">
        <v>77</v>
      </c>
      <c r="B10" s="37" t="s">
        <v>78</v>
      </c>
      <c r="D10" s="61" t="s">
        <v>79</v>
      </c>
      <c r="E10" s="65" t="s">
        <v>80</v>
      </c>
      <c r="F10" s="66" t="s">
        <v>52</v>
      </c>
      <c r="G10" s="67" t="s">
        <v>81</v>
      </c>
      <c r="H10" s="61"/>
      <c r="I10" s="68" t="s">
        <v>82</v>
      </c>
      <c r="J10" s="66" t="s">
        <v>52</v>
      </c>
      <c r="K10" s="67" t="s">
        <v>83</v>
      </c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BA10" s="1" t="s">
        <v>78</v>
      </c>
    </row>
    <row r="11" spans="1:53" x14ac:dyDescent="0.25"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9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10" xr:uid="{6A0898C7-A0E4-4D50-B77F-749952BD9BF8}">
      <formula1>$BA$9:$BA$12</formula1>
    </dataValidation>
    <dataValidation type="list" allowBlank="1" showInputMessage="1" showErrorMessage="1" sqref="B5" xr:uid="{7798E450-1C40-4081-9434-3CDB06544C0F}">
      <formula1>$AV$9:$AV$10</formula1>
    </dataValidation>
    <dataValidation type="list" showInputMessage="1" showErrorMessage="1" sqref="B11" xr:uid="{A24BB091-DB56-43A3-A3BF-F8F5DFC553A8}">
      <formula1>"removed concentration, removal load"</formula1>
    </dataValidation>
    <dataValidation type="list" allowBlank="1" showInputMessage="1" showErrorMessage="1" sqref="B9" xr:uid="{BB7F2D5A-CB57-4074-84E0-B53AA22026FD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5" x14ac:dyDescent="0.25"/>
  <cols>
    <col min="1" max="1" width="14.7109375" customWidth="1"/>
  </cols>
  <sheetData>
    <row r="1" spans="1:2" ht="16.5" thickBot="1" x14ac:dyDescent="0.3">
      <c r="A1" s="1" t="s">
        <v>172</v>
      </c>
    </row>
    <row r="2" spans="1:2" ht="15.75" x14ac:dyDescent="0.25">
      <c r="A2" s="4" t="s">
        <v>173</v>
      </c>
      <c r="B2" s="25" t="s">
        <v>109</v>
      </c>
    </row>
    <row r="3" spans="1:2" ht="16.5" thickBot="1" x14ac:dyDescent="0.3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174</v>
      </c>
    </row>
    <row r="2" spans="1:10" s="6" customFormat="1" x14ac:dyDescent="0.25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25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2" ht="16.5" thickBot="1" x14ac:dyDescent="0.3">
      <c r="A1" s="1" t="s">
        <v>175</v>
      </c>
    </row>
    <row r="2" spans="1:2" s="6" customFormat="1" x14ac:dyDescent="0.25">
      <c r="A2" s="4" t="s">
        <v>156</v>
      </c>
      <c r="B2" s="25" t="s">
        <v>109</v>
      </c>
    </row>
    <row r="3" spans="1:2" s="6" customFormat="1" x14ac:dyDescent="0.25">
      <c r="A3" s="26" t="s">
        <v>89</v>
      </c>
      <c r="B3" s="29"/>
    </row>
    <row r="4" spans="1:2" x14ac:dyDescent="0.25">
      <c r="A4" s="26" t="s">
        <v>90</v>
      </c>
      <c r="B4" s="29"/>
    </row>
    <row r="5" spans="1:2" x14ac:dyDescent="0.25">
      <c r="A5" s="26" t="s">
        <v>91</v>
      </c>
      <c r="B5" s="29"/>
    </row>
    <row r="6" spans="1:2" ht="16.5" thickBot="1" x14ac:dyDescent="0.3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2" ht="16.5" thickBot="1" x14ac:dyDescent="0.3">
      <c r="A1" s="1" t="s">
        <v>176</v>
      </c>
    </row>
    <row r="2" spans="1:2" s="6" customFormat="1" x14ac:dyDescent="0.25">
      <c r="A2" s="4" t="s">
        <v>168</v>
      </c>
      <c r="B2" s="25" t="s">
        <v>109</v>
      </c>
    </row>
    <row r="3" spans="1:2" x14ac:dyDescent="0.25">
      <c r="A3" s="26" t="s">
        <v>114</v>
      </c>
      <c r="B3" s="29">
        <v>1</v>
      </c>
    </row>
    <row r="4" spans="1:2" ht="16.5" thickBot="1" x14ac:dyDescent="0.3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177</v>
      </c>
    </row>
    <row r="2" spans="1:3" s="6" customFormat="1" x14ac:dyDescent="0.25">
      <c r="A2" s="4" t="s">
        <v>156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178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s="6" customFormat="1" ht="16.5" thickBot="1" x14ac:dyDescent="0.3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2" ht="16.5" thickBot="1" x14ac:dyDescent="0.3">
      <c r="A1" s="1" t="s">
        <v>179</v>
      </c>
    </row>
    <row r="2" spans="1:2" s="6" customFormat="1" x14ac:dyDescent="0.25">
      <c r="A2" s="4" t="s">
        <v>158</v>
      </c>
      <c r="B2" s="25" t="s">
        <v>109</v>
      </c>
    </row>
    <row r="3" spans="1:2" s="6" customFormat="1" ht="16.5" thickBot="1" x14ac:dyDescent="0.3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180</v>
      </c>
    </row>
    <row r="2" spans="1:2" s="6" customFormat="1" x14ac:dyDescent="0.25">
      <c r="A2" s="4" t="s">
        <v>158</v>
      </c>
      <c r="B2" s="25" t="s">
        <v>117</v>
      </c>
    </row>
    <row r="3" spans="1:2" s="6" customFormat="1" ht="16.5" thickBot="1" x14ac:dyDescent="0.3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FCCF2-EFA1-4EEE-A0C7-2DFF70FC5ED0}">
  <sheetPr>
    <tabColor theme="9" tint="0.79998168889431442"/>
  </sheetPr>
  <dimension ref="A1:D63"/>
  <sheetViews>
    <sheetView workbookViewId="0">
      <selection activeCell="A3" sqref="A3:B63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266</v>
      </c>
    </row>
    <row r="2" spans="1:4" x14ac:dyDescent="0.25">
      <c r="A2" s="113" t="s">
        <v>233</v>
      </c>
      <c r="B2" s="113" t="s">
        <v>46</v>
      </c>
    </row>
    <row r="3" spans="1:4" x14ac:dyDescent="0.25">
      <c r="A3" s="114"/>
      <c r="B3" s="115"/>
    </row>
    <row r="4" spans="1:4" x14ac:dyDescent="0.25">
      <c r="A4" s="114"/>
      <c r="B4" s="115"/>
      <c r="D4" s="10"/>
    </row>
    <row r="5" spans="1:4" x14ac:dyDescent="0.25">
      <c r="A5" s="114"/>
      <c r="B5" s="115"/>
    </row>
    <row r="6" spans="1:4" x14ac:dyDescent="0.25">
      <c r="A6" s="114"/>
      <c r="B6" s="115"/>
    </row>
    <row r="7" spans="1:4" x14ac:dyDescent="0.25">
      <c r="A7" s="114"/>
      <c r="B7" s="115"/>
    </row>
    <row r="8" spans="1:4" x14ac:dyDescent="0.25">
      <c r="A8" s="114"/>
      <c r="B8" s="115"/>
    </row>
    <row r="9" spans="1:4" x14ac:dyDescent="0.25">
      <c r="A9" s="114"/>
      <c r="B9" s="115"/>
    </row>
    <row r="10" spans="1:4" x14ac:dyDescent="0.25">
      <c r="A10" s="114"/>
      <c r="B10" s="115"/>
    </row>
    <row r="11" spans="1:4" x14ac:dyDescent="0.25">
      <c r="A11" s="114"/>
      <c r="B11" s="115"/>
    </row>
    <row r="12" spans="1:4" x14ac:dyDescent="0.25">
      <c r="A12" s="114"/>
      <c r="B12" s="115"/>
    </row>
    <row r="13" spans="1:4" x14ac:dyDescent="0.25">
      <c r="A13" s="114"/>
      <c r="B13" s="115"/>
    </row>
    <row r="14" spans="1:4" x14ac:dyDescent="0.25">
      <c r="A14" s="114"/>
      <c r="B14" s="115"/>
    </row>
    <row r="15" spans="1:4" x14ac:dyDescent="0.25">
      <c r="A15" s="114"/>
      <c r="B15" s="115"/>
    </row>
    <row r="16" spans="1:4" x14ac:dyDescent="0.25">
      <c r="A16" s="114"/>
      <c r="B16" s="115"/>
    </row>
    <row r="17" spans="1:2" x14ac:dyDescent="0.25">
      <c r="A17" s="114"/>
      <c r="B17" s="115"/>
    </row>
    <row r="18" spans="1:2" x14ac:dyDescent="0.25">
      <c r="A18" s="114"/>
      <c r="B18" s="115"/>
    </row>
    <row r="19" spans="1:2" x14ac:dyDescent="0.25">
      <c r="A19" s="114"/>
      <c r="B19" s="115"/>
    </row>
    <row r="20" spans="1:2" x14ac:dyDescent="0.25">
      <c r="A20" s="114"/>
      <c r="B20" s="115"/>
    </row>
    <row r="21" spans="1:2" x14ac:dyDescent="0.25">
      <c r="A21" s="114"/>
      <c r="B21" s="115"/>
    </row>
    <row r="22" spans="1:2" x14ac:dyDescent="0.25">
      <c r="A22" s="114"/>
      <c r="B22" s="115"/>
    </row>
    <row r="23" spans="1:2" x14ac:dyDescent="0.25">
      <c r="A23" s="114"/>
      <c r="B23" s="115"/>
    </row>
    <row r="24" spans="1:2" x14ac:dyDescent="0.25">
      <c r="A24" s="114"/>
      <c r="B24" s="115"/>
    </row>
    <row r="25" spans="1:2" x14ac:dyDescent="0.25">
      <c r="A25" s="114"/>
      <c r="B25" s="115"/>
    </row>
    <row r="26" spans="1:2" x14ac:dyDescent="0.25">
      <c r="A26" s="114"/>
      <c r="B26" s="115"/>
    </row>
    <row r="27" spans="1:2" x14ac:dyDescent="0.25">
      <c r="A27" s="114"/>
      <c r="B27" s="115"/>
    </row>
    <row r="28" spans="1:2" x14ac:dyDescent="0.25">
      <c r="A28" s="114"/>
      <c r="B28" s="115"/>
    </row>
    <row r="29" spans="1:2" x14ac:dyDescent="0.25">
      <c r="A29" s="114"/>
      <c r="B29" s="115"/>
    </row>
    <row r="30" spans="1:2" x14ac:dyDescent="0.25">
      <c r="A30" s="114"/>
      <c r="B30" s="115"/>
    </row>
    <row r="31" spans="1:2" x14ac:dyDescent="0.25">
      <c r="A31" s="114"/>
      <c r="B31" s="115"/>
    </row>
    <row r="32" spans="1:2" x14ac:dyDescent="0.25">
      <c r="A32" s="114"/>
      <c r="B32" s="115"/>
    </row>
    <row r="33" spans="1:2" x14ac:dyDescent="0.25">
      <c r="A33" s="114"/>
      <c r="B33" s="115"/>
    </row>
    <row r="34" spans="1:2" x14ac:dyDescent="0.25">
      <c r="A34" s="114"/>
      <c r="B34" s="115"/>
    </row>
    <row r="35" spans="1:2" x14ac:dyDescent="0.25">
      <c r="A35" s="114"/>
      <c r="B35" s="115"/>
    </row>
    <row r="36" spans="1:2" x14ac:dyDescent="0.25">
      <c r="A36" s="114"/>
      <c r="B36" s="115"/>
    </row>
    <row r="37" spans="1:2" x14ac:dyDescent="0.25">
      <c r="A37" s="114"/>
      <c r="B37" s="115"/>
    </row>
    <row r="38" spans="1:2" x14ac:dyDescent="0.25">
      <c r="A38" s="114"/>
      <c r="B38" s="115"/>
    </row>
    <row r="39" spans="1:2" x14ac:dyDescent="0.25">
      <c r="A39" s="114"/>
      <c r="B39" s="115"/>
    </row>
    <row r="40" spans="1:2" x14ac:dyDescent="0.25">
      <c r="A40" s="114"/>
      <c r="B40" s="115"/>
    </row>
    <row r="41" spans="1:2" x14ac:dyDescent="0.25">
      <c r="A41" s="114"/>
      <c r="B41" s="115"/>
    </row>
    <row r="42" spans="1:2" x14ac:dyDescent="0.25">
      <c r="A42" s="114"/>
      <c r="B42" s="115"/>
    </row>
    <row r="43" spans="1:2" x14ac:dyDescent="0.25">
      <c r="A43" s="114"/>
      <c r="B43" s="115"/>
    </row>
    <row r="44" spans="1:2" x14ac:dyDescent="0.25">
      <c r="A44" s="114"/>
      <c r="B44" s="115"/>
    </row>
    <row r="45" spans="1:2" x14ac:dyDescent="0.25">
      <c r="A45" s="114"/>
      <c r="B45" s="115"/>
    </row>
    <row r="46" spans="1:2" x14ac:dyDescent="0.25">
      <c r="A46" s="114"/>
      <c r="B46" s="115"/>
    </row>
    <row r="47" spans="1:2" x14ac:dyDescent="0.25">
      <c r="A47" s="114"/>
      <c r="B47" s="115"/>
    </row>
    <row r="48" spans="1:2" x14ac:dyDescent="0.25">
      <c r="A48" s="114"/>
      <c r="B48" s="115"/>
    </row>
    <row r="49" spans="1:2" x14ac:dyDescent="0.25">
      <c r="A49" s="114"/>
      <c r="B49" s="115"/>
    </row>
    <row r="50" spans="1:2" x14ac:dyDescent="0.25">
      <c r="A50" s="114"/>
      <c r="B50" s="115"/>
    </row>
    <row r="51" spans="1:2" x14ac:dyDescent="0.25">
      <c r="A51" s="114"/>
      <c r="B51" s="115"/>
    </row>
    <row r="52" spans="1:2" x14ac:dyDescent="0.25">
      <c r="A52" s="114"/>
      <c r="B52" s="115"/>
    </row>
    <row r="53" spans="1:2" x14ac:dyDescent="0.25">
      <c r="A53" s="114"/>
      <c r="B53" s="115"/>
    </row>
    <row r="54" spans="1:2" x14ac:dyDescent="0.25">
      <c r="A54" s="114"/>
      <c r="B54" s="115"/>
    </row>
    <row r="55" spans="1:2" x14ac:dyDescent="0.25">
      <c r="A55" s="114"/>
      <c r="B55" s="115"/>
    </row>
    <row r="56" spans="1:2" x14ac:dyDescent="0.25">
      <c r="A56" s="114"/>
      <c r="B56" s="115"/>
    </row>
    <row r="57" spans="1:2" x14ac:dyDescent="0.25">
      <c r="A57" s="114"/>
      <c r="B57" s="115"/>
    </row>
    <row r="58" spans="1:2" x14ac:dyDescent="0.25">
      <c r="A58" s="114"/>
      <c r="B58" s="115"/>
    </row>
    <row r="59" spans="1:2" x14ac:dyDescent="0.25">
      <c r="A59" s="114"/>
      <c r="B59" s="115"/>
    </row>
    <row r="60" spans="1:2" x14ac:dyDescent="0.25">
      <c r="A60" s="114"/>
      <c r="B60" s="115"/>
    </row>
    <row r="61" spans="1:2" x14ac:dyDescent="0.25">
      <c r="A61" s="114"/>
      <c r="B61" s="115"/>
    </row>
    <row r="62" spans="1:2" x14ac:dyDescent="0.25">
      <c r="A62" s="114"/>
      <c r="B62" s="115"/>
    </row>
    <row r="63" spans="1:2" x14ac:dyDescent="0.25">
      <c r="A63" s="114"/>
      <c r="B63" s="115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53" width="9.140625" style="1"/>
    <col min="54" max="54" width="11.7109375" style="1" bestFit="1" customWidth="1"/>
    <col min="55" max="55" width="13.140625" style="1" bestFit="1" customWidth="1"/>
    <col min="56" max="16384" width="9.140625" style="1"/>
  </cols>
  <sheetData>
    <row r="1" spans="1:55" ht="16.5" thickBot="1" x14ac:dyDescent="0.3">
      <c r="A1" s="1" t="str">
        <f>_xlfn.CONCAT( "Table of Completions Water Demand for Completions Sites over ",VLOOKUP("decision period", Units!$A$2:$B$10, 2, FALSE),"s [",VLOOKUP("volume", Units!$A$2:$B$10, 2, FALSE),"/", VLOOKUP("time", Units!$A$2:$B$10, 2, FALSE),"]")</f>
        <v>Table of Completions Water Demand for Completions Sites over weeks [bbl/day]</v>
      </c>
    </row>
    <row r="2" spans="1:55" s="6" customFormat="1" x14ac:dyDescent="0.2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.5" thickBot="1" x14ac:dyDescent="0.3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6"/>
      <c r="BC3" s="76"/>
    </row>
    <row r="7" spans="1:55" x14ac:dyDescent="0.25">
      <c r="B7" s="46"/>
    </row>
    <row r="8" spans="1:55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53" ht="16.5" thickBot="1" x14ac:dyDescent="0.3">
      <c r="A1" s="1" t="str">
        <f>_xlfn.CONCAT( "Table of Production Rate Forecasts by Pads [",VLOOKUP("volume", Units!$A$2:$B$10, 2, FALSE),"/", VLOOKUP("time", Units!$A$2:$B$10, 2, FALSE),"]")</f>
        <v>Table of Production Rate Forecasts by Pads [bbl/day]</v>
      </c>
    </row>
    <row r="2" spans="1:53" s="6" customFormat="1" x14ac:dyDescent="0.25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25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5" thickBot="1" x14ac:dyDescent="0.3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25">
      <c r="B7" s="45"/>
      <c r="C7" s="46"/>
    </row>
    <row r="9" spans="1:53" x14ac:dyDescent="0.25">
      <c r="B9" s="46"/>
    </row>
    <row r="10" spans="1:53" x14ac:dyDescent="0.25">
      <c r="B10" s="46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3" width="9.140625" style="1"/>
    <col min="14" max="15" width="11.140625" style="1" bestFit="1" customWidth="1"/>
    <col min="16" max="23" width="10.140625" style="1" bestFit="1" customWidth="1"/>
    <col min="24" max="16384" width="9.140625" style="1"/>
  </cols>
  <sheetData>
    <row r="1" spans="1:53" ht="16.5" thickBot="1" x14ac:dyDescent="0.3">
      <c r="A1" s="1" t="str">
        <f>_xlfn.CONCAT( "Table of Flowback Rate Forecasts by Pads [",VLOOKUP("volume", Units!$A$2:$B$10, 2, FALSE),"/", VLOOKUP("time", Units!$A$2:$B$10, 2, FALSE),"]")</f>
        <v>Table of Flowback Rate Forecasts by Pads [bbl/day]</v>
      </c>
    </row>
    <row r="2" spans="1:53" s="6" customFormat="1" x14ac:dyDescent="0.25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.5" thickBot="1" x14ac:dyDescent="0.3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25">
      <c r="F5" s="10"/>
    </row>
    <row r="6" spans="1:53" x14ac:dyDescent="0.25">
      <c r="A6" s="1"/>
      <c r="B6" s="46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9B9B-19C0-4416-A0D6-A66B1B9F32F4}">
  <sheetPr>
    <tabColor theme="7" tint="0.79998168889431442"/>
  </sheetPr>
  <dimension ref="A1:BC23"/>
  <sheetViews>
    <sheetView workbookViewId="0">
      <selection activeCell="B2" sqref="B2:BA2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 "Table of Production Rate Forecasts by Pads [",VLOOKUP("volume", [1]Units!$A$2:$B$10, 2, FALSE),"/", VLOOKUP("time", [1]Units!$A$2:$B$10, 2, FALSE),"]")</f>
        <v>Table of Production Rate Forecasts by Pads [bbl/day]</v>
      </c>
      <c r="E1" s="1" t="s">
        <v>267</v>
      </c>
      <c r="H1" s="1" t="s">
        <v>268</v>
      </c>
      <c r="O1" s="1" t="s">
        <v>269</v>
      </c>
      <c r="Q1" s="1">
        <v>0.01</v>
      </c>
    </row>
    <row r="2" spans="1:55" s="6" customFormat="1" x14ac:dyDescent="0.25">
      <c r="A2" s="4" t="s">
        <v>233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25"/>
      <c r="BC2" s="1"/>
    </row>
    <row r="3" spans="1:55" s="6" customFormat="1" x14ac:dyDescent="0.25">
      <c r="A3" s="26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5"/>
      <c r="BB3" s="84"/>
      <c r="BC3" s="1"/>
    </row>
    <row r="4" spans="1:55" s="6" customFormat="1" x14ac:dyDescent="0.25">
      <c r="A4" s="26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5"/>
      <c r="BB4" s="84"/>
      <c r="BC4" s="1"/>
    </row>
    <row r="5" spans="1:55" x14ac:dyDescent="0.25">
      <c r="A5" s="26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5"/>
      <c r="BB5" s="84"/>
    </row>
    <row r="6" spans="1:55" x14ac:dyDescent="0.25">
      <c r="A6" s="26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5"/>
      <c r="BB6" s="84"/>
    </row>
    <row r="7" spans="1:55" x14ac:dyDescent="0.25">
      <c r="A7" s="26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5"/>
      <c r="BB7" s="84"/>
    </row>
    <row r="8" spans="1:55" x14ac:dyDescent="0.25">
      <c r="A8" s="26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5"/>
      <c r="BB8" s="84"/>
    </row>
    <row r="9" spans="1:55" x14ac:dyDescent="0.25">
      <c r="A9" s="26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5"/>
      <c r="BB9" s="84"/>
    </row>
    <row r="10" spans="1:55" x14ac:dyDescent="0.25">
      <c r="A10" s="26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5"/>
      <c r="BB10" s="84"/>
    </row>
    <row r="11" spans="1:55" x14ac:dyDescent="0.25">
      <c r="A11" s="26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5"/>
      <c r="BB11" s="84"/>
    </row>
    <row r="12" spans="1:55" x14ac:dyDescent="0.25">
      <c r="A12" s="2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5"/>
      <c r="BB12" s="84"/>
    </row>
    <row r="13" spans="1:55" x14ac:dyDescent="0.25">
      <c r="A13" s="26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5"/>
      <c r="BB13" s="84"/>
    </row>
    <row r="14" spans="1:55" x14ac:dyDescent="0.25">
      <c r="A14" s="26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5"/>
      <c r="BB14" s="84"/>
    </row>
    <row r="15" spans="1:55" x14ac:dyDescent="0.25">
      <c r="A15" s="26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5"/>
      <c r="BB15" s="84"/>
    </row>
    <row r="16" spans="1:55" x14ac:dyDescent="0.25">
      <c r="A16" s="26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5"/>
      <c r="BB16" s="84"/>
    </row>
    <row r="17" spans="1:54" x14ac:dyDescent="0.25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5"/>
      <c r="BB17" s="84"/>
    </row>
    <row r="18" spans="1:54" x14ac:dyDescent="0.25">
      <c r="A18" s="26"/>
      <c r="B18" s="30"/>
      <c r="C18" s="30"/>
      <c r="D18" s="30"/>
      <c r="E18" s="30"/>
      <c r="F18" s="30"/>
      <c r="G18" s="7"/>
      <c r="H18" s="7"/>
      <c r="I18" s="7"/>
      <c r="J18" s="7"/>
      <c r="K18" s="7"/>
      <c r="L18" s="7"/>
      <c r="M18" s="7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5"/>
      <c r="BB18" s="84"/>
    </row>
    <row r="19" spans="1:54" ht="16.5" thickBot="1" x14ac:dyDescent="0.3">
      <c r="A19" s="2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7"/>
      <c r="BB19" s="84"/>
    </row>
    <row r="20" spans="1:54" x14ac:dyDescent="0.25">
      <c r="B20" s="45"/>
      <c r="C20" s="46"/>
    </row>
    <row r="22" spans="1:54" x14ac:dyDescent="0.25">
      <c r="B22" s="46"/>
    </row>
    <row r="23" spans="1:54" x14ac:dyDescent="0.25">
      <c r="B23" s="46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P21"/>
  <sheetViews>
    <sheetView showZeros="0" zoomScaleNormal="100" workbookViewId="0"/>
  </sheetViews>
  <sheetFormatPr defaultColWidth="9.140625" defaultRowHeight="15.75" x14ac:dyDescent="0.25"/>
  <cols>
    <col min="1" max="16384" width="9.140625" style="1"/>
  </cols>
  <sheetData>
    <row r="1" spans="1:16" ht="16.5" thickBot="1" x14ac:dyDescent="0.3">
      <c r="A1" s="1" t="str">
        <f>_xlfn.CONCAT( "Table of Initial Pipeline Capacity between Sites [",VLOOKUP("volume", Units!$A$2:$B$10, 2, FALSE),"/", VLOOKUP("time", Units!$A$2:$B$10, 2, FALSE),"]")</f>
        <v>Table of Initial Pipeline Capacity between Sites [bbl/day]</v>
      </c>
    </row>
    <row r="2" spans="1:16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25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0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42857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25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42857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25">
      <c r="A9" s="26" t="s">
        <v>126</v>
      </c>
      <c r="B9" s="7">
        <v>42857</v>
      </c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25">
      <c r="A10" s="26" t="s">
        <v>127</v>
      </c>
      <c r="B10" s="7">
        <v>0</v>
      </c>
      <c r="C10" s="7">
        <v>42857</v>
      </c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0</v>
      </c>
      <c r="N10" s="78">
        <v>0</v>
      </c>
      <c r="O10" s="92">
        <v>0</v>
      </c>
      <c r="P10" s="29">
        <v>0</v>
      </c>
    </row>
    <row r="11" spans="1:16" x14ac:dyDescent="0.25">
      <c r="A11" s="26" t="s">
        <v>128</v>
      </c>
      <c r="B11" s="7">
        <v>0</v>
      </c>
      <c r="C11" s="7">
        <v>0</v>
      </c>
      <c r="D11" s="7">
        <v>42857</v>
      </c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8">
        <v>0</v>
      </c>
      <c r="K11" s="7">
        <v>0</v>
      </c>
      <c r="L11" s="78">
        <v>42857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25">
      <c r="A12" s="26" t="s">
        <v>129</v>
      </c>
      <c r="B12" s="7">
        <v>0</v>
      </c>
      <c r="C12" s="7">
        <v>42857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25">
      <c r="A13" s="26" t="s">
        <v>130</v>
      </c>
      <c r="B13" s="7">
        <v>0</v>
      </c>
      <c r="C13" s="7">
        <v>0</v>
      </c>
      <c r="D13" s="7">
        <v>0</v>
      </c>
      <c r="E13" s="7">
        <v>42857</v>
      </c>
      <c r="F13" s="7">
        <v>0</v>
      </c>
      <c r="G13" s="7">
        <v>0</v>
      </c>
      <c r="H13" s="7">
        <v>42857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42857</v>
      </c>
      <c r="H14" s="7">
        <v>0</v>
      </c>
      <c r="I14" s="7">
        <v>42857</v>
      </c>
      <c r="J14" s="78">
        <v>0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42857</v>
      </c>
      <c r="G15" s="7">
        <v>0</v>
      </c>
      <c r="H15" s="7">
        <v>42857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0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0</v>
      </c>
      <c r="O16" s="93">
        <v>0</v>
      </c>
      <c r="P16" s="82">
        <v>0</v>
      </c>
    </row>
    <row r="17" spans="1:16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0</v>
      </c>
    </row>
    <row r="18" spans="1:16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42857</v>
      </c>
    </row>
    <row r="19" spans="1:16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42857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5B52-F914-405C-9A0A-41AF6A283F20}">
  <sheetPr>
    <tabColor rgb="FFD9C6FE"/>
  </sheetPr>
  <dimension ref="A1:BH61"/>
  <sheetViews>
    <sheetView tabSelected="1" zoomScale="55" zoomScaleNormal="55" workbookViewId="0">
      <pane xSplit="1" ySplit="2" topLeftCell="M14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270</v>
      </c>
    </row>
    <row r="2" spans="1:60" x14ac:dyDescent="0.25">
      <c r="A2" s="4" t="s">
        <v>233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  <c r="BF2" s="116"/>
      <c r="BG2" s="116"/>
      <c r="BH2" s="116"/>
    </row>
    <row r="3" spans="1:60" x14ac:dyDescent="0.25">
      <c r="A3" s="26"/>
      <c r="B3" s="34"/>
      <c r="C3" s="3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2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2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2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2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2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2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2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2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2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2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2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2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2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2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2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2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2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2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2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2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2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2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2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2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2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2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2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2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2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2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2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2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2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2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2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2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2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2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x14ac:dyDescent="0.25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Units!$A$2:$B$10, 2, FALSE),"/", VLOOKUP("time", Units!$A$2:$B$10, 2, FALSE),"]")</f>
        <v>Table of Initial Disposal Capacity [bbl/day]</v>
      </c>
    </row>
    <row r="2" spans="1:2" s="6" customFormat="1" x14ac:dyDescent="0.25">
      <c r="A2" s="4" t="s">
        <v>234</v>
      </c>
      <c r="B2" s="25" t="s">
        <v>46</v>
      </c>
    </row>
    <row r="3" spans="1:2" x14ac:dyDescent="0.25">
      <c r="A3" s="26" t="s">
        <v>111</v>
      </c>
      <c r="B3" s="35">
        <v>9285.7142857143008</v>
      </c>
    </row>
    <row r="4" spans="1:2" ht="16.5" thickBot="1" x14ac:dyDescent="0.3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Units!$A$2:$B$10, 2, FALSE),"]")</f>
        <v>Table of Initial Storage Capacity [bbl]</v>
      </c>
    </row>
    <row r="2" spans="1:2" s="6" customFormat="1" x14ac:dyDescent="0.25">
      <c r="A2" s="4" t="s">
        <v>173</v>
      </c>
      <c r="B2" s="25" t="s">
        <v>46</v>
      </c>
    </row>
    <row r="3" spans="1:2" ht="16.5" thickBot="1" x14ac:dyDescent="0.3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6" ht="16.5" thickBot="1" x14ac:dyDescent="0.3">
      <c r="A1" s="1" t="str">
        <f>_xlfn.CONCAT( "Table of Initial Treatment Capacity [",VLOOKUP("volume", Units!$A$2:$B$10, 2, FALSE),"/", VLOOKUP("time", Units!$A$2:$B$10, 2, FALSE),"]")</f>
        <v>Table of Initial Treatment Capacity [bbl/day]</v>
      </c>
    </row>
    <row r="2" spans="1:6" x14ac:dyDescent="0.25">
      <c r="A2" s="4" t="s">
        <v>170</v>
      </c>
      <c r="B2" s="74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25">
      <c r="A3" s="26" t="s">
        <v>119</v>
      </c>
      <c r="B3" s="72">
        <v>0</v>
      </c>
      <c r="C3" s="73">
        <v>0</v>
      </c>
      <c r="D3" s="73">
        <v>0</v>
      </c>
      <c r="E3" s="73">
        <v>0</v>
      </c>
      <c r="F3" s="44">
        <v>0</v>
      </c>
    </row>
    <row r="4" spans="1:6" ht="16.5" thickBot="1" x14ac:dyDescent="0.3">
      <c r="A4" s="27" t="s">
        <v>120</v>
      </c>
      <c r="B4" s="43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53" ht="16.5" thickBot="1" x14ac:dyDescent="0.3">
      <c r="A1" s="1" t="str">
        <f>_xlfn.CONCAT( "Table of Freshwater Sourcing Availability [",VLOOKUP("volume", Units!$A$2:$B$10, 2, FALSE),"/", VLOOKUP("time", Units!$A$2:$B$10,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25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5" thickBot="1" x14ac:dyDescent="0.3">
      <c r="A4" s="27" t="s">
        <v>115</v>
      </c>
      <c r="B4" s="43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25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Units!$A$2:$B$10, 2, FALSE),"]")</f>
        <v>Table of Completions Pad Storage Capacity [bbl]</v>
      </c>
    </row>
    <row r="2" spans="1:2" s="6" customFormat="1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Units!$A$2:$B$10, 2, FALSE),"/", VLOOKUP("time", Units!$A$2:$B$10, 2, FALSE),"]")</f>
        <v>Table of Pad Offloading Capacity [bbl/day]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Units!$A$2:$B$10, 2, FALSE),"/", VLOOKUP("time", Units!$A$2:$B$10,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233</v>
      </c>
      <c r="B2" s="25" t="s">
        <v>46</v>
      </c>
    </row>
    <row r="3" spans="1:2" x14ac:dyDescent="0.25">
      <c r="A3" s="26" t="s">
        <v>125</v>
      </c>
      <c r="B3" s="35"/>
    </row>
    <row r="4" spans="1:2" x14ac:dyDescent="0.25">
      <c r="A4" s="26" t="s">
        <v>126</v>
      </c>
      <c r="B4" s="35"/>
    </row>
    <row r="5" spans="1:2" x14ac:dyDescent="0.25">
      <c r="A5" s="26" t="s">
        <v>127</v>
      </c>
      <c r="B5" s="35"/>
    </row>
    <row r="6" spans="1:2" x14ac:dyDescent="0.25">
      <c r="A6" s="26" t="s">
        <v>128</v>
      </c>
      <c r="B6" s="35"/>
    </row>
    <row r="7" spans="1:2" x14ac:dyDescent="0.25">
      <c r="A7" s="26" t="s">
        <v>129</v>
      </c>
      <c r="B7" s="35"/>
    </row>
    <row r="8" spans="1:2" x14ac:dyDescent="0.25">
      <c r="A8" s="26" t="s">
        <v>130</v>
      </c>
      <c r="B8" s="35"/>
    </row>
    <row r="9" spans="1:2" x14ac:dyDescent="0.25">
      <c r="A9" s="26" t="s">
        <v>131</v>
      </c>
      <c r="B9" s="35"/>
    </row>
    <row r="10" spans="1:2" x14ac:dyDescent="0.25">
      <c r="A10" s="26" t="s">
        <v>132</v>
      </c>
      <c r="B10" s="35"/>
    </row>
    <row r="11" spans="1:2" ht="16.5" thickBot="1" x14ac:dyDescent="0.3">
      <c r="A11" s="27" t="s">
        <v>133</v>
      </c>
      <c r="B11" s="37"/>
    </row>
    <row r="12" spans="1:2" x14ac:dyDescent="0.25">
      <c r="A12" s="11"/>
      <c r="B12" s="8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53" ht="16.5" thickBot="1" x14ac:dyDescent="0.3">
      <c r="A1" s="1" t="str">
        <f>_xlfn.CONCAT( "Operating Capacity of Disposal Site [%]")</f>
        <v>Operating Capacity of Disposal Site [%]</v>
      </c>
    </row>
    <row r="2" spans="1:53" s="6" customFormat="1" x14ac:dyDescent="0.25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25">
      <c r="B8" s="46"/>
    </row>
    <row r="9" spans="1:53" x14ac:dyDescent="0.25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Units!$A$2:$B$10, 2, FALSE),"/", VLOOKUP("volume", Units!$A$2:$B$10, 2, FALSE),"]")</f>
        <v>Table of Disposal Operational Cost [USD/bbl]</v>
      </c>
    </row>
    <row r="2" spans="1:2" s="6" customFormat="1" x14ac:dyDescent="0.25">
      <c r="A2" s="4" t="s">
        <v>234</v>
      </c>
      <c r="B2" s="25" t="s">
        <v>46</v>
      </c>
    </row>
    <row r="3" spans="1:2" s="6" customFormat="1" x14ac:dyDescent="0.25">
      <c r="A3" s="26" t="s">
        <v>111</v>
      </c>
      <c r="B3" s="29">
        <v>0.35</v>
      </c>
    </row>
    <row r="4" spans="1:2" s="6" customFormat="1" ht="16.5" thickBot="1" x14ac:dyDescent="0.3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Units!$A$2:$B$10, 2, FALSE),"/", VLOOKUP("volume", Units!$A$2:$B$10, 2, FALSE),"]")</f>
        <v>Table of Treatment Operational Cost [USD/bbl]</v>
      </c>
    </row>
    <row r="2" spans="1:3" x14ac:dyDescent="0.25">
      <c r="A2" s="4" t="s">
        <v>170</v>
      </c>
      <c r="B2" s="87" t="s">
        <v>236</v>
      </c>
      <c r="C2" s="25" t="s">
        <v>46</v>
      </c>
    </row>
    <row r="3" spans="1:3" x14ac:dyDescent="0.25">
      <c r="A3" s="26" t="s">
        <v>119</v>
      </c>
      <c r="B3" s="85" t="s">
        <v>121</v>
      </c>
      <c r="C3" s="32">
        <v>0.2</v>
      </c>
    </row>
    <row r="4" spans="1:3" x14ac:dyDescent="0.25">
      <c r="A4" s="26" t="s">
        <v>120</v>
      </c>
      <c r="B4" s="85" t="s">
        <v>121</v>
      </c>
      <c r="C4" s="32">
        <v>0.2</v>
      </c>
    </row>
    <row r="5" spans="1:3" x14ac:dyDescent="0.25">
      <c r="A5" s="26" t="s">
        <v>119</v>
      </c>
      <c r="B5" s="85" t="s">
        <v>122</v>
      </c>
      <c r="C5" s="32">
        <v>0.3</v>
      </c>
    </row>
    <row r="6" spans="1:3" x14ac:dyDescent="0.25">
      <c r="A6" s="26" t="s">
        <v>120</v>
      </c>
      <c r="B6" s="85" t="s">
        <v>122</v>
      </c>
      <c r="C6" s="32">
        <v>0.3</v>
      </c>
    </row>
    <row r="7" spans="1:3" x14ac:dyDescent="0.25">
      <c r="A7" s="26" t="s">
        <v>119</v>
      </c>
      <c r="B7" s="85" t="s">
        <v>258</v>
      </c>
      <c r="C7" s="32">
        <v>0.5</v>
      </c>
    </row>
    <row r="8" spans="1:3" x14ac:dyDescent="0.25">
      <c r="A8" s="26" t="s">
        <v>120</v>
      </c>
      <c r="B8" s="85" t="s">
        <v>258</v>
      </c>
      <c r="C8" s="32">
        <v>0.5</v>
      </c>
    </row>
    <row r="9" spans="1:3" x14ac:dyDescent="0.25">
      <c r="A9" s="26" t="s">
        <v>119</v>
      </c>
      <c r="B9" s="85" t="s">
        <v>259</v>
      </c>
      <c r="C9" s="32">
        <v>1</v>
      </c>
    </row>
    <row r="10" spans="1:3" x14ac:dyDescent="0.25">
      <c r="A10" s="26" t="s">
        <v>120</v>
      </c>
      <c r="B10" s="85" t="s">
        <v>259</v>
      </c>
      <c r="C10" s="32">
        <v>1</v>
      </c>
    </row>
    <row r="11" spans="1:3" x14ac:dyDescent="0.25">
      <c r="A11" s="26" t="s">
        <v>119</v>
      </c>
      <c r="B11" s="85" t="s">
        <v>260</v>
      </c>
      <c r="C11" s="32">
        <v>0.7</v>
      </c>
    </row>
    <row r="12" spans="1:3" ht="16.5" thickBot="1" x14ac:dyDescent="0.3">
      <c r="A12" s="27" t="s">
        <v>120</v>
      </c>
      <c r="B12" s="88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Units!$A$2:$B$10, 2, FALSE),"/", VLOOKUP("volume", Units!$A$2:$B$10, 2, FALSE),"]")</f>
        <v>Table of Reuse Operational Cost [USD/bbl]</v>
      </c>
    </row>
    <row r="2" spans="1:2" s="6" customFormat="1" x14ac:dyDescent="0.25">
      <c r="A2" s="4" t="s">
        <v>158</v>
      </c>
      <c r="B2" s="25" t="s">
        <v>46</v>
      </c>
    </row>
    <row r="3" spans="1:2" s="6" customFormat="1" ht="16.5" thickBot="1" x14ac:dyDescent="0.3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16" ht="16.5" thickBot="1" x14ac:dyDescent="0.3">
      <c r="A1" s="1" t="str">
        <f>_xlfn.CONCAT( "Table of Pipeline Operational Cost between Sites [",VLOOKUP("currency", Units!$A$2:$B$10, 2, FALSE),"/", VLOOKUP("volume", Units!$A$2:$B$10, 2, FALSE),"]")</f>
        <v>Table of Pipeline Operational Cost between Sites [USD/bbl]</v>
      </c>
    </row>
    <row r="2" spans="1:16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8">
        <v>0</v>
      </c>
      <c r="K3" s="7">
        <v>0</v>
      </c>
      <c r="L3" s="78">
        <v>0</v>
      </c>
      <c r="M3" s="7">
        <v>0</v>
      </c>
      <c r="N3" s="78">
        <v>0</v>
      </c>
      <c r="O3" s="92">
        <v>0</v>
      </c>
      <c r="P3" s="29">
        <v>0</v>
      </c>
    </row>
    <row r="4" spans="1:16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8">
        <v>0</v>
      </c>
      <c r="K4" s="7">
        <v>0</v>
      </c>
      <c r="L4" s="78">
        <v>0</v>
      </c>
      <c r="M4" s="7">
        <v>0</v>
      </c>
      <c r="N4" s="78">
        <v>0</v>
      </c>
      <c r="O4" s="92">
        <v>0</v>
      </c>
      <c r="P4" s="29">
        <v>0</v>
      </c>
    </row>
    <row r="5" spans="1:16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8">
        <v>0</v>
      </c>
      <c r="K5" s="7">
        <v>0</v>
      </c>
      <c r="L5" s="78">
        <v>0</v>
      </c>
      <c r="M5" s="7">
        <v>0</v>
      </c>
      <c r="N5" s="78">
        <v>0</v>
      </c>
      <c r="O5" s="92">
        <v>0</v>
      </c>
      <c r="P5" s="29">
        <v>0</v>
      </c>
    </row>
    <row r="6" spans="1:16" x14ac:dyDescent="0.25">
      <c r="A6" s="71" t="s">
        <v>92</v>
      </c>
      <c r="B6" s="79">
        <v>0</v>
      </c>
      <c r="C6" s="79">
        <v>0</v>
      </c>
      <c r="D6" s="79">
        <v>0</v>
      </c>
      <c r="E6" s="79">
        <v>0</v>
      </c>
      <c r="F6" s="79">
        <v>0</v>
      </c>
      <c r="G6" s="79">
        <v>0</v>
      </c>
      <c r="H6" s="79">
        <v>0</v>
      </c>
      <c r="I6" s="79">
        <v>0</v>
      </c>
      <c r="J6" s="80">
        <v>1E-4</v>
      </c>
      <c r="K6" s="79">
        <v>0</v>
      </c>
      <c r="L6" s="80">
        <v>0</v>
      </c>
      <c r="M6" s="79">
        <v>0</v>
      </c>
      <c r="N6" s="80">
        <v>0</v>
      </c>
      <c r="O6" s="93">
        <v>0</v>
      </c>
      <c r="P6" s="82">
        <v>0</v>
      </c>
    </row>
    <row r="7" spans="1:16" x14ac:dyDescent="0.25">
      <c r="A7" s="71" t="s">
        <v>109</v>
      </c>
      <c r="B7" s="79">
        <v>0</v>
      </c>
      <c r="C7" s="79">
        <v>0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1E-4</v>
      </c>
      <c r="J7" s="80">
        <v>0</v>
      </c>
      <c r="K7" s="79">
        <v>0</v>
      </c>
      <c r="L7" s="80">
        <v>0</v>
      </c>
      <c r="M7" s="79">
        <v>0</v>
      </c>
      <c r="N7" s="80">
        <v>0</v>
      </c>
      <c r="O7" s="93">
        <v>0</v>
      </c>
      <c r="P7" s="82">
        <v>0</v>
      </c>
    </row>
    <row r="8" spans="1:16" x14ac:dyDescent="0.25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8">
        <v>0</v>
      </c>
      <c r="K8" s="7">
        <v>1E-4</v>
      </c>
      <c r="L8" s="78">
        <v>0</v>
      </c>
      <c r="M8" s="7">
        <v>0</v>
      </c>
      <c r="N8" s="78">
        <v>0</v>
      </c>
      <c r="O8" s="92">
        <v>0</v>
      </c>
      <c r="P8" s="29">
        <v>0</v>
      </c>
    </row>
    <row r="9" spans="1:16" x14ac:dyDescent="0.25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8">
        <v>0</v>
      </c>
      <c r="K9" s="7">
        <v>0</v>
      </c>
      <c r="L9" s="78">
        <v>0</v>
      </c>
      <c r="M9" s="7">
        <v>0</v>
      </c>
      <c r="N9" s="78">
        <v>0</v>
      </c>
      <c r="O9" s="92">
        <v>0</v>
      </c>
      <c r="P9" s="29">
        <v>0</v>
      </c>
    </row>
    <row r="10" spans="1:16" x14ac:dyDescent="0.25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8">
        <v>0</v>
      </c>
      <c r="K10" s="7">
        <v>0</v>
      </c>
      <c r="L10" s="78">
        <v>0</v>
      </c>
      <c r="M10" s="7">
        <v>1E-4</v>
      </c>
      <c r="N10" s="78">
        <v>0</v>
      </c>
      <c r="O10" s="92">
        <v>0</v>
      </c>
      <c r="P10" s="29">
        <v>0</v>
      </c>
    </row>
    <row r="11" spans="1:16" x14ac:dyDescent="0.25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8">
        <v>0</v>
      </c>
      <c r="K11" s="7">
        <v>0</v>
      </c>
      <c r="L11" s="78">
        <v>1E-4</v>
      </c>
      <c r="M11" s="7">
        <v>0</v>
      </c>
      <c r="N11" s="78">
        <v>0</v>
      </c>
      <c r="O11" s="92">
        <v>0</v>
      </c>
      <c r="P11" s="29">
        <v>0</v>
      </c>
    </row>
    <row r="12" spans="1:16" x14ac:dyDescent="0.25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8">
        <v>0</v>
      </c>
      <c r="K12" s="7">
        <v>0</v>
      </c>
      <c r="L12" s="78">
        <v>0</v>
      </c>
      <c r="M12" s="7">
        <v>0</v>
      </c>
      <c r="N12" s="78">
        <v>0</v>
      </c>
      <c r="O12" s="92">
        <v>0</v>
      </c>
      <c r="P12" s="29">
        <v>0</v>
      </c>
    </row>
    <row r="13" spans="1:16" x14ac:dyDescent="0.25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8">
        <v>0</v>
      </c>
      <c r="K13" s="7">
        <v>0</v>
      </c>
      <c r="L13" s="78">
        <v>0</v>
      </c>
      <c r="M13" s="7">
        <v>0</v>
      </c>
      <c r="N13" s="78">
        <v>0</v>
      </c>
      <c r="O13" s="92">
        <v>0</v>
      </c>
      <c r="P13" s="29">
        <v>0</v>
      </c>
    </row>
    <row r="14" spans="1:16" x14ac:dyDescent="0.25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8">
        <v>1E-4</v>
      </c>
      <c r="K14" s="7">
        <v>0</v>
      </c>
      <c r="L14" s="78">
        <v>0</v>
      </c>
      <c r="M14" s="7">
        <v>0</v>
      </c>
      <c r="N14" s="78">
        <v>0</v>
      </c>
      <c r="O14" s="92">
        <v>0</v>
      </c>
      <c r="P14" s="29">
        <v>0</v>
      </c>
    </row>
    <row r="15" spans="1:16" x14ac:dyDescent="0.25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8">
        <v>0</v>
      </c>
      <c r="K15" s="7">
        <v>0</v>
      </c>
      <c r="L15" s="78">
        <v>0</v>
      </c>
      <c r="M15" s="7">
        <v>0</v>
      </c>
      <c r="N15" s="78">
        <v>0</v>
      </c>
      <c r="O15" s="92">
        <v>0</v>
      </c>
      <c r="P15" s="29">
        <v>0</v>
      </c>
    </row>
    <row r="16" spans="1:16" x14ac:dyDescent="0.25">
      <c r="A16" s="71" t="s">
        <v>133</v>
      </c>
      <c r="B16" s="79">
        <v>0</v>
      </c>
      <c r="C16" s="79">
        <v>0</v>
      </c>
      <c r="D16" s="79">
        <v>0</v>
      </c>
      <c r="E16" s="79">
        <v>0</v>
      </c>
      <c r="F16" s="79">
        <v>0</v>
      </c>
      <c r="G16" s="79">
        <v>0</v>
      </c>
      <c r="H16" s="79">
        <v>1E-4</v>
      </c>
      <c r="I16" s="79">
        <v>0</v>
      </c>
      <c r="J16" s="80">
        <v>0</v>
      </c>
      <c r="K16" s="79">
        <v>0</v>
      </c>
      <c r="L16" s="80">
        <v>0</v>
      </c>
      <c r="M16" s="79">
        <v>0</v>
      </c>
      <c r="N16" s="80">
        <v>1E-4</v>
      </c>
      <c r="O16" s="93">
        <v>0</v>
      </c>
      <c r="P16" s="82">
        <v>0</v>
      </c>
    </row>
    <row r="17" spans="1:16" x14ac:dyDescent="0.25">
      <c r="A17" s="71" t="s">
        <v>117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v>0</v>
      </c>
      <c r="H17" s="79">
        <v>0</v>
      </c>
      <c r="I17" s="79">
        <v>0</v>
      </c>
      <c r="J17" s="80">
        <v>0</v>
      </c>
      <c r="K17" s="79">
        <v>0</v>
      </c>
      <c r="L17" s="80">
        <v>0</v>
      </c>
      <c r="M17" s="79">
        <v>0</v>
      </c>
      <c r="N17" s="80">
        <v>0</v>
      </c>
      <c r="O17" s="93">
        <v>0</v>
      </c>
      <c r="P17" s="82">
        <v>1E-4</v>
      </c>
    </row>
    <row r="18" spans="1:16" x14ac:dyDescent="0.25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8">
        <v>0</v>
      </c>
      <c r="K18" s="7">
        <v>0</v>
      </c>
      <c r="L18" s="78">
        <v>0</v>
      </c>
      <c r="M18" s="7">
        <v>0</v>
      </c>
      <c r="N18" s="78">
        <v>0</v>
      </c>
      <c r="O18" s="92">
        <v>0</v>
      </c>
      <c r="P18" s="29">
        <v>1E-4</v>
      </c>
    </row>
    <row r="19" spans="1:16" x14ac:dyDescent="0.25">
      <c r="A19" s="71" t="s">
        <v>115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80">
        <v>0</v>
      </c>
      <c r="K19" s="79">
        <v>0</v>
      </c>
      <c r="L19" s="80">
        <v>0</v>
      </c>
      <c r="M19" s="79">
        <v>0</v>
      </c>
      <c r="N19" s="80">
        <v>0</v>
      </c>
      <c r="O19" s="93">
        <v>0</v>
      </c>
      <c r="P19" s="82">
        <v>1E-4</v>
      </c>
    </row>
    <row r="20" spans="1:16" x14ac:dyDescent="0.25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8">
        <v>0</v>
      </c>
      <c r="K20" s="7">
        <v>0</v>
      </c>
      <c r="L20" s="78">
        <v>0</v>
      </c>
      <c r="M20" s="7">
        <v>0</v>
      </c>
      <c r="N20" s="78">
        <v>0</v>
      </c>
      <c r="O20" s="92">
        <v>0</v>
      </c>
      <c r="P20" s="29">
        <v>0</v>
      </c>
    </row>
    <row r="21" spans="1:16" ht="16.5" thickBot="1" x14ac:dyDescent="0.3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3">
        <v>0</v>
      </c>
      <c r="K21" s="8">
        <v>0</v>
      </c>
      <c r="L21" s="83">
        <v>0</v>
      </c>
      <c r="M21" s="8">
        <v>0</v>
      </c>
      <c r="N21" s="83">
        <v>0</v>
      </c>
      <c r="O21" s="94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Units!$A$2:$B$10, 2, FALSE),"/", VLOOKUP("volume", Units!$A$2:$B$10, 2, FALSE),"]")</f>
        <v>Table of Freshwater Souring Cost [USD/bbl]</v>
      </c>
    </row>
    <row r="2" spans="1:2" s="6" customFormat="1" x14ac:dyDescent="0.25">
      <c r="A2" s="4" t="s">
        <v>168</v>
      </c>
      <c r="B2" s="25" t="s">
        <v>46</v>
      </c>
    </row>
    <row r="3" spans="1:2" s="6" customFormat="1" x14ac:dyDescent="0.25">
      <c r="A3" s="26" t="s">
        <v>114</v>
      </c>
      <c r="B3" s="29">
        <v>1.5</v>
      </c>
    </row>
    <row r="4" spans="1:2" ht="16.5" thickBot="1" x14ac:dyDescent="0.3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Units!$A$2:$B$10, 2, FALSE),"/", "hour","]")</f>
        <v>Table of Trucking Hourly Cost [USD/hour]</v>
      </c>
    </row>
    <row r="2" spans="1:2" x14ac:dyDescent="0.25">
      <c r="A2" s="4" t="s">
        <v>233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1" t="s">
        <v>92</v>
      </c>
      <c r="B6" s="82">
        <v>94</v>
      </c>
    </row>
    <row r="7" spans="1:2" x14ac:dyDescent="0.25">
      <c r="A7" s="95" t="s">
        <v>109</v>
      </c>
      <c r="B7" s="96">
        <v>90</v>
      </c>
    </row>
    <row r="8" spans="1:2" x14ac:dyDescent="0.25">
      <c r="A8" s="26" t="s">
        <v>114</v>
      </c>
      <c r="B8" s="29">
        <v>110</v>
      </c>
    </row>
    <row r="9" spans="1:2" ht="16.5" thickBot="1" x14ac:dyDescent="0.3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235</v>
      </c>
    </row>
    <row r="2" spans="1:3" x14ac:dyDescent="0.25">
      <c r="A2" s="3" t="s">
        <v>233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1" t="s">
        <v>92</v>
      </c>
      <c r="B6" s="79">
        <v>3</v>
      </c>
      <c r="C6" s="82">
        <v>3.5</v>
      </c>
    </row>
    <row r="7" spans="1:3" ht="16.5" thickBot="1" x14ac:dyDescent="0.3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Units!$A$2:$B$10, 2, FALSE),"/(", VLOOKUP("volume", Units!$A$2:$B$10, 2, FALSE),"/", VLOOKUP("time", Units!$A$2:$B$10, 2, FALSE),")]")</f>
        <v>Table of Disposal Capacity Expansion Cost [USD/(bbl/day)]</v>
      </c>
    </row>
    <row r="2" spans="1:5" s="6" customFormat="1" x14ac:dyDescent="0.25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1000</v>
      </c>
      <c r="E3" s="44">
        <v>1000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9" style="1" customWidth="1"/>
    <col min="2" max="16384" width="9.140625" style="1"/>
  </cols>
  <sheetData>
    <row r="1" spans="1:2" ht="16.5" thickBot="1" x14ac:dyDescent="0.3">
      <c r="A1" s="1" t="str">
        <f>_xlfn.CONCAT( "Table of Disposal Capacity Expansion Increments [",VLOOKUP("volume", Units!$A$2:$B$10, 2, FALSE),"/", VLOOKUP("time", Units!$A$2:$B$10, 2, FALSE),"]")</f>
        <v>Table of Disposal Capacity Expansion Increments [bbl/day]</v>
      </c>
    </row>
    <row r="2" spans="1:2" x14ac:dyDescent="0.25">
      <c r="A2" s="4" t="s">
        <v>238</v>
      </c>
      <c r="B2" s="25" t="s">
        <v>46</v>
      </c>
    </row>
    <row r="3" spans="1:2" x14ac:dyDescent="0.25">
      <c r="A3" s="26" t="s">
        <v>151</v>
      </c>
      <c r="B3" s="35">
        <v>0</v>
      </c>
    </row>
    <row r="4" spans="1:2" x14ac:dyDescent="0.25">
      <c r="A4" s="26" t="s">
        <v>152</v>
      </c>
      <c r="B4" s="111">
        <v>7143</v>
      </c>
    </row>
    <row r="5" spans="1:2" x14ac:dyDescent="0.25">
      <c r="A5" s="26" t="s">
        <v>153</v>
      </c>
      <c r="B5" s="111">
        <v>14286</v>
      </c>
    </row>
    <row r="6" spans="1:2" ht="16.5" thickBot="1" x14ac:dyDescent="0.3">
      <c r="A6" s="27" t="s">
        <v>154</v>
      </c>
      <c r="B6" s="110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Units!$A$2:$B$10, 2, FALSE),"/", VLOOKUP("volume", Units!$A$2:$B$10, 2, FALSE),"]")</f>
        <v>Table of Storage Capacity Expansion Cost [USD/bbl]</v>
      </c>
    </row>
    <row r="2" spans="1:5" s="6" customFormat="1" x14ac:dyDescent="0.25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5" thickBot="1" x14ac:dyDescent="0.3">
      <c r="A3" s="27" t="s">
        <v>117</v>
      </c>
      <c r="B3" s="36">
        <v>2</v>
      </c>
      <c r="C3" s="36">
        <v>2.2000000000000002</v>
      </c>
      <c r="D3" s="36">
        <v>2.5</v>
      </c>
      <c r="E3" s="97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Units!$A$2:$B$10, 2, FALSE),"]")</f>
        <v>Table of Storage Capacity Expansion Increments [bbl]</v>
      </c>
    </row>
    <row r="2" spans="1:2" x14ac:dyDescent="0.25">
      <c r="A2" s="4" t="s">
        <v>239</v>
      </c>
      <c r="B2" s="25" t="s">
        <v>46</v>
      </c>
    </row>
    <row r="3" spans="1:2" x14ac:dyDescent="0.25">
      <c r="A3" s="26" t="s">
        <v>141</v>
      </c>
      <c r="B3" s="35">
        <v>0</v>
      </c>
    </row>
    <row r="4" spans="1:2" x14ac:dyDescent="0.25">
      <c r="A4" s="26" t="s">
        <v>142</v>
      </c>
      <c r="B4" s="35">
        <v>50000</v>
      </c>
    </row>
    <row r="5" spans="1:2" x14ac:dyDescent="0.25">
      <c r="A5" s="26" t="s">
        <v>143</v>
      </c>
      <c r="B5" s="35">
        <v>100000</v>
      </c>
    </row>
    <row r="6" spans="1:2" ht="16.5" thickBot="1" x14ac:dyDescent="0.3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Units!$A$2:$B$10, 2, FALSE),"/(", VLOOKUP("volume", Units!$A$2:$B$10, 2, FALSE),"/", VLOOKUP("time", Units!$A$2:$B$10, 2, FALSE),")]")</f>
        <v>Table of Treatment Capacity Expansion Cost [USD/(bbl/day)]</v>
      </c>
    </row>
    <row r="2" spans="1:6" x14ac:dyDescent="0.25">
      <c r="A2" s="4" t="s">
        <v>170</v>
      </c>
      <c r="B2" s="81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25">
      <c r="A3" s="26" t="s">
        <v>119</v>
      </c>
      <c r="B3" s="77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120</v>
      </c>
      <c r="B4" s="77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119</v>
      </c>
      <c r="B5" s="77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120</v>
      </c>
      <c r="B6" s="77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119</v>
      </c>
      <c r="B7" s="77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120</v>
      </c>
      <c r="B8" s="77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119</v>
      </c>
      <c r="B9" s="77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25">
      <c r="A10" s="26" t="s">
        <v>120</v>
      </c>
      <c r="B10" s="77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25">
      <c r="A11" s="26" t="s">
        <v>119</v>
      </c>
      <c r="B11" s="77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5" thickBot="1" x14ac:dyDescent="0.3">
      <c r="A12" s="27" t="s">
        <v>120</v>
      </c>
      <c r="B12" s="86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Units!$A$2:$B$10, 2, FALSE),"/", VLOOKUP("time", Units!$A$2:$B$10, 2, FALSE),"]")</f>
        <v>Table of Treatment Capacity Expansion Increments [bbl/day]</v>
      </c>
    </row>
    <row r="2" spans="1:5" x14ac:dyDescent="0.25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25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25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25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5" thickBot="1" x14ac:dyDescent="0.3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25">
      <c r="C9" s="75"/>
    </row>
    <row r="10" spans="1:5" x14ac:dyDescent="0.25">
      <c r="C10" s="7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" x14ac:dyDescent="0.25"/>
  <cols>
    <col min="1" max="1" width="33.140625" bestFit="1" customWidth="1"/>
    <col min="2" max="2" width="9.140625" customWidth="1"/>
  </cols>
  <sheetData>
    <row r="1" spans="1:2" ht="16.5" thickBot="1" x14ac:dyDescent="0.3">
      <c r="A1" s="1" t="str">
        <f>_xlfn.CONCAT( "Pipeline Expansion Cost [",VLOOKUP("currency", Units!$A$2:$B$10, 2, FALSE),"/(", VLOOKUP("diameter", Units!$A$2:$B$10, 2, FALSE),"-", VLOOKUP("distance", Units!$A$2:$B$10, 2, FALSE),")]")</f>
        <v>Pipeline Expansion Cost [USD/(inch-mile)]</v>
      </c>
    </row>
    <row r="2" spans="1:2" ht="15.75" x14ac:dyDescent="0.25">
      <c r="A2" s="4" t="s">
        <v>45</v>
      </c>
      <c r="B2" s="25" t="s">
        <v>243</v>
      </c>
    </row>
    <row r="3" spans="1:2" ht="16.5" thickBot="1" x14ac:dyDescent="0.3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5" x14ac:dyDescent="0.25"/>
  <sheetData>
    <row r="1" spans="1:16" ht="16.5" thickBot="1" x14ac:dyDescent="0.3">
      <c r="A1" s="1" t="str">
        <f>_xlfn.CONCAT( "Table of Pipeline Expansion Distances [",VLOOKUP("distance", Units!$A$2:$B$10, 2, FALSE),"]")</f>
        <v>Table of Pipeline Expansion Distances [mile]</v>
      </c>
      <c r="B1" s="1"/>
      <c r="C1" s="1"/>
      <c r="H1" s="1"/>
    </row>
    <row r="2" spans="1:16" ht="15.75" x14ac:dyDescent="0.25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1" t="s">
        <v>133</v>
      </c>
      <c r="K2" s="5" t="s">
        <v>111</v>
      </c>
      <c r="L2" s="81" t="s">
        <v>112</v>
      </c>
      <c r="M2" s="5" t="s">
        <v>119</v>
      </c>
      <c r="N2" s="81" t="s">
        <v>120</v>
      </c>
      <c r="O2" s="87" t="s">
        <v>117</v>
      </c>
      <c r="P2" s="25" t="s">
        <v>109</v>
      </c>
    </row>
    <row r="3" spans="1:16" ht="15.75" x14ac:dyDescent="0.25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8" t="s">
        <v>245</v>
      </c>
      <c r="K3" s="7" t="s">
        <v>245</v>
      </c>
      <c r="L3" s="78" t="s">
        <v>245</v>
      </c>
      <c r="M3" s="7" t="s">
        <v>245</v>
      </c>
      <c r="N3" s="78"/>
      <c r="O3" s="92" t="s">
        <v>245</v>
      </c>
      <c r="P3" s="29" t="s">
        <v>245</v>
      </c>
    </row>
    <row r="4" spans="1:16" ht="15.75" x14ac:dyDescent="0.25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8" t="s">
        <v>245</v>
      </c>
      <c r="K4" s="7" t="s">
        <v>245</v>
      </c>
      <c r="L4" s="78" t="s">
        <v>245</v>
      </c>
      <c r="M4" s="7" t="s">
        <v>245</v>
      </c>
      <c r="N4" s="78"/>
      <c r="O4" s="92" t="s">
        <v>245</v>
      </c>
      <c r="P4" s="29" t="s">
        <v>245</v>
      </c>
    </row>
    <row r="5" spans="1:16" ht="15.75" x14ac:dyDescent="0.25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8" t="s">
        <v>245</v>
      </c>
      <c r="K5" s="7" t="s">
        <v>245</v>
      </c>
      <c r="L5" s="78" t="s">
        <v>245</v>
      </c>
      <c r="M5" s="7" t="s">
        <v>245</v>
      </c>
      <c r="N5" s="78"/>
      <c r="O5" s="92" t="s">
        <v>245</v>
      </c>
      <c r="P5" s="29" t="s">
        <v>245</v>
      </c>
    </row>
    <row r="6" spans="1:16" ht="15.75" x14ac:dyDescent="0.25">
      <c r="A6" s="71" t="s">
        <v>92</v>
      </c>
      <c r="B6" s="79" t="s">
        <v>245</v>
      </c>
      <c r="C6" s="79" t="s">
        <v>245</v>
      </c>
      <c r="D6" s="79" t="s">
        <v>245</v>
      </c>
      <c r="E6" s="79" t="s">
        <v>245</v>
      </c>
      <c r="F6" s="79" t="s">
        <v>245</v>
      </c>
      <c r="G6" s="79" t="s">
        <v>245</v>
      </c>
      <c r="H6" s="79" t="s">
        <v>245</v>
      </c>
      <c r="I6" s="79" t="s">
        <v>245</v>
      </c>
      <c r="J6" s="80">
        <v>2.5074000000000001</v>
      </c>
      <c r="K6" s="79" t="s">
        <v>245</v>
      </c>
      <c r="L6" s="80" t="s">
        <v>245</v>
      </c>
      <c r="M6" s="79" t="s">
        <v>245</v>
      </c>
      <c r="N6" s="80"/>
      <c r="O6" s="93" t="s">
        <v>245</v>
      </c>
      <c r="P6" s="82" t="s">
        <v>245</v>
      </c>
    </row>
    <row r="7" spans="1:16" ht="15.75" x14ac:dyDescent="0.25">
      <c r="A7" s="95" t="s">
        <v>109</v>
      </c>
      <c r="B7" s="99" t="s">
        <v>245</v>
      </c>
      <c r="C7" s="99" t="s">
        <v>245</v>
      </c>
      <c r="D7" s="99"/>
      <c r="E7" s="99" t="s">
        <v>245</v>
      </c>
      <c r="F7" s="99" t="s">
        <v>245</v>
      </c>
      <c r="G7" s="99" t="s">
        <v>245</v>
      </c>
      <c r="H7" s="99" t="s">
        <v>245</v>
      </c>
      <c r="I7" s="99">
        <f>2*F4</f>
        <v>3.3694000000000002</v>
      </c>
      <c r="J7" s="80" t="s">
        <v>245</v>
      </c>
      <c r="K7" s="100" t="s">
        <v>245</v>
      </c>
      <c r="L7" s="103" t="s">
        <v>245</v>
      </c>
      <c r="M7" s="99"/>
      <c r="N7" s="102"/>
      <c r="O7" s="104" t="s">
        <v>245</v>
      </c>
      <c r="P7" s="101" t="s">
        <v>245</v>
      </c>
    </row>
    <row r="8" spans="1:16" ht="15.75" x14ac:dyDescent="0.25">
      <c r="A8" s="26" t="s">
        <v>125</v>
      </c>
      <c r="B8" s="98" t="s">
        <v>245</v>
      </c>
      <c r="C8" s="98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8" t="s">
        <v>245</v>
      </c>
      <c r="K8" s="98">
        <v>4.1717000000000004</v>
      </c>
      <c r="L8" s="78" t="s">
        <v>245</v>
      </c>
      <c r="M8" s="7" t="s">
        <v>245</v>
      </c>
      <c r="N8" s="78"/>
      <c r="O8" s="92"/>
      <c r="P8" s="29"/>
    </row>
    <row r="9" spans="1:16" ht="15.75" x14ac:dyDescent="0.25">
      <c r="A9" s="26" t="s">
        <v>126</v>
      </c>
      <c r="B9" s="98">
        <v>4.0752409775985399</v>
      </c>
      <c r="C9" s="98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8" t="s">
        <v>245</v>
      </c>
      <c r="K9" s="7" t="s">
        <v>245</v>
      </c>
      <c r="L9" s="78" t="s">
        <v>245</v>
      </c>
      <c r="M9" s="7" t="s">
        <v>245</v>
      </c>
      <c r="N9" s="78"/>
      <c r="O9" s="92"/>
      <c r="P9" s="29"/>
    </row>
    <row r="10" spans="1:16" ht="15.75" x14ac:dyDescent="0.25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8" t="s">
        <v>245</v>
      </c>
      <c r="K10" s="7" t="s">
        <v>245</v>
      </c>
      <c r="L10" s="78" t="s">
        <v>245</v>
      </c>
      <c r="M10" s="7">
        <v>1.4</v>
      </c>
      <c r="N10" s="78"/>
      <c r="O10" s="92"/>
      <c r="P10" s="29"/>
    </row>
    <row r="11" spans="1:16" ht="15.75" x14ac:dyDescent="0.25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8" t="s">
        <v>245</v>
      </c>
      <c r="K11" s="7" t="s">
        <v>245</v>
      </c>
      <c r="L11" s="78">
        <v>1.3163</v>
      </c>
      <c r="M11" s="7" t="s">
        <v>245</v>
      </c>
      <c r="N11" s="78"/>
      <c r="O11" s="92"/>
      <c r="P11" s="29"/>
    </row>
    <row r="12" spans="1:16" ht="15.75" x14ac:dyDescent="0.25">
      <c r="A12" s="26" t="s">
        <v>129</v>
      </c>
      <c r="B12" s="7" t="s">
        <v>245</v>
      </c>
      <c r="C12" s="98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8" t="s">
        <v>245</v>
      </c>
      <c r="K12" s="7" t="s">
        <v>245</v>
      </c>
      <c r="L12" s="78" t="s">
        <v>245</v>
      </c>
      <c r="M12" s="7" t="s">
        <v>245</v>
      </c>
      <c r="N12" s="78"/>
      <c r="O12" s="92"/>
      <c r="P12" s="29"/>
    </row>
    <row r="13" spans="1:16" ht="15.75" x14ac:dyDescent="0.25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8" t="s">
        <v>245</v>
      </c>
      <c r="K13" s="7" t="s">
        <v>245</v>
      </c>
      <c r="L13" s="78" t="s">
        <v>245</v>
      </c>
      <c r="M13" s="7" t="s">
        <v>245</v>
      </c>
      <c r="N13" s="78"/>
      <c r="O13" s="92"/>
      <c r="P13" s="29"/>
    </row>
    <row r="14" spans="1:16" ht="15.75" x14ac:dyDescent="0.25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8">
        <v>2.4449000000000001</v>
      </c>
      <c r="K14" s="7" t="s">
        <v>245</v>
      </c>
      <c r="L14" s="78" t="s">
        <v>245</v>
      </c>
      <c r="M14" s="7" t="s">
        <v>245</v>
      </c>
      <c r="N14" s="78"/>
      <c r="O14" s="92"/>
      <c r="P14" s="29"/>
    </row>
    <row r="15" spans="1:16" ht="15.75" x14ac:dyDescent="0.25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8" t="s">
        <v>245</v>
      </c>
      <c r="K15" s="7" t="s">
        <v>245</v>
      </c>
      <c r="L15" s="78" t="s">
        <v>245</v>
      </c>
      <c r="M15" s="7"/>
      <c r="N15" s="78"/>
      <c r="O15" s="92"/>
      <c r="P15" s="29"/>
    </row>
    <row r="16" spans="1:16" ht="15.75" x14ac:dyDescent="0.25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8" t="s">
        <v>245</v>
      </c>
      <c r="K16" s="7" t="s">
        <v>245</v>
      </c>
      <c r="L16" s="78" t="s">
        <v>245</v>
      </c>
      <c r="M16" s="7" t="s">
        <v>245</v>
      </c>
      <c r="N16" s="78">
        <v>2.5</v>
      </c>
      <c r="O16" s="92"/>
      <c r="P16" s="29"/>
    </row>
    <row r="17" spans="1:16" ht="15.75" x14ac:dyDescent="0.25">
      <c r="A17" s="95" t="s">
        <v>117</v>
      </c>
      <c r="B17" s="99"/>
      <c r="C17" s="99"/>
      <c r="D17" s="99"/>
      <c r="E17" s="99"/>
      <c r="F17" s="99"/>
      <c r="G17" s="99"/>
      <c r="H17" s="99"/>
      <c r="I17" s="99"/>
      <c r="J17" s="102"/>
      <c r="K17" s="99"/>
      <c r="L17" s="102"/>
      <c r="M17" s="99"/>
      <c r="N17" s="102"/>
      <c r="O17" s="104"/>
      <c r="P17" s="96">
        <v>9</v>
      </c>
    </row>
    <row r="18" spans="1:16" ht="15.75" x14ac:dyDescent="0.25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8" t="s">
        <v>245</v>
      </c>
      <c r="K18" s="7" t="s">
        <v>245</v>
      </c>
      <c r="L18" s="78" t="s">
        <v>245</v>
      </c>
      <c r="M18" s="7" t="s">
        <v>245</v>
      </c>
      <c r="N18" s="78"/>
      <c r="O18" s="92" t="s">
        <v>245</v>
      </c>
      <c r="P18" s="29">
        <v>2.6</v>
      </c>
    </row>
    <row r="19" spans="1:16" ht="15.75" x14ac:dyDescent="0.25">
      <c r="A19" s="71" t="s">
        <v>115</v>
      </c>
      <c r="B19" s="79" t="s">
        <v>245</v>
      </c>
      <c r="C19" s="79" t="s">
        <v>245</v>
      </c>
      <c r="D19" s="79" t="s">
        <v>245</v>
      </c>
      <c r="E19" s="79" t="s">
        <v>245</v>
      </c>
      <c r="F19" s="79" t="s">
        <v>245</v>
      </c>
      <c r="G19" s="79" t="s">
        <v>245</v>
      </c>
      <c r="H19" s="79" t="s">
        <v>245</v>
      </c>
      <c r="I19" s="79" t="s">
        <v>245</v>
      </c>
      <c r="J19" s="80" t="s">
        <v>245</v>
      </c>
      <c r="K19" s="79" t="s">
        <v>245</v>
      </c>
      <c r="L19" s="80" t="s">
        <v>245</v>
      </c>
      <c r="M19" s="79" t="s">
        <v>245</v>
      </c>
      <c r="N19" s="80"/>
      <c r="O19" s="93" t="s">
        <v>245</v>
      </c>
      <c r="P19" s="82">
        <v>2.6</v>
      </c>
    </row>
    <row r="20" spans="1:16" ht="15.75" x14ac:dyDescent="0.25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8" t="s">
        <v>245</v>
      </c>
      <c r="K20" s="7" t="s">
        <v>245</v>
      </c>
      <c r="L20" s="78" t="s">
        <v>245</v>
      </c>
      <c r="M20" s="7" t="s">
        <v>245</v>
      </c>
      <c r="N20" s="78"/>
      <c r="O20" s="92" t="s">
        <v>245</v>
      </c>
      <c r="P20" s="29"/>
    </row>
    <row r="21" spans="1:16" ht="16.5" thickBot="1" x14ac:dyDescent="0.3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3"/>
      <c r="K21" s="8" t="s">
        <v>245</v>
      </c>
      <c r="L21" s="83" t="s">
        <v>245</v>
      </c>
      <c r="M21" s="8" t="s">
        <v>245</v>
      </c>
      <c r="N21" s="83"/>
      <c r="O21" s="94">
        <v>0.1</v>
      </c>
      <c r="P21" s="9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5" x14ac:dyDescent="0.25"/>
  <sheetData>
    <row r="1" spans="1:7" ht="16.5" thickBot="1" x14ac:dyDescent="0.3">
      <c r="A1" s="1" t="str">
        <f>_xlfn.CONCAT( "Table of Pipeline Capacity Expansion Costs [",VLOOKUP("currency", Units!$A$2:$B$10, 2, FALSE),"/(", VLOOKUP("volume", Units!$A$2:$B$10, 2, FALSE),"/", VLOOKUP("time", Units!$A$2:$B$10, 2, FALSE),")]")</f>
        <v>Table of Pipeline Capacity Expansion Costs [USD/(bbl/day)]</v>
      </c>
      <c r="B1" s="1"/>
      <c r="C1" s="1"/>
      <c r="D1" s="1"/>
    </row>
    <row r="2" spans="1:7" ht="15.75" x14ac:dyDescent="0.25">
      <c r="A2" s="4" t="s">
        <v>233</v>
      </c>
      <c r="B2" s="87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75" x14ac:dyDescent="0.25">
      <c r="A3" s="26" t="s">
        <v>132</v>
      </c>
      <c r="B3" s="105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133</v>
      </c>
      <c r="B4" s="106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Units!$A$2:$B$10, 2, FALSE),"/", VLOOKUP("time", Units!$A$2:$B$10, 2, FALSE),"]")</f>
        <v>Table of Pipeline Capacity Expansion Increments [bbl/day]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14285.714285714286</v>
      </c>
    </row>
    <row r="5" spans="1:2" x14ac:dyDescent="0.25">
      <c r="A5" s="26" t="s">
        <v>137</v>
      </c>
      <c r="B5" s="35">
        <v>35714.285714285717</v>
      </c>
    </row>
    <row r="6" spans="1:2" x14ac:dyDescent="0.25">
      <c r="A6" s="26" t="s">
        <v>138</v>
      </c>
      <c r="B6" s="35">
        <v>42857.142857142855</v>
      </c>
    </row>
    <row r="7" spans="1:2" ht="16.5" thickBot="1" x14ac:dyDescent="0.3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Units!$A$2:$B$10, 2, FALSE),"]")</f>
        <v>Table of Pipeline Diameters [inch]</v>
      </c>
    </row>
    <row r="2" spans="1:2" x14ac:dyDescent="0.25">
      <c r="A2" s="4" t="s">
        <v>237</v>
      </c>
      <c r="B2" s="25" t="s">
        <v>46</v>
      </c>
    </row>
    <row r="3" spans="1:2" x14ac:dyDescent="0.25">
      <c r="A3" s="26" t="s">
        <v>135</v>
      </c>
      <c r="B3" s="35">
        <v>0</v>
      </c>
    </row>
    <row r="4" spans="1:2" x14ac:dyDescent="0.25">
      <c r="A4" s="26" t="s">
        <v>136</v>
      </c>
      <c r="B4" s="35">
        <v>4</v>
      </c>
    </row>
    <row r="5" spans="1:2" x14ac:dyDescent="0.25">
      <c r="A5" s="26" t="s">
        <v>137</v>
      </c>
      <c r="B5" s="35">
        <v>6</v>
      </c>
    </row>
    <row r="6" spans="1:2" x14ac:dyDescent="0.25">
      <c r="A6" s="26" t="s">
        <v>138</v>
      </c>
      <c r="B6" s="35">
        <v>8</v>
      </c>
    </row>
    <row r="7" spans="1:2" ht="16.5" thickBot="1" x14ac:dyDescent="0.3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5" x14ac:dyDescent="0.25"/>
  <cols>
    <col min="1" max="1" width="17.140625" customWidth="1"/>
    <col min="2" max="2" width="23.5703125" bestFit="1" customWidth="1"/>
  </cols>
  <sheetData>
    <row r="1" spans="1:3" ht="16.5" thickBot="1" x14ac:dyDescent="0.3">
      <c r="A1" s="1" t="s">
        <v>241</v>
      </c>
    </row>
    <row r="2" spans="1:3" ht="15.75" x14ac:dyDescent="0.25">
      <c r="A2" s="4" t="s">
        <v>170</v>
      </c>
      <c r="B2" s="87" t="s">
        <v>236</v>
      </c>
      <c r="C2" s="25" t="s">
        <v>46</v>
      </c>
    </row>
    <row r="3" spans="1:3" ht="15.75" x14ac:dyDescent="0.25">
      <c r="A3" s="26" t="s">
        <v>119</v>
      </c>
      <c r="B3" s="85" t="s">
        <v>121</v>
      </c>
      <c r="C3" s="32">
        <v>0.95</v>
      </c>
    </row>
    <row r="4" spans="1:3" ht="15.75" x14ac:dyDescent="0.25">
      <c r="A4" s="26" t="s">
        <v>120</v>
      </c>
      <c r="B4" s="85" t="s">
        <v>121</v>
      </c>
      <c r="C4" s="32">
        <v>0.95</v>
      </c>
    </row>
    <row r="5" spans="1:3" ht="15.75" x14ac:dyDescent="0.25">
      <c r="A5" s="26" t="s">
        <v>119</v>
      </c>
      <c r="B5" s="85" t="s">
        <v>122</v>
      </c>
      <c r="C5" s="32">
        <v>0.95</v>
      </c>
    </row>
    <row r="6" spans="1:3" ht="15.75" x14ac:dyDescent="0.25">
      <c r="A6" s="26" t="s">
        <v>120</v>
      </c>
      <c r="B6" s="85" t="s">
        <v>122</v>
      </c>
      <c r="C6" s="32">
        <v>0.95</v>
      </c>
    </row>
    <row r="7" spans="1:3" ht="15.75" x14ac:dyDescent="0.25">
      <c r="A7" s="26" t="s">
        <v>119</v>
      </c>
      <c r="B7" s="85" t="s">
        <v>258</v>
      </c>
      <c r="C7" s="32">
        <v>0.5</v>
      </c>
    </row>
    <row r="8" spans="1:3" ht="15.75" x14ac:dyDescent="0.25">
      <c r="A8" s="26" t="s">
        <v>120</v>
      </c>
      <c r="B8" s="85" t="s">
        <v>258</v>
      </c>
      <c r="C8" s="32">
        <v>0.5</v>
      </c>
    </row>
    <row r="9" spans="1:3" ht="15.75" x14ac:dyDescent="0.25">
      <c r="A9" s="26" t="s">
        <v>119</v>
      </c>
      <c r="B9" s="85" t="s">
        <v>259</v>
      </c>
      <c r="C9" s="32">
        <v>0.5</v>
      </c>
    </row>
    <row r="10" spans="1:3" ht="15.75" x14ac:dyDescent="0.25">
      <c r="A10" s="26" t="s">
        <v>120</v>
      </c>
      <c r="B10" s="85" t="s">
        <v>259</v>
      </c>
      <c r="C10" s="32">
        <v>0.5</v>
      </c>
    </row>
    <row r="11" spans="1:3" ht="15.75" x14ac:dyDescent="0.25">
      <c r="A11" s="26" t="s">
        <v>119</v>
      </c>
      <c r="B11" s="85" t="s">
        <v>260</v>
      </c>
      <c r="C11" s="32">
        <v>0.5</v>
      </c>
    </row>
    <row r="12" spans="1:3" ht="16.5" thickBot="1" x14ac:dyDescent="0.3">
      <c r="A12" s="27" t="s">
        <v>120</v>
      </c>
      <c r="B12" s="88" t="s">
        <v>260</v>
      </c>
      <c r="C12" s="33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5" x14ac:dyDescent="0.25"/>
  <cols>
    <col min="1" max="1" width="17.5703125" customWidth="1"/>
    <col min="2" max="2" width="23.140625" customWidth="1"/>
  </cols>
  <sheetData>
    <row r="1" spans="1:3" ht="16.5" thickBot="1" x14ac:dyDescent="0.3">
      <c r="A1" s="1" t="s">
        <v>261</v>
      </c>
    </row>
    <row r="2" spans="1:3" ht="15.75" x14ac:dyDescent="0.25">
      <c r="A2" s="4" t="s">
        <v>170</v>
      </c>
      <c r="B2" s="87" t="s">
        <v>236</v>
      </c>
      <c r="C2" s="25" t="s">
        <v>242</v>
      </c>
    </row>
    <row r="3" spans="1:3" ht="15.75" x14ac:dyDescent="0.25">
      <c r="A3" s="26" t="s">
        <v>119</v>
      </c>
      <c r="B3" s="85" t="s">
        <v>121</v>
      </c>
      <c r="C3" s="32">
        <v>0</v>
      </c>
    </row>
    <row r="4" spans="1:3" ht="15.75" x14ac:dyDescent="0.25">
      <c r="A4" s="26" t="s">
        <v>120</v>
      </c>
      <c r="B4" s="85" t="s">
        <v>121</v>
      </c>
      <c r="C4" s="32">
        <v>0</v>
      </c>
    </row>
    <row r="5" spans="1:3" ht="15.75" x14ac:dyDescent="0.25">
      <c r="A5" s="26" t="s">
        <v>119</v>
      </c>
      <c r="B5" s="85" t="s">
        <v>122</v>
      </c>
      <c r="C5" s="32">
        <v>0</v>
      </c>
    </row>
    <row r="6" spans="1:3" ht="15.75" x14ac:dyDescent="0.25">
      <c r="A6" s="26" t="s">
        <v>120</v>
      </c>
      <c r="B6" s="85" t="s">
        <v>122</v>
      </c>
      <c r="C6" s="32">
        <v>0</v>
      </c>
    </row>
    <row r="7" spans="1:3" ht="15.75" x14ac:dyDescent="0.25">
      <c r="A7" s="26" t="s">
        <v>119</v>
      </c>
      <c r="B7" s="85" t="s">
        <v>258</v>
      </c>
      <c r="C7" s="32">
        <v>0.99</v>
      </c>
    </row>
    <row r="8" spans="1:3" ht="15.75" x14ac:dyDescent="0.25">
      <c r="A8" s="26" t="s">
        <v>120</v>
      </c>
      <c r="B8" s="85" t="s">
        <v>258</v>
      </c>
      <c r="C8" s="32">
        <v>0.99</v>
      </c>
    </row>
    <row r="9" spans="1:3" ht="15.75" x14ac:dyDescent="0.25">
      <c r="A9" s="26" t="s">
        <v>119</v>
      </c>
      <c r="B9" s="85" t="s">
        <v>259</v>
      </c>
      <c r="C9" s="32">
        <v>0.99</v>
      </c>
    </row>
    <row r="10" spans="1:3" ht="15.75" x14ac:dyDescent="0.25">
      <c r="A10" s="26" t="s">
        <v>120</v>
      </c>
      <c r="B10" s="85" t="s">
        <v>259</v>
      </c>
      <c r="C10" s="32">
        <v>0.99</v>
      </c>
    </row>
    <row r="11" spans="1:3" ht="15.75" x14ac:dyDescent="0.25">
      <c r="A11" s="26" t="s">
        <v>119</v>
      </c>
      <c r="B11" s="85" t="s">
        <v>260</v>
      </c>
      <c r="C11" s="32">
        <v>0.99</v>
      </c>
    </row>
    <row r="12" spans="1:3" ht="16.5" thickBot="1" x14ac:dyDescent="0.3">
      <c r="A12" s="27" t="s">
        <v>120</v>
      </c>
      <c r="B12" s="88" t="s">
        <v>260</v>
      </c>
      <c r="C12" s="112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5" x14ac:dyDescent="0.25"/>
  <cols>
    <col min="1" max="1" width="25.42578125" customWidth="1"/>
  </cols>
  <sheetData>
    <row r="1" spans="1:2" ht="16.5" thickBot="1" x14ac:dyDescent="0.3">
      <c r="A1" s="1" t="s">
        <v>257</v>
      </c>
    </row>
    <row r="2" spans="1:2" ht="15.75" x14ac:dyDescent="0.25">
      <c r="A2" s="4" t="s">
        <v>236</v>
      </c>
      <c r="B2" s="25" t="s">
        <v>46</v>
      </c>
    </row>
    <row r="3" spans="1:2" ht="15.75" x14ac:dyDescent="0.25">
      <c r="A3" s="89" t="s">
        <v>121</v>
      </c>
      <c r="B3" s="35">
        <v>0</v>
      </c>
    </row>
    <row r="4" spans="1:2" ht="15.75" x14ac:dyDescent="0.25">
      <c r="A4" s="89" t="s">
        <v>122</v>
      </c>
      <c r="B4" s="35">
        <v>0</v>
      </c>
    </row>
    <row r="5" spans="1:2" ht="15.75" x14ac:dyDescent="0.25">
      <c r="A5" s="89" t="s">
        <v>258</v>
      </c>
      <c r="B5" s="35">
        <v>1</v>
      </c>
    </row>
    <row r="6" spans="1:2" ht="15.75" x14ac:dyDescent="0.25">
      <c r="A6" s="89" t="s">
        <v>259</v>
      </c>
      <c r="B6" s="35">
        <v>1</v>
      </c>
    </row>
    <row r="7" spans="1:2" ht="16.5" thickBot="1" x14ac:dyDescent="0.3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5" x14ac:dyDescent="0.25"/>
  <cols>
    <col min="1" max="1" width="18" customWidth="1"/>
  </cols>
  <sheetData>
    <row r="1" spans="1:2" ht="16.5" thickBot="1" x14ac:dyDescent="0.3">
      <c r="A1" s="1" t="s">
        <v>255</v>
      </c>
    </row>
    <row r="2" spans="1:2" ht="15.75" x14ac:dyDescent="0.25">
      <c r="A2" s="4" t="s">
        <v>170</v>
      </c>
      <c r="B2" s="25" t="s">
        <v>46</v>
      </c>
    </row>
    <row r="3" spans="1:2" ht="15.75" x14ac:dyDescent="0.25">
      <c r="A3" s="26" t="s">
        <v>119</v>
      </c>
      <c r="B3" s="32">
        <v>1</v>
      </c>
    </row>
    <row r="4" spans="1:2" ht="16.5" thickBot="1" x14ac:dyDescent="0.3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5" x14ac:dyDescent="0.25"/>
  <cols>
    <col min="1" max="1" width="19.140625" customWidth="1"/>
  </cols>
  <sheetData>
    <row r="1" spans="1:2" ht="16.5" thickBot="1" x14ac:dyDescent="0.3">
      <c r="A1" s="1" t="s">
        <v>256</v>
      </c>
    </row>
    <row r="2" spans="1:2" ht="15.75" x14ac:dyDescent="0.25">
      <c r="A2" s="4" t="s">
        <v>158</v>
      </c>
      <c r="B2" s="25" t="s">
        <v>46</v>
      </c>
    </row>
    <row r="3" spans="1:2" ht="16.5" thickBot="1" x14ac:dyDescent="0.3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28" t="s">
        <v>246</v>
      </c>
    </row>
    <row r="2" spans="1:2" ht="15.75" x14ac:dyDescent="0.25">
      <c r="A2" s="4" t="s">
        <v>45</v>
      </c>
      <c r="B2" s="25" t="s">
        <v>243</v>
      </c>
    </row>
    <row r="3" spans="1:2" ht="15.75" x14ac:dyDescent="0.25">
      <c r="A3" s="26" t="s">
        <v>247</v>
      </c>
      <c r="B3" s="35">
        <v>110</v>
      </c>
    </row>
    <row r="4" spans="1:2" ht="16.5" thickBot="1" x14ac:dyDescent="0.3">
      <c r="A4" s="27" t="s">
        <v>248</v>
      </c>
      <c r="B4" s="41">
        <v>0.03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28" t="s">
        <v>249</v>
      </c>
    </row>
    <row r="2" spans="1:2" ht="15.75" x14ac:dyDescent="0.25">
      <c r="A2" s="4" t="s">
        <v>45</v>
      </c>
      <c r="B2" s="25" t="s">
        <v>243</v>
      </c>
    </row>
    <row r="3" spans="1:2" ht="15.75" x14ac:dyDescent="0.25">
      <c r="A3" s="26" t="s">
        <v>250</v>
      </c>
      <c r="B3" s="42">
        <v>0.08</v>
      </c>
    </row>
    <row r="4" spans="1:2" ht="16.5" thickBot="1" x14ac:dyDescent="0.3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5" x14ac:dyDescent="0.25"/>
  <cols>
    <col min="1" max="1" width="9.42578125" bestFit="1" customWidth="1"/>
    <col min="2" max="2" width="12.7109375" bestFit="1" customWidth="1"/>
    <col min="3" max="3" width="12.5703125" bestFit="1" customWidth="1"/>
    <col min="4" max="4" width="11.7109375" customWidth="1"/>
    <col min="5" max="5" width="17.140625" bestFit="1" customWidth="1"/>
    <col min="6" max="6" width="16.140625" customWidth="1"/>
    <col min="7" max="7" width="11.42578125" bestFit="1" customWidth="1"/>
    <col min="8" max="8" width="11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Units!$A$2:$B$10, 2, FALSE),"]")</f>
        <v>Table of Water Quality of Produced Water and Flowback Water [mg/liter]</v>
      </c>
    </row>
    <row r="2" spans="1:2" ht="15.75" x14ac:dyDescent="0.25">
      <c r="A2" s="4" t="s">
        <v>252</v>
      </c>
      <c r="B2" s="47" t="s">
        <v>242</v>
      </c>
    </row>
    <row r="3" spans="1:2" ht="15.75" x14ac:dyDescent="0.25">
      <c r="A3" s="48" t="s">
        <v>89</v>
      </c>
      <c r="B3" s="49">
        <v>142277</v>
      </c>
    </row>
    <row r="4" spans="1:2" ht="15.75" x14ac:dyDescent="0.25">
      <c r="A4" s="26" t="s">
        <v>90</v>
      </c>
      <c r="B4" s="50">
        <v>140998</v>
      </c>
    </row>
    <row r="5" spans="1:2" ht="15.75" x14ac:dyDescent="0.25">
      <c r="A5" s="26" t="s">
        <v>91</v>
      </c>
      <c r="B5" s="50">
        <v>172490.2</v>
      </c>
    </row>
    <row r="6" spans="1:2" ht="15.75" x14ac:dyDescent="0.25">
      <c r="A6" s="71" t="s">
        <v>92</v>
      </c>
      <c r="B6" s="107">
        <v>257547</v>
      </c>
    </row>
    <row r="7" spans="1:2" ht="16.5" thickBot="1" x14ac:dyDescent="0.3">
      <c r="A7" s="27" t="s">
        <v>109</v>
      </c>
      <c r="B7" s="51">
        <v>165376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 VLOOKUP("concentration", Units!A2:B10, 2, FALSE),,"]")</f>
        <v>Table of Initial Water Quality at Storage [mg/liter]</v>
      </c>
    </row>
    <row r="2" spans="1:2" ht="15.75" x14ac:dyDescent="0.25">
      <c r="A2" s="4" t="s">
        <v>252</v>
      </c>
      <c r="B2" s="47" t="s">
        <v>242</v>
      </c>
    </row>
    <row r="3" spans="1:2" ht="16.5" thickBot="1" x14ac:dyDescent="0.3">
      <c r="A3" s="108" t="s">
        <v>117</v>
      </c>
      <c r="B3" s="109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5" x14ac:dyDescent="0.25"/>
  <cols>
    <col min="1" max="1" width="17.7109375" customWidth="1"/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Units!$A$2:$B$10, 2, FALSE),"]")</f>
        <v>Table of Initial Water Quality at Completions Pad Storage [mg/liter]</v>
      </c>
    </row>
    <row r="2" spans="1:2" ht="15.75" x14ac:dyDescent="0.25">
      <c r="A2" s="4" t="s">
        <v>158</v>
      </c>
      <c r="B2" s="47" t="s">
        <v>242</v>
      </c>
    </row>
    <row r="3" spans="1:2" ht="16.5" thickBot="1" x14ac:dyDescent="0.3">
      <c r="A3" s="27" t="s">
        <v>109</v>
      </c>
      <c r="B3" s="51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10"/>
      <c r="N3" s="11"/>
      <c r="O3" s="11"/>
      <c r="P3" s="11"/>
    </row>
    <row r="4" spans="1:16" x14ac:dyDescent="0.25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2023-04-25T18:54:55Z</dcterms:modified>
  <cp:category/>
  <cp:contentStatus/>
</cp:coreProperties>
</file>