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models_extra\CM_module\case_studies\"/>
    </mc:Choice>
  </mc:AlternateContent>
  <xr:revisionPtr revIDLastSave="0" documentId="13_ncr:1_{5414AB2C-945D-4D21-A497-A4C4F728A685}" xr6:coauthVersionLast="47" xr6:coauthVersionMax="47" xr10:uidLastSave="{00000000-0000-0000-0000-000000000000}"/>
  <bookViews>
    <workbookView xWindow="-108" yWindow="-108" windowWidth="23256" windowHeight="12576" tabRatio="834" firstSheet="44" activeTab="4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ExternalWaterSources" sheetId="35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18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22" r:id="rId37"/>
    <sheet name="InitialPipelineCapacity" sheetId="109" r:id="rId38"/>
    <sheet name="InitialDisposalCapacity" sheetId="46" r:id="rId39"/>
    <sheet name="InitialStorageCapacity" sheetId="80" r:id="rId40"/>
    <sheet name="InitialTreatmentCapacity" sheetId="67" r:id="rId41"/>
    <sheet name="Ext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19" r:id="rId46"/>
    <sheet name="StorageWithdrawalRevenue" sheetId="120" r:id="rId47"/>
    <sheet name="ExternalSourcingCost" sheetId="52" r:id="rId48"/>
    <sheet name="BeneficialReuseCost" sheetId="123" r:id="rId49"/>
    <sheet name="BeneficialReuseCredit" sheetId="124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4" l="1"/>
  <c r="A1" i="123"/>
  <c r="A1" i="122"/>
  <c r="A1" i="80" l="1"/>
  <c r="A1" i="99"/>
  <c r="A1" i="100"/>
  <c r="A1" i="46" l="1"/>
  <c r="A1" i="10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71" l="1"/>
  <c r="A1" i="52"/>
  <c r="A1" i="69"/>
  <c r="A1" i="68"/>
  <c r="A1" i="49"/>
  <c r="A1" i="47"/>
  <c r="A1" i="67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<sst xmlns="http://schemas.openxmlformats.org/spreadsheetml/2006/main" count="765" uniqueCount="234">
  <si>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</si>
  <si>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</si>
  <si>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</si>
  <si>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</si>
  <si>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</si>
  <si>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</si>
  <si>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</si>
  <si>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</si>
  <si>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</si>
  <si>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</si>
  <si>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</si>
  <si>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</si>
  <si>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</si>
  <si>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</si>
  <si>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</si>
  <si>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</si>
  <si>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</si>
  <si>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</si>
  <si>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</si>
  <si>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</si>
  <si>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</si>
  <si>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</si>
  <si>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</si>
  <si>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</si>
  <si>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</si>
  <si>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</si>
  <si>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</si>
  <si>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</si>
  <si>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</si>
  <si>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</si>
  <si>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</si>
  <si>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</si>
  <si>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</si>
  <si>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</si>
  <si>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</si>
  <si>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</si>
  <si>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</si>
  <si>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</si>
  <si>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</si>
  <si>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</si>
  <si>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</si>
  <si>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</si>
  <si>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</si>
  <si>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</si>
  <si>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</si>
  <si>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</si>
  <si>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</si>
  <si>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</si>
  <si>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</si>
  <si>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</si>
  <si>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</si>
  <si>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</si>
  <si>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</si>
  <si>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</si>
  <si>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</si>
  <si>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</si>
  <si>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</si>
  <si>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</si>
  <si>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</si>
  <si>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</si>
  <si>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</si>
  <si>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</si>
  <si>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</si>
  <si>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</si>
  <si>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</si>
  <si>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</si>
  <si>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</si>
  <si>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</si>
  <si>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</si>
  <si>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</si>
  <si>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</si>
  <si>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</si>
  <si>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</si>
  <si>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</si>
  <si>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</si>
  <si>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</si>
  <si>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</si>
  <si>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</si>
  <si>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</si>
  <si>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</si>
  <si>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</si>
  <si>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</si>
  <si>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</si>
  <si>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</si>
  <si>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</si>
  <si>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</si>
  <si>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</si>
  <si>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</si>
  <si>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</si>
  <si>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</si>
  <si>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</si>
  <si>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</si>
  <si>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</si>
  <si>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</si>
  <si>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</si>
  <si>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</si>
  <si>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</si>
  <si>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</si>
  <si>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</si>
  <si>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</si>
  <si>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</si>
  <si>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</si>
  <si>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</si>
  <si>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</si>
  <si>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</si>
  <si>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</si>
  <si>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</si>
  <si>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</si>
  <si>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</si>
  <si>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</si>
  <si>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</si>
  <si>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</si>
  <si>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</si>
  <si>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</si>
  <si>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</si>
  <si>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</si>
  <si>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</si>
  <si>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</si>
  <si>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</si>
  <si>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</si>
  <si>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</si>
  <si>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</si>
  <si>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</si>
  <si>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</si>
  <si>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</si>
  <si>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</si>
  <si>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</si>
  <si>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</si>
  <si>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</si>
  <si>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</si>
  <si>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</si>
  <si>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</si>
  <si>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</si>
  <si>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</si>
  <si>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</si>
  <si>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</si>
  <si>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</si>
  <si>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</si>
  <si>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</si>
  <si>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</si>
  <si>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</si>
  <si>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</si>
  <si>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</si>
  <si>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</si>
  <si>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</si>
  <si>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</si>
  <si>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</si>
  <si>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</si>
  <si>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</si>
  <si>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</si>
  <si>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</si>
  <si>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</si>
  <si>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</si>
  <si>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</si>
  <si>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</si>
  <si>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</si>
  <si>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</si>
  <si>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</si>
  <si>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</si>
  <si>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</si>
  <si>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</si>
  <si>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</si>
  <si>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</si>
  <si>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</si>
  <si>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</si>
  <si>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</si>
  <si>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</si>
  <si>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</si>
  <si>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</si>
  <si>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</si>
  <si>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</si>
  <si>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</si>
  <si>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</si>
  <si>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</si>
  <si>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</si>
  <si>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</si>
  <si>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</si>
  <si>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</si>
  <si>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</si>
  <si>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</si>
  <si>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</si>
  <si>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</si>
  <si>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</si>
  <si>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</si>
  <si>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</si>
  <si>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</si>
  <si>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</si>
  <si>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</si>
  <si>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</si>
  <si>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</si>
  <si>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</si>
  <si>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</si>
  <si>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</si>
  <si>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</si>
  <si>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</si>
  <si>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</si>
  <si>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</si>
  <si>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</si>
  <si>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</si>
  <si>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</si>
  <si>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</si>
  <si>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</si>
  <si>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</si>
  <si>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</si>
  <si>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</si>
  <si>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</si>
  <si>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</si>
  <si>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</si>
  <si>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</si>
  <si>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</si>
  <si>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</si>
  <si>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</si>
  <si>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</si>
  <si>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</si>
  <si>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</si>
  <si>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</si>
  <si>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</si>
  <si>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</si>
  <si>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</si>
  <si>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</si>
  <si>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</si>
  <si>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</si>
  <si>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</si>
  <si>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</si>
  <si>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</si>
  <si>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</si>
  <si>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</si>
  <si>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</si>
  <si>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Freshwater Sources to Network Nodes Piping Arcs [-]</t>
  </si>
  <si>
    <t>Cost to store produced water [bbl/day]</t>
  </si>
  <si>
    <t>Cost to release produced water [bbl/day]</t>
  </si>
  <si>
    <t>List of all Water Quality Components [-]</t>
  </si>
  <si>
    <t>Minimum inlet flow required at each treatment site [bbl/day]</t>
  </si>
  <si>
    <t>Price earned based on each residuual treatment node [USD/bbl]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</si>
</sst>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4" fontId="1" fillId="0" borderId="0" xfId="2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C6FE"/>
      <color rgb="FFAFF3D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711200</xdr:colOff>
      <xdr:row>31</xdr:row>
      <xdr:rowOff>36764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A9183F-43BE-F3B8-79C2-2872499D3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56400" cy="5942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0</xdr:row>
      <xdr:rowOff>38100</xdr:rowOff>
    </xdr:from>
    <xdr:to>
      <xdr:col>16</xdr:col>
      <xdr:colOff>635000</xdr:colOff>
      <xdr:row>31</xdr:row>
      <xdr:rowOff>127656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0F9C-5B06-824B-4753-CBDADA8A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38100"/>
          <a:ext cx="3975100" cy="5995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116</v>
      </c>
    </row>
    <row r="2" spans="1:16" x14ac:dyDescent="0.3">
      <c r="A2" s="2" t="s">
        <v>117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119</v>
      </c>
    </row>
    <row r="3" spans="1:16" x14ac:dyDescent="0.3">
      <c r="A3" s="2" t="s">
        <v>120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123</v>
      </c>
    </row>
    <row r="2" spans="1:16" x14ac:dyDescent="0.3">
      <c r="A2" s="2" t="s">
        <v>124</v>
      </c>
    </row>
    <row r="3" spans="1:16" x14ac:dyDescent="0.3">
      <c r="A3" s="2" t="s">
        <v>125</v>
      </c>
      <c r="N3" s="11"/>
      <c r="O3" s="11"/>
      <c r="P3" s="11"/>
    </row>
    <row r="4" spans="1:16" x14ac:dyDescent="0.3">
      <c r="A4" s="2" t="s">
        <v>126</v>
      </c>
    </row>
    <row r="5" spans="1:16" x14ac:dyDescent="0.3">
      <c r="A5" s="2" t="s">
        <v>127</v>
      </c>
    </row>
    <row r="6" spans="1:16" x14ac:dyDescent="0.3">
      <c r="A6" s="2" t="s">
        <v>128</v>
      </c>
    </row>
    <row r="7" spans="1:16" x14ac:dyDescent="0.3">
      <c r="A7" s="2" t="s">
        <v>129</v>
      </c>
    </row>
    <row r="8" spans="1:16" x14ac:dyDescent="0.3">
      <c r="A8" s="2" t="s">
        <v>130</v>
      </c>
    </row>
    <row r="9" spans="1:16" x14ac:dyDescent="0.3">
      <c r="A9" s="2" t="s">
        <v>131</v>
      </c>
    </row>
    <row r="10" spans="1:16" x14ac:dyDescent="0.3">
      <c r="A10" s="2" t="s">
        <v>132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11" ht="16.2" thickBot="1" x14ac:dyDescent="0.35">
      <c r="A1" s="1" t="s">
        <v>133</v>
      </c>
    </row>
    <row r="2" spans="1:11" s="6" customFormat="1" x14ac:dyDescent="0.3">
      <c r="A2" s="4" t="s">
        <v>134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3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8"/>
    </row>
    <row r="4" spans="1:11" s="6" customFormat="1" x14ac:dyDescent="0.3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8"/>
    </row>
    <row r="5" spans="1:11" s="6" customFormat="1" x14ac:dyDescent="0.3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8"/>
    </row>
    <row r="6" spans="1:11" s="6" customFormat="1" ht="16.2" thickBot="1" x14ac:dyDescent="0.3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09375" defaultRowHeight="15.6" x14ac:dyDescent="0.3"/>
  <cols>
    <col min="1" max="1" width="16.77734375" style="1" customWidth="1"/>
    <col min="2" max="16384" width="9.109375" style="1"/>
  </cols>
  <sheetData>
    <row r="1" spans="1:11" ht="16.2" thickBot="1" x14ac:dyDescent="0.35">
      <c r="A1" s="1" t="s">
        <v>135</v>
      </c>
    </row>
    <row r="2" spans="1:11" s="6" customFormat="1" x14ac:dyDescent="0.3">
      <c r="A2" s="4" t="s">
        <v>136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137</v>
      </c>
    </row>
    <row r="2" spans="1:2" s="6" customFormat="1" x14ac:dyDescent="0.3">
      <c r="A2" s="4" t="s">
        <v>136</v>
      </c>
      <c r="B2" s="25" t="s">
        <v>109</v>
      </c>
    </row>
    <row r="3" spans="1:2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138</v>
      </c>
    </row>
    <row r="2" spans="1:11" s="6" customFormat="1" x14ac:dyDescent="0.3">
      <c r="A2" s="4" t="s">
        <v>139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  <c r="K2" s="11"/>
    </row>
    <row r="3" spans="1:11" s="6" customFormat="1" x14ac:dyDescent="0.3">
      <c r="A3" s="26" t="s">
        <v>124</v>
      </c>
      <c r="B3" s="7"/>
      <c r="C3" s="7">
        <v>1</v>
      </c>
      <c r="D3" s="7"/>
      <c r="E3" s="7"/>
      <c r="F3" s="7"/>
      <c r="G3" s="7"/>
      <c r="H3" s="7"/>
      <c r="I3" s="7"/>
      <c r="J3" s="28"/>
    </row>
    <row r="4" spans="1:11" s="6" customFormat="1" x14ac:dyDescent="0.3">
      <c r="A4" s="26" t="s">
        <v>125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8"/>
    </row>
    <row r="5" spans="1:11" s="6" customFormat="1" x14ac:dyDescent="0.3">
      <c r="A5" s="26" t="s">
        <v>126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8"/>
    </row>
    <row r="6" spans="1:11" s="6" customFormat="1" x14ac:dyDescent="0.3">
      <c r="A6" s="26" t="s">
        <v>127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8"/>
    </row>
    <row r="7" spans="1:11" s="6" customFormat="1" x14ac:dyDescent="0.3">
      <c r="A7" s="26" t="s">
        <v>128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8"/>
    </row>
    <row r="8" spans="1:11" x14ac:dyDescent="0.3">
      <c r="A8" s="26" t="s">
        <v>129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8"/>
      <c r="K8" s="6"/>
    </row>
    <row r="9" spans="1:11" ht="15" customHeight="1" x14ac:dyDescent="0.3">
      <c r="A9" s="26" t="s">
        <v>130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8">
        <v>1</v>
      </c>
      <c r="K9" s="6"/>
    </row>
    <row r="10" spans="1:11" x14ac:dyDescent="0.3">
      <c r="A10" s="26" t="s">
        <v>131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8"/>
      <c r="K10" s="6"/>
    </row>
    <row r="11" spans="1:11" ht="16.2" thickBot="1" x14ac:dyDescent="0.35">
      <c r="A11" s="27" t="s">
        <v>132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140</v>
      </c>
    </row>
    <row r="2" spans="1:2" s="6" customFormat="1" x14ac:dyDescent="0.3">
      <c r="A2" s="4" t="s">
        <v>139</v>
      </c>
      <c r="B2" s="25" t="s">
        <v>109</v>
      </c>
    </row>
    <row r="3" spans="1:2" x14ac:dyDescent="0.3">
      <c r="A3" s="26" t="s">
        <v>124</v>
      </c>
      <c r="B3" s="28"/>
    </row>
    <row r="4" spans="1:2" x14ac:dyDescent="0.3">
      <c r="A4" s="26" t="s">
        <v>125</v>
      </c>
      <c r="B4" s="28"/>
    </row>
    <row r="5" spans="1:2" x14ac:dyDescent="0.3">
      <c r="A5" s="26" t="s">
        <v>126</v>
      </c>
      <c r="B5" s="28"/>
    </row>
    <row r="6" spans="1:2" x14ac:dyDescent="0.3">
      <c r="A6" s="26" t="s">
        <v>127</v>
      </c>
      <c r="B6" s="28"/>
    </row>
    <row r="7" spans="1:2" x14ac:dyDescent="0.3">
      <c r="A7" s="26" t="s">
        <v>128</v>
      </c>
      <c r="B7" s="28"/>
    </row>
    <row r="8" spans="1:2" x14ac:dyDescent="0.3">
      <c r="A8" s="26" t="s">
        <v>129</v>
      </c>
      <c r="B8" s="28"/>
    </row>
    <row r="9" spans="1:2" x14ac:dyDescent="0.3">
      <c r="A9" s="26" t="s">
        <v>130</v>
      </c>
      <c r="B9" s="28"/>
    </row>
    <row r="10" spans="1:2" x14ac:dyDescent="0.3">
      <c r="A10" s="26" t="s">
        <v>131</v>
      </c>
      <c r="B10" s="28"/>
    </row>
    <row r="11" spans="1:2" ht="16.2" thickBot="1" x14ac:dyDescent="0.35">
      <c r="A11" s="27" t="s">
        <v>132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141</v>
      </c>
    </row>
    <row r="2" spans="1:3" s="6" customFormat="1" x14ac:dyDescent="0.3">
      <c r="A2" s="4" t="s">
        <v>139</v>
      </c>
      <c r="B2" s="5" t="s">
        <v>111</v>
      </c>
      <c r="C2" s="25" t="s">
        <v>112</v>
      </c>
    </row>
    <row r="3" spans="1:3" x14ac:dyDescent="0.3">
      <c r="A3" s="26" t="s">
        <v>124</v>
      </c>
      <c r="B3" s="7">
        <v>1</v>
      </c>
      <c r="C3" s="28"/>
    </row>
    <row r="4" spans="1:3" x14ac:dyDescent="0.3">
      <c r="A4" s="26" t="s">
        <v>125</v>
      </c>
      <c r="B4" s="7"/>
      <c r="C4" s="28"/>
    </row>
    <row r="5" spans="1:3" x14ac:dyDescent="0.3">
      <c r="A5" s="26" t="s">
        <v>126</v>
      </c>
      <c r="B5" s="7"/>
      <c r="C5" s="28"/>
    </row>
    <row r="6" spans="1:3" x14ac:dyDescent="0.3">
      <c r="A6" s="26" t="s">
        <v>127</v>
      </c>
      <c r="B6" s="7"/>
      <c r="C6" s="28">
        <v>1</v>
      </c>
    </row>
    <row r="7" spans="1:3" x14ac:dyDescent="0.3">
      <c r="A7" s="26" t="s">
        <v>128</v>
      </c>
      <c r="B7" s="7"/>
      <c r="C7" s="28"/>
    </row>
    <row r="8" spans="1:3" x14ac:dyDescent="0.3">
      <c r="A8" s="26" t="s">
        <v>129</v>
      </c>
      <c r="B8" s="7"/>
      <c r="C8" s="28"/>
    </row>
    <row r="9" spans="1:3" x14ac:dyDescent="0.3">
      <c r="A9" s="26" t="s">
        <v>130</v>
      </c>
      <c r="B9" s="7"/>
      <c r="C9" s="28"/>
    </row>
    <row r="10" spans="1:3" x14ac:dyDescent="0.3">
      <c r="A10" s="26" t="s">
        <v>131</v>
      </c>
      <c r="B10" s="7"/>
      <c r="C10" s="28"/>
    </row>
    <row r="11" spans="1:3" ht="16.2" thickBot="1" x14ac:dyDescent="0.35">
      <c r="A11" s="27" t="s">
        <v>132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142</v>
      </c>
    </row>
    <row r="2" spans="1:3" s="6" customFormat="1" x14ac:dyDescent="0.3">
      <c r="A2" s="4" t="s">
        <v>139</v>
      </c>
      <c r="B2" s="5" t="s">
        <v>119</v>
      </c>
      <c r="C2" s="25" t="s">
        <v>120</v>
      </c>
    </row>
    <row r="3" spans="1:3" x14ac:dyDescent="0.3">
      <c r="A3" s="26" t="s">
        <v>124</v>
      </c>
      <c r="B3" s="7"/>
      <c r="C3" s="28"/>
    </row>
    <row r="4" spans="1:3" x14ac:dyDescent="0.3">
      <c r="A4" s="26" t="s">
        <v>125</v>
      </c>
      <c r="B4" s="7"/>
      <c r="C4" s="28"/>
    </row>
    <row r="5" spans="1:3" x14ac:dyDescent="0.3">
      <c r="A5" s="26" t="s">
        <v>126</v>
      </c>
      <c r="B5" s="7">
        <v>1</v>
      </c>
      <c r="C5" s="28"/>
    </row>
    <row r="6" spans="1:3" x14ac:dyDescent="0.3">
      <c r="A6" s="26" t="s">
        <v>127</v>
      </c>
      <c r="B6" s="7"/>
      <c r="C6" s="28"/>
    </row>
    <row r="7" spans="1:3" x14ac:dyDescent="0.3">
      <c r="A7" s="26" t="s">
        <v>128</v>
      </c>
      <c r="B7" s="7"/>
      <c r="C7" s="28"/>
    </row>
    <row r="8" spans="1:3" x14ac:dyDescent="0.3">
      <c r="A8" s="26" t="s">
        <v>129</v>
      </c>
      <c r="B8" s="7"/>
      <c r="C8" s="28"/>
    </row>
    <row r="9" spans="1:3" x14ac:dyDescent="0.3">
      <c r="A9" s="26" t="s">
        <v>130</v>
      </c>
      <c r="B9" s="7"/>
      <c r="C9" s="28"/>
    </row>
    <row r="10" spans="1:3" x14ac:dyDescent="0.3">
      <c r="A10" s="26" t="s">
        <v>131</v>
      </c>
      <c r="B10" s="7"/>
      <c r="C10" s="28"/>
    </row>
    <row r="11" spans="1:3" ht="16.2" thickBot="1" x14ac:dyDescent="0.35">
      <c r="A11" s="27" t="s">
        <v>132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T22" sqref="T22"/>
    </sheetView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4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2" ht="16.2" thickBot="1" x14ac:dyDescent="0.35">
      <c r="A1" s="1" t="s">
        <v>143</v>
      </c>
    </row>
    <row r="2" spans="1:2" s="6" customFormat="1" x14ac:dyDescent="0.3">
      <c r="A2" s="4" t="s">
        <v>139</v>
      </c>
      <c r="B2" s="44" t="s">
        <v>117</v>
      </c>
    </row>
    <row r="3" spans="1:2" x14ac:dyDescent="0.3">
      <c r="A3" s="26" t="s">
        <v>124</v>
      </c>
      <c r="B3" s="80"/>
    </row>
    <row r="4" spans="1:2" x14ac:dyDescent="0.3">
      <c r="A4" s="26" t="s">
        <v>125</v>
      </c>
      <c r="B4" s="80"/>
    </row>
    <row r="5" spans="1:2" x14ac:dyDescent="0.3">
      <c r="A5" s="26" t="s">
        <v>126</v>
      </c>
      <c r="B5" s="80"/>
    </row>
    <row r="6" spans="1:2" x14ac:dyDescent="0.3">
      <c r="A6" s="26" t="s">
        <v>127</v>
      </c>
      <c r="B6" s="80"/>
    </row>
    <row r="7" spans="1:2" x14ac:dyDescent="0.3">
      <c r="A7" s="26" t="s">
        <v>128</v>
      </c>
      <c r="B7" s="80"/>
    </row>
    <row r="8" spans="1:2" x14ac:dyDescent="0.3">
      <c r="A8" s="26" t="s">
        <v>129</v>
      </c>
      <c r="B8" s="80"/>
    </row>
    <row r="9" spans="1:2" x14ac:dyDescent="0.3">
      <c r="A9" s="26" t="s">
        <v>130</v>
      </c>
      <c r="B9" s="80"/>
    </row>
    <row r="10" spans="1:2" x14ac:dyDescent="0.3">
      <c r="A10" s="26" t="s">
        <v>131</v>
      </c>
      <c r="B10" s="80"/>
    </row>
    <row r="11" spans="1:2" ht="16.2" thickBot="1" x14ac:dyDescent="0.35">
      <c r="A11" s="27" t="s">
        <v>132</v>
      </c>
      <c r="B11" s="8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sqref="A1:J3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144</v>
      </c>
    </row>
    <row r="2" spans="1:10" s="6" customFormat="1" x14ac:dyDescent="0.3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6.2" thickBot="1" x14ac:dyDescent="0.35">
      <c r="A3" s="27" t="s">
        <v>117</v>
      </c>
      <c r="B3" s="30"/>
      <c r="C3" s="30"/>
      <c r="D3" s="30"/>
      <c r="E3" s="30"/>
      <c r="F3" s="30"/>
      <c r="G3" s="30"/>
      <c r="H3" s="30"/>
      <c r="I3" s="30"/>
      <c r="J3" s="3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09375" defaultRowHeight="15.6" x14ac:dyDescent="0.3"/>
  <cols>
    <col min="1" max="1" width="19.6640625" style="1" customWidth="1"/>
    <col min="2" max="16384" width="9.109375" style="1"/>
  </cols>
  <sheetData>
    <row r="1" spans="1:2" ht="16.2" thickBot="1" x14ac:dyDescent="0.35">
      <c r="A1" s="1" t="s">
        <v>145</v>
      </c>
    </row>
    <row r="2" spans="1:2" s="6" customFormat="1" x14ac:dyDescent="0.3">
      <c r="A2" s="4" t="s">
        <v>146</v>
      </c>
      <c r="B2" s="25" t="s">
        <v>109</v>
      </c>
    </row>
    <row r="3" spans="1:2" x14ac:dyDescent="0.3">
      <c r="A3" s="26" t="s">
        <v>114</v>
      </c>
      <c r="B3" s="28">
        <v>1</v>
      </c>
    </row>
    <row r="4" spans="1:2" ht="16.2" thickBot="1" x14ac:dyDescent="0.3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K26" sqref="K26"/>
    </sheetView>
  </sheetViews>
  <sheetFormatPr defaultColWidth="11.5546875" defaultRowHeight="14.4" x14ac:dyDescent="0.3"/>
  <sheetData>
    <row r="1" spans="1:10" ht="16.2" thickBot="1" x14ac:dyDescent="0.35">
      <c r="A1" s="1" t="s">
        <v>228</v>
      </c>
      <c r="B1" s="1"/>
      <c r="C1" s="1"/>
      <c r="D1" s="1"/>
      <c r="E1" s="1"/>
      <c r="F1" s="1"/>
      <c r="G1" s="1"/>
      <c r="H1" s="1"/>
      <c r="I1" s="1"/>
      <c r="J1" s="1"/>
    </row>
    <row r="2" spans="1:10" ht="15.6" x14ac:dyDescent="0.3">
      <c r="A2" s="4" t="s">
        <v>151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ht="16.2" thickBot="1" x14ac:dyDescent="0.35">
      <c r="A3" s="27" t="s">
        <v>114</v>
      </c>
      <c r="B3" s="30"/>
      <c r="C3" s="30"/>
      <c r="D3" s="30">
        <v>1</v>
      </c>
      <c r="E3" s="30"/>
      <c r="F3" s="30"/>
      <c r="G3" s="30"/>
      <c r="H3" s="30"/>
      <c r="I3" s="30"/>
      <c r="J3" s="32"/>
    </row>
    <row r="4" spans="1:10" ht="16.2" thickBot="1" x14ac:dyDescent="0.35">
      <c r="A4" s="27" t="s">
        <v>115</v>
      </c>
      <c r="B4" s="30"/>
      <c r="C4" s="30"/>
      <c r="D4" s="30"/>
      <c r="E4" s="30"/>
      <c r="F4" s="30"/>
      <c r="G4" s="30"/>
      <c r="H4" s="30"/>
      <c r="I4" s="30"/>
      <c r="J4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147</v>
      </c>
    </row>
    <row r="2" spans="1:2" s="6" customFormat="1" x14ac:dyDescent="0.3">
      <c r="A2" s="4" t="s">
        <v>148</v>
      </c>
      <c r="B2" s="25" t="s">
        <v>109</v>
      </c>
    </row>
    <row r="3" spans="1:2" x14ac:dyDescent="0.3">
      <c r="A3" s="26" t="s">
        <v>119</v>
      </c>
      <c r="B3" s="28"/>
    </row>
    <row r="4" spans="1:2" ht="16.2" thickBot="1" x14ac:dyDescent="0.3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ColWidth="8.77734375" defaultRowHeight="14.4" x14ac:dyDescent="0.3"/>
  <cols>
    <col min="1" max="1" width="16.44140625" customWidth="1"/>
  </cols>
  <sheetData>
    <row r="1" spans="1:2" ht="16.2" thickBot="1" x14ac:dyDescent="0.35">
      <c r="A1" s="1" t="s">
        <v>149</v>
      </c>
      <c r="B1" s="1"/>
    </row>
    <row r="2" spans="1:2" ht="15.6" x14ac:dyDescent="0.3">
      <c r="A2" s="4" t="s">
        <v>148</v>
      </c>
      <c r="B2" s="25" t="s">
        <v>117</v>
      </c>
    </row>
    <row r="3" spans="1:2" ht="15.6" x14ac:dyDescent="0.3">
      <c r="A3" s="26" t="s">
        <v>119</v>
      </c>
      <c r="B3" s="28"/>
    </row>
    <row r="4" spans="1:2" ht="16.2" thickBot="1" x14ac:dyDescent="0.3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ColWidth="8.77734375" defaultRowHeight="14.4" x14ac:dyDescent="0.3"/>
  <cols>
    <col min="1" max="1" width="14.6640625" customWidth="1"/>
  </cols>
  <sheetData>
    <row r="1" spans="1:2" ht="16.2" thickBot="1" x14ac:dyDescent="0.35">
      <c r="A1" s="1" t="s">
        <v>150</v>
      </c>
    </row>
    <row r="2" spans="1:2" ht="15.6" x14ac:dyDescent="0.3">
      <c r="A2" s="4" t="s">
        <v>151</v>
      </c>
      <c r="B2" s="25" t="s">
        <v>109</v>
      </c>
    </row>
    <row r="3" spans="1:2" ht="16.2" thickBot="1" x14ac:dyDescent="0.3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152</v>
      </c>
    </row>
    <row r="2" spans="1:10" s="6" customFormat="1" x14ac:dyDescent="0.3">
      <c r="A2" s="4" t="s">
        <v>148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25" t="s">
        <v>132</v>
      </c>
    </row>
    <row r="3" spans="1:10" x14ac:dyDescent="0.3">
      <c r="A3" s="26" t="s">
        <v>119</v>
      </c>
      <c r="B3" s="7"/>
      <c r="C3" s="7"/>
      <c r="D3" s="7"/>
      <c r="E3" s="7"/>
      <c r="F3" s="7"/>
      <c r="G3" s="7"/>
      <c r="H3" s="7"/>
      <c r="I3" s="7"/>
      <c r="J3" s="28"/>
    </row>
    <row r="4" spans="1:10" ht="16.2" thickBot="1" x14ac:dyDescent="0.3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153</v>
      </c>
    </row>
    <row r="2" spans="1:2" s="6" customFormat="1" x14ac:dyDescent="0.3">
      <c r="A2" s="4" t="s">
        <v>134</v>
      </c>
      <c r="B2" s="25" t="s">
        <v>109</v>
      </c>
    </row>
    <row r="3" spans="1:2" s="6" customFormat="1" x14ac:dyDescent="0.3">
      <c r="A3" s="26" t="s">
        <v>89</v>
      </c>
      <c r="B3" s="28"/>
    </row>
    <row r="4" spans="1:2" x14ac:dyDescent="0.3">
      <c r="A4" s="26" t="s">
        <v>90</v>
      </c>
      <c r="B4" s="28"/>
    </row>
    <row r="5" spans="1:2" x14ac:dyDescent="0.3">
      <c r="A5" s="26" t="s">
        <v>91</v>
      </c>
      <c r="B5" s="28"/>
    </row>
    <row r="6" spans="1:2" ht="16.2" thickBot="1" x14ac:dyDescent="0.3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09375" defaultRowHeight="15.6" x14ac:dyDescent="0.3"/>
  <cols>
    <col min="1" max="1" width="19.77734375" style="1" customWidth="1"/>
    <col min="2" max="16384" width="9.109375" style="1"/>
  </cols>
  <sheetData>
    <row r="1" spans="1:2" ht="16.2" thickBot="1" x14ac:dyDescent="0.35">
      <c r="A1" s="1" t="s">
        <v>154</v>
      </c>
    </row>
    <row r="2" spans="1:2" s="6" customFormat="1" x14ac:dyDescent="0.3">
      <c r="A2" s="4" t="s">
        <v>146</v>
      </c>
      <c r="B2" s="25" t="s">
        <v>109</v>
      </c>
    </row>
    <row r="3" spans="1:2" x14ac:dyDescent="0.3">
      <c r="A3" s="26" t="s">
        <v>114</v>
      </c>
      <c r="B3" s="28">
        <v>1</v>
      </c>
    </row>
    <row r="4" spans="1:2" ht="16.2" thickBot="1" x14ac:dyDescent="0.3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109375" defaultRowHeight="15.6" x14ac:dyDescent="0.3"/>
  <cols>
    <col min="1" max="1" width="16.77734375" style="1" customWidth="1"/>
    <col min="2" max="2" width="13.109375" style="1" customWidth="1"/>
    <col min="3" max="3" width="9.109375" style="1"/>
    <col min="4" max="4" width="92.44140625" style="1" bestFit="1" customWidth="1"/>
    <col min="5" max="5" width="8.44140625" style="1" bestFit="1" customWidth="1"/>
    <col min="6" max="6" width="2.10937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109375" style="1" bestFit="1" customWidth="1"/>
    <col min="11" max="11" width="12.44140625" style="1" bestFit="1" customWidth="1"/>
    <col min="12" max="48" width="9.109375" style="1"/>
    <col min="49" max="49" width="13.77734375" style="1" bestFit="1" customWidth="1"/>
    <col min="50" max="50" width="9.109375" style="1" bestFit="1" customWidth="1"/>
    <col min="51" max="51" width="6.109375" style="1" bestFit="1" customWidth="1"/>
    <col min="52" max="52" width="15.44140625" style="1" bestFit="1" customWidth="1"/>
    <col min="53" max="16384" width="9.109375" style="1"/>
  </cols>
  <sheetData>
    <row r="1" spans="1:52" ht="16.2" thickBot="1" x14ac:dyDescent="0.35">
      <c r="A1" s="1" t="s">
        <v>44</v>
      </c>
    </row>
    <row r="2" spans="1:52" s="6" customFormat="1" x14ac:dyDescent="0.3">
      <c r="A2" s="4" t="s">
        <v>45</v>
      </c>
      <c r="B2" s="25" t="s">
        <v>46</v>
      </c>
      <c r="D2" s="66" t="s">
        <v>47</v>
      </c>
      <c r="E2" s="67" t="s">
        <v>48</v>
      </c>
      <c r="F2" s="59"/>
      <c r="G2" s="59"/>
      <c r="H2" s="60"/>
      <c r="I2" s="59"/>
      <c r="J2" s="59"/>
      <c r="K2" s="61"/>
    </row>
    <row r="3" spans="1:52" x14ac:dyDescent="0.3">
      <c r="A3" s="26" t="s">
        <v>49</v>
      </c>
      <c r="B3" s="40" t="s">
        <v>50</v>
      </c>
      <c r="D3" s="54" t="s">
        <v>51</v>
      </c>
      <c r="E3" s="55" t="s">
        <v>50</v>
      </c>
      <c r="F3" s="56" t="s">
        <v>52</v>
      </c>
      <c r="G3" s="49" t="s">
        <v>53</v>
      </c>
      <c r="H3" s="53"/>
      <c r="I3" s="49" t="s">
        <v>54</v>
      </c>
      <c r="J3" s="56" t="s">
        <v>52</v>
      </c>
      <c r="K3" s="51" t="s">
        <v>55</v>
      </c>
    </row>
    <row r="4" spans="1:52" x14ac:dyDescent="0.3">
      <c r="A4" s="26" t="s">
        <v>56</v>
      </c>
      <c r="B4" s="40" t="s">
        <v>57</v>
      </c>
      <c r="D4" s="54" t="s">
        <v>58</v>
      </c>
      <c r="E4" s="55" t="s">
        <v>59</v>
      </c>
      <c r="F4" s="56" t="s">
        <v>52</v>
      </c>
      <c r="G4" s="49" t="s">
        <v>60</v>
      </c>
      <c r="H4" s="53"/>
      <c r="I4" s="49"/>
      <c r="J4" s="49"/>
      <c r="K4" s="51"/>
    </row>
    <row r="5" spans="1:52" x14ac:dyDescent="0.3">
      <c r="A5" s="26" t="s">
        <v>61</v>
      </c>
      <c r="B5" s="40" t="s">
        <v>62</v>
      </c>
      <c r="D5" s="54" t="s">
        <v>63</v>
      </c>
      <c r="E5" s="57"/>
      <c r="F5" s="50"/>
      <c r="G5" s="50"/>
      <c r="H5" s="54"/>
      <c r="I5" s="50"/>
      <c r="J5" s="50"/>
      <c r="K5" s="52"/>
    </row>
    <row r="6" spans="1:52" x14ac:dyDescent="0.3">
      <c r="A6" s="26" t="s">
        <v>64</v>
      </c>
      <c r="B6" s="40" t="s">
        <v>65</v>
      </c>
      <c r="D6" s="54" t="s">
        <v>66</v>
      </c>
      <c r="E6" s="55" t="s">
        <v>65</v>
      </c>
      <c r="F6" s="56" t="s">
        <v>52</v>
      </c>
      <c r="G6" s="49" t="s">
        <v>67</v>
      </c>
      <c r="H6" s="54"/>
      <c r="I6" s="50"/>
      <c r="J6" s="50"/>
      <c r="K6" s="52"/>
    </row>
    <row r="7" spans="1:52" x14ac:dyDescent="0.3">
      <c r="A7" s="26" t="s">
        <v>68</v>
      </c>
      <c r="B7" s="40" t="s">
        <v>69</v>
      </c>
      <c r="D7" s="54" t="s">
        <v>70</v>
      </c>
      <c r="E7" s="55" t="s">
        <v>71</v>
      </c>
      <c r="F7" s="56" t="s">
        <v>52</v>
      </c>
      <c r="G7" s="49" t="s">
        <v>72</v>
      </c>
      <c r="H7" s="54"/>
      <c r="I7" s="50"/>
      <c r="J7" s="50"/>
      <c r="K7" s="52"/>
    </row>
    <row r="8" spans="1:52" x14ac:dyDescent="0.3">
      <c r="A8" s="26" t="s">
        <v>73</v>
      </c>
      <c r="B8" s="40" t="s">
        <v>74</v>
      </c>
      <c r="D8" s="54" t="s">
        <v>75</v>
      </c>
      <c r="E8" s="57"/>
      <c r="F8" s="50"/>
      <c r="G8" s="50"/>
      <c r="H8" s="54"/>
      <c r="I8" s="50"/>
      <c r="J8" s="50"/>
      <c r="K8" s="52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76</v>
      </c>
    </row>
    <row r="9" spans="1:52" ht="16.2" thickBot="1" x14ac:dyDescent="0.35">
      <c r="A9" s="27" t="s">
        <v>77</v>
      </c>
      <c r="B9" s="36" t="s">
        <v>78</v>
      </c>
      <c r="D9" s="58" t="s">
        <v>79</v>
      </c>
      <c r="E9" s="62" t="s">
        <v>80</v>
      </c>
      <c r="F9" s="63" t="s">
        <v>52</v>
      </c>
      <c r="G9" s="64" t="s">
        <v>81</v>
      </c>
      <c r="H9" s="58"/>
      <c r="I9" s="65" t="s">
        <v>82</v>
      </c>
      <c r="J9" s="63" t="s">
        <v>52</v>
      </c>
      <c r="K9" s="64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155</v>
      </c>
    </row>
    <row r="2" spans="1:3" s="6" customFormat="1" x14ac:dyDescent="0.3">
      <c r="A2" s="4" t="s">
        <v>134</v>
      </c>
      <c r="B2" s="5" t="s">
        <v>111</v>
      </c>
      <c r="C2" s="25" t="s">
        <v>112</v>
      </c>
    </row>
    <row r="3" spans="1:3" s="6" customFormat="1" x14ac:dyDescent="0.3">
      <c r="A3" s="26" t="s">
        <v>89</v>
      </c>
      <c r="B3" s="7">
        <v>1</v>
      </c>
      <c r="C3" s="28">
        <v>1</v>
      </c>
    </row>
    <row r="4" spans="1:3" s="6" customFormat="1" x14ac:dyDescent="0.3">
      <c r="A4" s="26" t="s">
        <v>90</v>
      </c>
      <c r="B4" s="7">
        <v>1</v>
      </c>
      <c r="C4" s="28">
        <v>1</v>
      </c>
    </row>
    <row r="5" spans="1:3" s="6" customFormat="1" x14ac:dyDescent="0.3">
      <c r="A5" s="26" t="s">
        <v>91</v>
      </c>
      <c r="B5" s="7">
        <v>1</v>
      </c>
      <c r="C5" s="28">
        <v>1</v>
      </c>
    </row>
    <row r="6" spans="1:3" ht="16.2" thickBot="1" x14ac:dyDescent="0.3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156</v>
      </c>
    </row>
    <row r="2" spans="1:3" s="6" customFormat="1" x14ac:dyDescent="0.3">
      <c r="A2" s="4" t="s">
        <v>136</v>
      </c>
      <c r="B2" s="5" t="s">
        <v>111</v>
      </c>
      <c r="C2" s="25" t="s">
        <v>112</v>
      </c>
    </row>
    <row r="3" spans="1:3" s="6" customFormat="1" ht="16.2" thickBot="1" x14ac:dyDescent="0.3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157</v>
      </c>
    </row>
    <row r="2" spans="1:2" s="6" customFormat="1" x14ac:dyDescent="0.3">
      <c r="A2" s="4" t="s">
        <v>136</v>
      </c>
      <c r="B2" s="25" t="s">
        <v>109</v>
      </c>
    </row>
    <row r="3" spans="1:2" s="6" customFormat="1" ht="16.2" thickBot="1" x14ac:dyDescent="0.35">
      <c r="A3" s="27" t="s">
        <v>109</v>
      </c>
      <c r="B3" s="3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158</v>
      </c>
    </row>
    <row r="2" spans="1:2" s="6" customFormat="1" x14ac:dyDescent="0.3">
      <c r="A2" s="4" t="s">
        <v>136</v>
      </c>
      <c r="B2" s="25" t="s">
        <v>117</v>
      </c>
    </row>
    <row r="3" spans="1:2" s="6" customFormat="1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N35" sqref="N35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777343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3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5" s="6" customFormat="1" ht="16.2" thickBot="1" x14ac:dyDescent="0.3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1"/>
      <c r="BC3" s="71"/>
    </row>
    <row r="7" spans="1:55" x14ac:dyDescent="0.3">
      <c r="B7" s="43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topLeftCell="AH1" workbookViewId="0">
      <selection activeCell="F36" sqref="F36"/>
    </sheetView>
  </sheetViews>
  <sheetFormatPr defaultColWidth="9.109375" defaultRowHeight="15.6" x14ac:dyDescent="0.3"/>
  <cols>
    <col min="1" max="1" width="15.6640625" style="6" customWidth="1"/>
    <col min="2" max="2" width="16.4414062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3">
      <c r="A2" s="4" t="s">
        <v>134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3">
      <c r="A3" s="26" t="s">
        <v>89</v>
      </c>
      <c r="B3" s="33">
        <f>(5000*7)/7</f>
        <v>5000</v>
      </c>
      <c r="C3" s="33">
        <f>$B3*(VALUE(RIGHT(C$2,2)))^(-0.21)</f>
        <v>4322.6861565393256</v>
      </c>
      <c r="D3" s="33">
        <f t="shared" ref="D3:BA3" si="0">$B3*(VALUE(RIGHT(D$2,2)))^(-0.21)</f>
        <v>3969.854054028066</v>
      </c>
      <c r="E3" s="33">
        <f t="shared" si="0"/>
        <v>3737.1231215873463</v>
      </c>
      <c r="F3" s="33">
        <f t="shared" si="0"/>
        <v>3566.0407645411756</v>
      </c>
      <c r="G3" s="33">
        <f t="shared" si="0"/>
        <v>3432.0866325657289</v>
      </c>
      <c r="H3" s="33">
        <f t="shared" si="0"/>
        <v>3322.7633834431954</v>
      </c>
      <c r="I3" s="33">
        <f t="shared" si="0"/>
        <v>3230.8820765937307</v>
      </c>
      <c r="J3" s="33">
        <f t="shared" si="0"/>
        <v>3151.9482420566142</v>
      </c>
      <c r="K3" s="33">
        <f t="shared" si="0"/>
        <v>3082.9750093074108</v>
      </c>
      <c r="L3" s="33">
        <f t="shared" si="0"/>
        <v>3021.8822690895304</v>
      </c>
      <c r="M3" s="33">
        <f t="shared" si="0"/>
        <v>2967.1666749271099</v>
      </c>
      <c r="N3" s="33">
        <f t="shared" si="0"/>
        <v>2917.7084983850377</v>
      </c>
      <c r="O3" s="33">
        <f t="shared" si="0"/>
        <v>2872.652655813135</v>
      </c>
      <c r="P3" s="33">
        <f t="shared" si="0"/>
        <v>2831.3322771886264</v>
      </c>
      <c r="Q3" s="33">
        <f t="shared" si="0"/>
        <v>2793.2178451805498</v>
      </c>
      <c r="R3" s="33">
        <f t="shared" si="0"/>
        <v>2757.8823208879021</v>
      </c>
      <c r="S3" s="33">
        <f t="shared" si="0"/>
        <v>2724.9766064133187</v>
      </c>
      <c r="T3" s="33">
        <f t="shared" si="0"/>
        <v>2694.2118882559803</v>
      </c>
      <c r="U3" s="33">
        <f t="shared" si="0"/>
        <v>2665.3466787379693</v>
      </c>
      <c r="V3" s="33">
        <f t="shared" si="0"/>
        <v>2638.1771376675965</v>
      </c>
      <c r="W3" s="33">
        <f t="shared" si="0"/>
        <v>2612.529730256992</v>
      </c>
      <c r="X3" s="33">
        <f t="shared" si="0"/>
        <v>2588.2555787844931</v>
      </c>
      <c r="Y3" s="33">
        <f t="shared" si="0"/>
        <v>2565.2260619704475</v>
      </c>
      <c r="Z3" s="33">
        <f t="shared" si="0"/>
        <v>2543.3293468738825</v>
      </c>
      <c r="AA3" s="33">
        <f t="shared" si="0"/>
        <v>2522.4676269572292</v>
      </c>
      <c r="AB3" s="33">
        <f t="shared" si="0"/>
        <v>2502.5549013630175</v>
      </c>
      <c r="AC3" s="33">
        <f t="shared" si="0"/>
        <v>2483.5151735658728</v>
      </c>
      <c r="AD3" s="33">
        <f t="shared" si="0"/>
        <v>2465.2809782959771</v>
      </c>
      <c r="AE3" s="33">
        <f t="shared" si="0"/>
        <v>2447.7921678332477</v>
      </c>
      <c r="AF3" s="33">
        <f t="shared" si="0"/>
        <v>2430.9949050140044</v>
      </c>
      <c r="AG3" s="33">
        <f t="shared" si="0"/>
        <v>2414.8408223121137</v>
      </c>
      <c r="AH3" s="33">
        <f t="shared" si="0"/>
        <v>2399.2863153481208</v>
      </c>
      <c r="AI3" s="33">
        <f t="shared" si="0"/>
        <v>2384.2919459733362</v>
      </c>
      <c r="AJ3" s="33">
        <f t="shared" si="0"/>
        <v>2369.8219352566389</v>
      </c>
      <c r="AK3" s="33">
        <f t="shared" si="0"/>
        <v>2355.8437306872729</v>
      </c>
      <c r="AL3" s="33">
        <f t="shared" si="0"/>
        <v>2342.3276349980756</v>
      </c>
      <c r="AM3" s="33">
        <f t="shared" si="0"/>
        <v>2329.2464864295607</v>
      </c>
      <c r="AN3" s="33">
        <f t="shared" si="0"/>
        <v>2316.5753821571975</v>
      </c>
      <c r="AO3" s="33">
        <f t="shared" si="0"/>
        <v>2304.2914381117375</v>
      </c>
      <c r="AP3" s="33">
        <f t="shared" si="0"/>
        <v>2292.3735796250239</v>
      </c>
      <c r="AQ3" s="33">
        <f t="shared" si="0"/>
        <v>2280.8023582988521</v>
      </c>
      <c r="AR3" s="33">
        <f t="shared" si="0"/>
        <v>2269.5597912736284</v>
      </c>
      <c r="AS3" s="33">
        <f t="shared" si="0"/>
        <v>2258.6292197058638</v>
      </c>
      <c r="AT3" s="33">
        <f t="shared" si="0"/>
        <v>2247.995183779557</v>
      </c>
      <c r="AU3" s="33">
        <f t="shared" si="0"/>
        <v>2237.6433119994817</v>
      </c>
      <c r="AV3" s="33">
        <f t="shared" si="0"/>
        <v>2227.5602228629186</v>
      </c>
      <c r="AW3" s="33">
        <f t="shared" si="0"/>
        <v>2217.7334372947093</v>
      </c>
      <c r="AX3" s="33">
        <f t="shared" si="0"/>
        <v>2208.1513004701742</v>
      </c>
      <c r="AY3" s="33">
        <f t="shared" si="0"/>
        <v>2198.8029118503878</v>
      </c>
      <c r="AZ3" s="33">
        <f t="shared" si="0"/>
        <v>2189.6780624218341</v>
      </c>
      <c r="BA3" s="34">
        <f t="shared" si="0"/>
        <v>2180.7671782733241</v>
      </c>
    </row>
    <row r="4" spans="1:53" s="6" customFormat="1" x14ac:dyDescent="0.3">
      <c r="A4" s="26" t="s">
        <v>90</v>
      </c>
      <c r="B4" s="33">
        <f>(13000*7)/7</f>
        <v>13000</v>
      </c>
      <c r="C4" s="33">
        <f t="shared" ref="C4:BA4" si="1">$B4*(VALUE(RIGHT(C$2,2)))^(-0.35)</f>
        <v>10199.593272657759</v>
      </c>
      <c r="D4" s="33">
        <f t="shared" si="1"/>
        <v>8850.1557384298558</v>
      </c>
      <c r="E4" s="33">
        <f t="shared" si="1"/>
        <v>8002.4386867419562</v>
      </c>
      <c r="F4" s="33">
        <f t="shared" si="1"/>
        <v>7401.2291525269902</v>
      </c>
      <c r="G4" s="33">
        <f t="shared" si="1"/>
        <v>6943.6914562817392</v>
      </c>
      <c r="H4" s="33">
        <f t="shared" si="1"/>
        <v>6578.9871524644777</v>
      </c>
      <c r="I4" s="33">
        <f t="shared" si="1"/>
        <v>6278.5861380114975</v>
      </c>
      <c r="J4" s="33">
        <f t="shared" si="1"/>
        <v>6025.0197380356067</v>
      </c>
      <c r="K4" s="33">
        <f t="shared" si="1"/>
        <v>5806.8866979625209</v>
      </c>
      <c r="L4" s="33">
        <f t="shared" si="1"/>
        <v>5616.3726073325097</v>
      </c>
      <c r="M4" s="33">
        <f t="shared" si="1"/>
        <v>5447.9098973001837</v>
      </c>
      <c r="N4" s="33">
        <f t="shared" si="1"/>
        <v>5297.4050229787554</v>
      </c>
      <c r="O4" s="33">
        <f t="shared" si="1"/>
        <v>5161.7687000906553</v>
      </c>
      <c r="P4" s="33">
        <f t="shared" si="1"/>
        <v>5038.6177427439279</v>
      </c>
      <c r="Q4" s="33">
        <f t="shared" si="1"/>
        <v>4926.0788411587946</v>
      </c>
      <c r="R4" s="33">
        <f t="shared" si="1"/>
        <v>4822.655389453148</v>
      </c>
      <c r="S4" s="33">
        <f t="shared" si="1"/>
        <v>4727.1346759767848</v>
      </c>
      <c r="T4" s="33">
        <f t="shared" si="1"/>
        <v>4638.5216926550756</v>
      </c>
      <c r="U4" s="33">
        <f t="shared" si="1"/>
        <v>4555.9909615095667</v>
      </c>
      <c r="V4" s="33">
        <f t="shared" si="1"/>
        <v>4478.8508384953684</v>
      </c>
      <c r="W4" s="33">
        <f t="shared" si="1"/>
        <v>4406.5166355759993</v>
      </c>
      <c r="X4" s="33">
        <f t="shared" si="1"/>
        <v>4338.4900892934511</v>
      </c>
      <c r="Y4" s="33">
        <f t="shared" si="1"/>
        <v>4274.3434721960448</v>
      </c>
      <c r="Z4" s="33">
        <f t="shared" si="1"/>
        <v>4213.7071514011832</v>
      </c>
      <c r="AA4" s="33">
        <f t="shared" si="1"/>
        <v>4156.2597411475017</v>
      </c>
      <c r="AB4" s="33">
        <f t="shared" si="1"/>
        <v>4101.7202314406904</v>
      </c>
      <c r="AC4" s="33">
        <f t="shared" si="1"/>
        <v>4049.8416391123101</v>
      </c>
      <c r="AD4" s="33">
        <f t="shared" si="1"/>
        <v>4000.4058439727946</v>
      </c>
      <c r="AE4" s="33">
        <f t="shared" si="1"/>
        <v>3953.2193563373075</v>
      </c>
      <c r="AF4" s="33">
        <f t="shared" si="1"/>
        <v>3908.1098230304679</v>
      </c>
      <c r="AG4" s="33">
        <f t="shared" si="1"/>
        <v>3864.9231237588433</v>
      </c>
      <c r="AH4" s="33">
        <f t="shared" si="1"/>
        <v>3823.52094307262</v>
      </c>
      <c r="AI4" s="33">
        <f t="shared" si="1"/>
        <v>3783.7787282010004</v>
      </c>
      <c r="AJ4" s="33">
        <f t="shared" si="1"/>
        <v>3745.5839620708166</v>
      </c>
      <c r="AK4" s="33">
        <f t="shared" si="1"/>
        <v>3708.8346953876949</v>
      </c>
      <c r="AL4" s="33">
        <f t="shared" si="1"/>
        <v>3673.4382929104909</v>
      </c>
      <c r="AM4" s="33">
        <f t="shared" si="1"/>
        <v>3639.3103578062914</v>
      </c>
      <c r="AN4" s="33">
        <f t="shared" si="1"/>
        <v>3606.3738048386595</v>
      </c>
      <c r="AO4" s="33">
        <f t="shared" si="1"/>
        <v>3574.5580585617336</v>
      </c>
      <c r="AP4" s="33">
        <f t="shared" si="1"/>
        <v>3543.7983569997164</v>
      </c>
      <c r="AQ4" s="33">
        <f t="shared" si="1"/>
        <v>3514.035144734994</v>
      </c>
      <c r="AR4" s="33">
        <f t="shared" si="1"/>
        <v>3485.2135420978043</v>
      </c>
      <c r="AS4" s="33">
        <f t="shared" si="1"/>
        <v>3457.28287939042</v>
      </c>
      <c r="AT4" s="33">
        <f t="shared" si="1"/>
        <v>3430.1962868999744</v>
      </c>
      <c r="AU4" s="33">
        <f t="shared" si="1"/>
        <v>3403.9103329422956</v>
      </c>
      <c r="AV4" s="33">
        <f t="shared" si="1"/>
        <v>3378.3847034009873</v>
      </c>
      <c r="AW4" s="33">
        <f t="shared" si="1"/>
        <v>3353.5819172337992</v>
      </c>
      <c r="AX4" s="33">
        <f t="shared" si="1"/>
        <v>3329.4670732532813</v>
      </c>
      <c r="AY4" s="33">
        <f t="shared" si="1"/>
        <v>3306.0076241831839</v>
      </c>
      <c r="AZ4" s="33">
        <f t="shared" si="1"/>
        <v>3283.1731745721877</v>
      </c>
      <c r="BA4" s="34">
        <f t="shared" si="1"/>
        <v>3260.9352996327957</v>
      </c>
    </row>
    <row r="5" spans="1:53" x14ac:dyDescent="0.3">
      <c r="A5" s="26" t="s">
        <v>91</v>
      </c>
      <c r="B5" s="33">
        <f>(8000*7)/7</f>
        <v>8000</v>
      </c>
      <c r="C5" s="33">
        <f>$B5*(VALUE(RIGHT(C$2,2)))^(-0.25)</f>
        <v>6727.171322029717</v>
      </c>
      <c r="D5" s="33">
        <f t="shared" ref="D5:BA5" si="2">$B5*(VALUE(RIGHT(D$2,2)))^(-0.25)</f>
        <v>6078.6854852127399</v>
      </c>
      <c r="E5" s="33">
        <f t="shared" si="2"/>
        <v>5656.8542494923804</v>
      </c>
      <c r="F5" s="33">
        <f t="shared" si="2"/>
        <v>5349.9224398113756</v>
      </c>
      <c r="G5" s="33">
        <f t="shared" si="2"/>
        <v>5111.5448339701798</v>
      </c>
      <c r="H5" s="33">
        <f t="shared" si="2"/>
        <v>4918.3052236101157</v>
      </c>
      <c r="I5" s="33">
        <f t="shared" si="2"/>
        <v>4756.8284600108846</v>
      </c>
      <c r="J5" s="33">
        <f t="shared" si="2"/>
        <v>4618.8021535170055</v>
      </c>
      <c r="K5" s="33">
        <f t="shared" si="2"/>
        <v>4498.7306015227923</v>
      </c>
      <c r="L5" s="33">
        <f t="shared" si="2"/>
        <v>4392.8038942088997</v>
      </c>
      <c r="M5" s="33">
        <f t="shared" si="2"/>
        <v>4298.279727294168</v>
      </c>
      <c r="N5" s="33">
        <f t="shared" si="2"/>
        <v>4213.1231027834128</v>
      </c>
      <c r="O5" s="33">
        <f t="shared" si="2"/>
        <v>4135.7852316573644</v>
      </c>
      <c r="P5" s="33">
        <f t="shared" si="2"/>
        <v>4065.0619852369177</v>
      </c>
      <c r="Q5" s="33">
        <f t="shared" si="2"/>
        <v>4000</v>
      </c>
      <c r="R5" s="33">
        <f t="shared" si="2"/>
        <v>3939.8324840436189</v>
      </c>
      <c r="S5" s="33">
        <f t="shared" si="2"/>
        <v>3883.9341736585875</v>
      </c>
      <c r="T5" s="33">
        <f t="shared" si="2"/>
        <v>3831.7890035485975</v>
      </c>
      <c r="U5" s="33">
        <f t="shared" si="2"/>
        <v>3782.9664360127035</v>
      </c>
      <c r="V5" s="33">
        <f t="shared" si="2"/>
        <v>3737.1038218256008</v>
      </c>
      <c r="W5" s="33">
        <f t="shared" si="2"/>
        <v>3693.8930475528209</v>
      </c>
      <c r="X5" s="33">
        <f t="shared" si="2"/>
        <v>3653.0702839738501</v>
      </c>
      <c r="Y5" s="33">
        <f t="shared" si="2"/>
        <v>3614.4080144393793</v>
      </c>
      <c r="Z5" s="33">
        <f t="shared" si="2"/>
        <v>3577.7087639996635</v>
      </c>
      <c r="AA5" s="33">
        <f t="shared" si="2"/>
        <v>3542.800114153179</v>
      </c>
      <c r="AB5" s="33">
        <f t="shared" si="2"/>
        <v>3509.5307012066469</v>
      </c>
      <c r="AC5" s="33">
        <f t="shared" si="2"/>
        <v>3477.7669755599313</v>
      </c>
      <c r="AD5" s="33">
        <f t="shared" si="2"/>
        <v>3447.390555671248</v>
      </c>
      <c r="AE5" s="33">
        <f t="shared" si="2"/>
        <v>3418.2960511698725</v>
      </c>
      <c r="AF5" s="33">
        <f t="shared" si="2"/>
        <v>3390.3892593201731</v>
      </c>
      <c r="AG5" s="33">
        <f t="shared" si="2"/>
        <v>3363.5856610148585</v>
      </c>
      <c r="AH5" s="33">
        <f t="shared" si="2"/>
        <v>3337.8091588892048</v>
      </c>
      <c r="AI5" s="33">
        <f t="shared" si="2"/>
        <v>3312.9910125324163</v>
      </c>
      <c r="AJ5" s="33">
        <f t="shared" si="2"/>
        <v>3289.0689352041582</v>
      </c>
      <c r="AK5" s="33">
        <f t="shared" si="2"/>
        <v>3265.9863237109048</v>
      </c>
      <c r="AL5" s="33">
        <f t="shared" si="2"/>
        <v>3243.6915987101593</v>
      </c>
      <c r="AM5" s="33">
        <f t="shared" si="2"/>
        <v>3222.1376370926187</v>
      </c>
      <c r="AN5" s="33">
        <f t="shared" si="2"/>
        <v>3201.2812815379993</v>
      </c>
      <c r="AO5" s="33">
        <f t="shared" si="2"/>
        <v>3181.0829150682025</v>
      </c>
      <c r="AP5" s="33">
        <f t="shared" si="2"/>
        <v>3161.5060905952382</v>
      </c>
      <c r="AQ5" s="33">
        <f t="shared" si="2"/>
        <v>3142.5172072041037</v>
      </c>
      <c r="AR5" s="33">
        <f t="shared" si="2"/>
        <v>3124.0852263161291</v>
      </c>
      <c r="AS5" s="33">
        <f t="shared" si="2"/>
        <v>3106.1814220177857</v>
      </c>
      <c r="AT5" s="33">
        <f t="shared" si="2"/>
        <v>3088.7791607687177</v>
      </c>
      <c r="AU5" s="33">
        <f t="shared" si="2"/>
        <v>3071.8537064634797</v>
      </c>
      <c r="AV5" s="33">
        <f t="shared" si="2"/>
        <v>3055.382047447627</v>
      </c>
      <c r="AW5" s="33">
        <f t="shared" si="2"/>
        <v>3039.3427426063699</v>
      </c>
      <c r="AX5" s="33">
        <f t="shared" si="2"/>
        <v>3023.7157840738182</v>
      </c>
      <c r="AY5" s="33">
        <f t="shared" si="2"/>
        <v>3008.482474469115</v>
      </c>
      <c r="AZ5" s="33">
        <f t="shared" si="2"/>
        <v>2993.6253168656999</v>
      </c>
      <c r="BA5" s="34">
        <f t="shared" si="2"/>
        <v>2979.1279159518585</v>
      </c>
    </row>
    <row r="6" spans="1:53" ht="16.2" thickBot="1" x14ac:dyDescent="0.35">
      <c r="A6" s="27" t="s">
        <v>92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3">
      <c r="B7" s="42"/>
      <c r="C7" s="43"/>
    </row>
    <row r="9" spans="1:53" x14ac:dyDescent="0.3">
      <c r="B9" s="43"/>
    </row>
    <row r="10" spans="1:53" x14ac:dyDescent="0.3">
      <c r="B10" s="43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topLeftCell="AD1" workbookViewId="0">
      <selection activeCell="D22" sqref="D22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3">
      <c r="A2" s="4" t="s">
        <v>136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ht="16.2" thickBot="1" x14ac:dyDescent="0.3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5" spans="1:53" x14ac:dyDescent="0.3">
      <c r="F5" s="10"/>
    </row>
    <row r="6" spans="1:53" x14ac:dyDescent="0.3">
      <c r="A6" s="1"/>
      <c r="B6" s="43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sheetPr>
    <tabColor rgb="FFD9C6FE"/>
  </sheetPr>
  <dimension ref="A1:B3"/>
  <sheetViews>
    <sheetView workbookViewId="0">
      <selection activeCell="B3" sqref="B3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5.6" x14ac:dyDescent="0.3">
      <c r="A2" s="4" t="s">
        <v>151</v>
      </c>
      <c r="B2" s="25" t="s">
        <v>46</v>
      </c>
    </row>
    <row r="3" spans="1:2" ht="16.2" thickBot="1" x14ac:dyDescent="0.35">
      <c r="A3" s="27" t="s">
        <v>117</v>
      </c>
      <c r="B3" s="3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T25" sqref="T25"/>
    </sheetView>
  </sheetViews>
  <sheetFormatPr defaultColWidth="9.109375" defaultRowHeight="15.6" x14ac:dyDescent="0.3"/>
  <cols>
    <col min="1" max="16384" width="9.109375" style="1"/>
  </cols>
  <sheetData>
    <row r="1" spans="1:16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3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3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3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34">
        <v>14285.714285714286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3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42857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3">
      <c r="A8" s="26" t="s">
        <v>124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42857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3">
      <c r="A9" s="26" t="s">
        <v>125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3">
      <c r="A10" s="26" t="s">
        <v>126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6">
        <v>14286</v>
      </c>
      <c r="N10" s="72">
        <v>0</v>
      </c>
      <c r="O10" s="82">
        <v>0</v>
      </c>
      <c r="P10" s="28">
        <v>0</v>
      </c>
    </row>
    <row r="11" spans="1:16" x14ac:dyDescent="0.3">
      <c r="A11" s="26" t="s">
        <v>127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2">
        <v>0</v>
      </c>
      <c r="K11" s="7">
        <v>0</v>
      </c>
      <c r="L11" s="72">
        <v>42857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3">
      <c r="A12" s="26" t="s">
        <v>128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3">
      <c r="A13" s="26" t="s">
        <v>129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3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2">
        <v>35714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3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3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2">
        <v>35714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2">
        <v>35714</v>
      </c>
      <c r="O16" s="83">
        <v>0</v>
      </c>
      <c r="P16" s="76">
        <v>0</v>
      </c>
    </row>
    <row r="17" spans="1:16" x14ac:dyDescent="0.3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14286</v>
      </c>
    </row>
    <row r="18" spans="1:16" x14ac:dyDescent="0.3">
      <c r="A18" s="26" t="s">
        <v>114</v>
      </c>
      <c r="B18" s="7">
        <v>0</v>
      </c>
      <c r="C18" s="7">
        <v>0</v>
      </c>
      <c r="D18" s="28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42857</v>
      </c>
    </row>
    <row r="19" spans="1:16" x14ac:dyDescent="0.3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6">
        <v>42857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42857</v>
      </c>
    </row>
    <row r="20" spans="1:16" x14ac:dyDescent="0.3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6.2" thickBot="1" x14ac:dyDescent="0.3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C19" sqref="C19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3">
      <c r="A2" s="4" t="s">
        <v>212</v>
      </c>
      <c r="B2" s="25" t="s">
        <v>46</v>
      </c>
    </row>
    <row r="3" spans="1:2" x14ac:dyDescent="0.3">
      <c r="A3" s="26" t="s">
        <v>111</v>
      </c>
      <c r="B3" s="34">
        <v>9285.7142857143008</v>
      </c>
    </row>
    <row r="4" spans="1:2" ht="16.2" thickBot="1" x14ac:dyDescent="0.35">
      <c r="A4" s="27" t="s">
        <v>112</v>
      </c>
      <c r="B4" s="34">
        <v>9285.7142857143008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4" x14ac:dyDescent="0.3">
      <c r="A1" s="1" t="s">
        <v>88</v>
      </c>
    </row>
    <row r="2" spans="1:4" x14ac:dyDescent="0.3">
      <c r="A2" s="2" t="s">
        <v>89</v>
      </c>
    </row>
    <row r="3" spans="1:4" x14ac:dyDescent="0.3">
      <c r="A3" s="2" t="s">
        <v>90</v>
      </c>
      <c r="D3" s="10"/>
    </row>
    <row r="4" spans="1:4" x14ac:dyDescent="0.3">
      <c r="A4" s="2" t="s">
        <v>91</v>
      </c>
    </row>
    <row r="5" spans="1:4" x14ac:dyDescent="0.3">
      <c r="A5" s="2" t="s">
        <v>92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I24" sqref="I24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3">
      <c r="A2" s="4" t="s">
        <v>151</v>
      </c>
      <c r="B2" s="25" t="s">
        <v>46</v>
      </c>
    </row>
    <row r="3" spans="1:2" ht="16.2" thickBot="1" x14ac:dyDescent="0.35">
      <c r="A3" s="27" t="s">
        <v>117</v>
      </c>
      <c r="B3" s="36">
        <v>350000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E33" sqref="E33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2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3">
      <c r="A2" s="4" t="s">
        <v>148</v>
      </c>
      <c r="B2" s="70" t="s">
        <v>46</v>
      </c>
    </row>
    <row r="3" spans="1:2" x14ac:dyDescent="0.3">
      <c r="A3" s="26" t="s">
        <v>119</v>
      </c>
      <c r="B3" s="69">
        <v>10000</v>
      </c>
    </row>
    <row r="4" spans="1:2" ht="16.2" thickBot="1" x14ac:dyDescent="0.35">
      <c r="A4" s="27" t="s">
        <v>120</v>
      </c>
      <c r="B4" s="41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G1" workbookViewId="0">
      <selection activeCell="F38" sqref="F38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218</v>
      </c>
      <c r="L1" s="1">
        <v>0.7</v>
      </c>
    </row>
    <row r="2" spans="1:53" s="6" customFormat="1" x14ac:dyDescent="0.3">
      <c r="A2" s="4" t="s">
        <v>146</v>
      </c>
      <c r="B2" s="5" t="s">
        <v>159</v>
      </c>
      <c r="C2" s="5" t="s">
        <v>160</v>
      </c>
      <c r="D2" s="5" t="s">
        <v>161</v>
      </c>
      <c r="E2" s="5" t="s">
        <v>162</v>
      </c>
      <c r="F2" s="5" t="s">
        <v>163</v>
      </c>
      <c r="G2" s="5" t="s">
        <v>164</v>
      </c>
      <c r="H2" s="5" t="s">
        <v>165</v>
      </c>
      <c r="I2" s="5" t="s">
        <v>166</v>
      </c>
      <c r="J2" s="5" t="s">
        <v>167</v>
      </c>
      <c r="K2" s="5" t="s">
        <v>168</v>
      </c>
      <c r="L2" s="5" t="s">
        <v>169</v>
      </c>
      <c r="M2" s="5" t="s">
        <v>170</v>
      </c>
      <c r="N2" s="5" t="s">
        <v>171</v>
      </c>
      <c r="O2" s="5" t="s">
        <v>172</v>
      </c>
      <c r="P2" s="5" t="s">
        <v>173</v>
      </c>
      <c r="Q2" s="5" t="s">
        <v>174</v>
      </c>
      <c r="R2" s="5" t="s">
        <v>175</v>
      </c>
      <c r="S2" s="5" t="s">
        <v>176</v>
      </c>
      <c r="T2" s="5" t="s">
        <v>177</v>
      </c>
      <c r="U2" s="5" t="s">
        <v>178</v>
      </c>
      <c r="V2" s="5" t="s">
        <v>179</v>
      </c>
      <c r="W2" s="5" t="s">
        <v>180</v>
      </c>
      <c r="X2" s="5" t="s">
        <v>181</v>
      </c>
      <c r="Y2" s="5" t="s">
        <v>182</v>
      </c>
      <c r="Z2" s="5" t="s">
        <v>183</v>
      </c>
      <c r="AA2" s="5" t="s">
        <v>184</v>
      </c>
      <c r="AB2" s="5" t="s">
        <v>185</v>
      </c>
      <c r="AC2" s="5" t="s">
        <v>186</v>
      </c>
      <c r="AD2" s="5" t="s">
        <v>187</v>
      </c>
      <c r="AE2" s="5" t="s">
        <v>188</v>
      </c>
      <c r="AF2" s="5" t="s">
        <v>189</v>
      </c>
      <c r="AG2" s="5" t="s">
        <v>190</v>
      </c>
      <c r="AH2" s="5" t="s">
        <v>191</v>
      </c>
      <c r="AI2" s="5" t="s">
        <v>192</v>
      </c>
      <c r="AJ2" s="5" t="s">
        <v>193</v>
      </c>
      <c r="AK2" s="5" t="s">
        <v>194</v>
      </c>
      <c r="AL2" s="5" t="s">
        <v>195</v>
      </c>
      <c r="AM2" s="5" t="s">
        <v>196</v>
      </c>
      <c r="AN2" s="5" t="s">
        <v>197</v>
      </c>
      <c r="AO2" s="5" t="s">
        <v>198</v>
      </c>
      <c r="AP2" s="5" t="s">
        <v>199</v>
      </c>
      <c r="AQ2" s="5" t="s">
        <v>200</v>
      </c>
      <c r="AR2" s="5" t="s">
        <v>201</v>
      </c>
      <c r="AS2" s="5" t="s">
        <v>202</v>
      </c>
      <c r="AT2" s="5" t="s">
        <v>203</v>
      </c>
      <c r="AU2" s="5" t="s">
        <v>204</v>
      </c>
      <c r="AV2" s="5" t="s">
        <v>205</v>
      </c>
      <c r="AW2" s="5" t="s">
        <v>206</v>
      </c>
      <c r="AX2" s="5" t="s">
        <v>207</v>
      </c>
      <c r="AY2" s="5" t="s">
        <v>208</v>
      </c>
      <c r="AZ2" s="5" t="s">
        <v>209</v>
      </c>
      <c r="BA2" s="25" t="s">
        <v>210</v>
      </c>
    </row>
    <row r="3" spans="1:53" s="6" customFormat="1" x14ac:dyDescent="0.3">
      <c r="A3" s="26" t="s">
        <v>114</v>
      </c>
      <c r="B3" s="33">
        <f>$F$1*$L$1</f>
        <v>49999.999999999978</v>
      </c>
      <c r="C3" s="33">
        <f t="shared" ref="C3:BA3" si="0">$F$1*$L$1</f>
        <v>49999.999999999978</v>
      </c>
      <c r="D3" s="33">
        <f t="shared" si="0"/>
        <v>49999.999999999978</v>
      </c>
      <c r="E3" s="33">
        <f t="shared" si="0"/>
        <v>49999.999999999978</v>
      </c>
      <c r="F3" s="33">
        <f t="shared" si="0"/>
        <v>49999.999999999978</v>
      </c>
      <c r="G3" s="33">
        <f t="shared" si="0"/>
        <v>49999.999999999978</v>
      </c>
      <c r="H3" s="33">
        <f t="shared" si="0"/>
        <v>49999.999999999978</v>
      </c>
      <c r="I3" s="33">
        <f t="shared" si="0"/>
        <v>49999.999999999978</v>
      </c>
      <c r="J3" s="33">
        <f t="shared" si="0"/>
        <v>49999.999999999978</v>
      </c>
      <c r="K3" s="33">
        <f t="shared" si="0"/>
        <v>49999.999999999978</v>
      </c>
      <c r="L3" s="33">
        <f t="shared" si="0"/>
        <v>49999.999999999978</v>
      </c>
      <c r="M3" s="33">
        <f t="shared" si="0"/>
        <v>49999.999999999978</v>
      </c>
      <c r="N3" s="33">
        <f t="shared" si="0"/>
        <v>49999.999999999978</v>
      </c>
      <c r="O3" s="33">
        <f t="shared" si="0"/>
        <v>49999.999999999978</v>
      </c>
      <c r="P3" s="33">
        <f t="shared" si="0"/>
        <v>49999.999999999978</v>
      </c>
      <c r="Q3" s="33">
        <f t="shared" si="0"/>
        <v>49999.999999999978</v>
      </c>
      <c r="R3" s="33">
        <f t="shared" si="0"/>
        <v>49999.999999999978</v>
      </c>
      <c r="S3" s="33">
        <f t="shared" si="0"/>
        <v>49999.999999999978</v>
      </c>
      <c r="T3" s="33">
        <f t="shared" si="0"/>
        <v>49999.999999999978</v>
      </c>
      <c r="U3" s="33">
        <f t="shared" si="0"/>
        <v>49999.999999999978</v>
      </c>
      <c r="V3" s="33">
        <f t="shared" si="0"/>
        <v>49999.999999999978</v>
      </c>
      <c r="W3" s="33">
        <f t="shared" si="0"/>
        <v>49999.999999999978</v>
      </c>
      <c r="X3" s="33">
        <f t="shared" si="0"/>
        <v>49999.999999999978</v>
      </c>
      <c r="Y3" s="33">
        <f t="shared" si="0"/>
        <v>49999.999999999978</v>
      </c>
      <c r="Z3" s="33">
        <f t="shared" si="0"/>
        <v>49999.999999999978</v>
      </c>
      <c r="AA3" s="33">
        <f t="shared" si="0"/>
        <v>49999.999999999978</v>
      </c>
      <c r="AB3" s="33">
        <f t="shared" si="0"/>
        <v>49999.999999999978</v>
      </c>
      <c r="AC3" s="33">
        <f t="shared" si="0"/>
        <v>49999.999999999978</v>
      </c>
      <c r="AD3" s="33">
        <f t="shared" si="0"/>
        <v>49999.999999999978</v>
      </c>
      <c r="AE3" s="33">
        <f t="shared" si="0"/>
        <v>49999.999999999978</v>
      </c>
      <c r="AF3" s="33">
        <f t="shared" si="0"/>
        <v>49999.999999999978</v>
      </c>
      <c r="AG3" s="33">
        <f t="shared" si="0"/>
        <v>49999.999999999978</v>
      </c>
      <c r="AH3" s="33">
        <f t="shared" si="0"/>
        <v>49999.999999999978</v>
      </c>
      <c r="AI3" s="33">
        <f t="shared" si="0"/>
        <v>49999.999999999978</v>
      </c>
      <c r="AJ3" s="33">
        <f t="shared" si="0"/>
        <v>49999.999999999978</v>
      </c>
      <c r="AK3" s="33">
        <f t="shared" si="0"/>
        <v>49999.999999999978</v>
      </c>
      <c r="AL3" s="33">
        <f t="shared" si="0"/>
        <v>49999.999999999978</v>
      </c>
      <c r="AM3" s="33">
        <f t="shared" si="0"/>
        <v>49999.999999999978</v>
      </c>
      <c r="AN3" s="33">
        <f t="shared" si="0"/>
        <v>49999.999999999978</v>
      </c>
      <c r="AO3" s="33">
        <f t="shared" si="0"/>
        <v>49999.999999999978</v>
      </c>
      <c r="AP3" s="33">
        <f t="shared" si="0"/>
        <v>49999.999999999978</v>
      </c>
      <c r="AQ3" s="33">
        <f t="shared" si="0"/>
        <v>49999.999999999978</v>
      </c>
      <c r="AR3" s="33">
        <f t="shared" si="0"/>
        <v>49999.999999999978</v>
      </c>
      <c r="AS3" s="33">
        <f t="shared" si="0"/>
        <v>49999.999999999978</v>
      </c>
      <c r="AT3" s="33">
        <f t="shared" si="0"/>
        <v>49999.999999999978</v>
      </c>
      <c r="AU3" s="33">
        <f t="shared" si="0"/>
        <v>49999.999999999978</v>
      </c>
      <c r="AV3" s="33">
        <f t="shared" si="0"/>
        <v>49999.999999999978</v>
      </c>
      <c r="AW3" s="33">
        <f t="shared" si="0"/>
        <v>49999.999999999978</v>
      </c>
      <c r="AX3" s="33">
        <f t="shared" si="0"/>
        <v>49999.999999999978</v>
      </c>
      <c r="AY3" s="33">
        <f t="shared" si="0"/>
        <v>49999.999999999978</v>
      </c>
      <c r="AZ3" s="33">
        <f t="shared" si="0"/>
        <v>49999.999999999978</v>
      </c>
      <c r="BA3" s="34">
        <f t="shared" si="0"/>
        <v>49999.999999999978</v>
      </c>
    </row>
    <row r="4" spans="1:53" ht="16.2" thickBot="1" x14ac:dyDescent="0.35">
      <c r="A4" s="27" t="s">
        <v>115</v>
      </c>
      <c r="B4" s="41">
        <f>$I$1*$L$1</f>
        <v>30000.000000000025</v>
      </c>
      <c r="C4" s="35">
        <f t="shared" ref="C4:BA4" si="1">$I$1*$L$1</f>
        <v>30000.000000000025</v>
      </c>
      <c r="D4" s="35">
        <f t="shared" si="1"/>
        <v>30000.000000000025</v>
      </c>
      <c r="E4" s="35">
        <f t="shared" si="1"/>
        <v>30000.000000000025</v>
      </c>
      <c r="F4" s="35">
        <f t="shared" si="1"/>
        <v>30000.000000000025</v>
      </c>
      <c r="G4" s="35">
        <f t="shared" si="1"/>
        <v>30000.000000000025</v>
      </c>
      <c r="H4" s="35">
        <f t="shared" si="1"/>
        <v>30000.000000000025</v>
      </c>
      <c r="I4" s="35">
        <f t="shared" si="1"/>
        <v>30000.000000000025</v>
      </c>
      <c r="J4" s="35">
        <f t="shared" si="1"/>
        <v>30000.000000000025</v>
      </c>
      <c r="K4" s="35">
        <f t="shared" si="1"/>
        <v>30000.000000000025</v>
      </c>
      <c r="L4" s="35">
        <f t="shared" si="1"/>
        <v>30000.000000000025</v>
      </c>
      <c r="M4" s="35">
        <f t="shared" si="1"/>
        <v>30000.000000000025</v>
      </c>
      <c r="N4" s="35">
        <f t="shared" si="1"/>
        <v>30000.000000000025</v>
      </c>
      <c r="O4" s="35">
        <f t="shared" si="1"/>
        <v>30000.000000000025</v>
      </c>
      <c r="P4" s="35">
        <f t="shared" si="1"/>
        <v>30000.000000000025</v>
      </c>
      <c r="Q4" s="35">
        <f t="shared" si="1"/>
        <v>30000.000000000025</v>
      </c>
      <c r="R4" s="35">
        <f t="shared" si="1"/>
        <v>30000.000000000025</v>
      </c>
      <c r="S4" s="35">
        <f t="shared" si="1"/>
        <v>30000.000000000025</v>
      </c>
      <c r="T4" s="35">
        <f t="shared" si="1"/>
        <v>30000.000000000025</v>
      </c>
      <c r="U4" s="35">
        <f t="shared" si="1"/>
        <v>30000.000000000025</v>
      </c>
      <c r="V4" s="35">
        <f t="shared" si="1"/>
        <v>30000.000000000025</v>
      </c>
      <c r="W4" s="35">
        <f t="shared" si="1"/>
        <v>30000.000000000025</v>
      </c>
      <c r="X4" s="35">
        <f t="shared" si="1"/>
        <v>30000.000000000025</v>
      </c>
      <c r="Y4" s="35">
        <f t="shared" si="1"/>
        <v>30000.000000000025</v>
      </c>
      <c r="Z4" s="35">
        <f t="shared" si="1"/>
        <v>30000.000000000025</v>
      </c>
      <c r="AA4" s="35">
        <f t="shared" si="1"/>
        <v>30000.000000000025</v>
      </c>
      <c r="AB4" s="35">
        <f t="shared" si="1"/>
        <v>30000.000000000025</v>
      </c>
      <c r="AC4" s="35">
        <f t="shared" si="1"/>
        <v>30000.000000000025</v>
      </c>
      <c r="AD4" s="35">
        <f t="shared" si="1"/>
        <v>30000.000000000025</v>
      </c>
      <c r="AE4" s="35">
        <f t="shared" si="1"/>
        <v>30000.000000000025</v>
      </c>
      <c r="AF4" s="35">
        <f t="shared" si="1"/>
        <v>30000.000000000025</v>
      </c>
      <c r="AG4" s="35">
        <f t="shared" si="1"/>
        <v>30000.000000000025</v>
      </c>
      <c r="AH4" s="35">
        <f t="shared" si="1"/>
        <v>30000.000000000025</v>
      </c>
      <c r="AI4" s="35">
        <f t="shared" si="1"/>
        <v>30000.000000000025</v>
      </c>
      <c r="AJ4" s="35">
        <f t="shared" si="1"/>
        <v>30000.000000000025</v>
      </c>
      <c r="AK4" s="35">
        <f t="shared" si="1"/>
        <v>30000.000000000025</v>
      </c>
      <c r="AL4" s="35">
        <f t="shared" si="1"/>
        <v>30000.000000000025</v>
      </c>
      <c r="AM4" s="35">
        <f t="shared" si="1"/>
        <v>30000.000000000025</v>
      </c>
      <c r="AN4" s="35">
        <f t="shared" si="1"/>
        <v>30000.000000000025</v>
      </c>
      <c r="AO4" s="35">
        <f t="shared" si="1"/>
        <v>30000.000000000025</v>
      </c>
      <c r="AP4" s="35">
        <f t="shared" si="1"/>
        <v>30000.000000000025</v>
      </c>
      <c r="AQ4" s="35">
        <f t="shared" si="1"/>
        <v>30000.000000000025</v>
      </c>
      <c r="AR4" s="35">
        <f t="shared" si="1"/>
        <v>30000.000000000025</v>
      </c>
      <c r="AS4" s="35">
        <f t="shared" si="1"/>
        <v>30000.000000000025</v>
      </c>
      <c r="AT4" s="35">
        <f t="shared" si="1"/>
        <v>30000.000000000025</v>
      </c>
      <c r="AU4" s="35">
        <f t="shared" si="1"/>
        <v>30000.000000000025</v>
      </c>
      <c r="AV4" s="35">
        <f t="shared" si="1"/>
        <v>30000.000000000025</v>
      </c>
      <c r="AW4" s="35">
        <f t="shared" si="1"/>
        <v>30000.000000000025</v>
      </c>
      <c r="AX4" s="35">
        <f t="shared" si="1"/>
        <v>30000.000000000025</v>
      </c>
      <c r="AY4" s="35">
        <f t="shared" si="1"/>
        <v>30000.000000000025</v>
      </c>
      <c r="AZ4" s="35">
        <f t="shared" si="1"/>
        <v>30000.000000000025</v>
      </c>
      <c r="BA4" s="36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B4" sqref="B4"/>
    </sheetView>
  </sheetViews>
  <sheetFormatPr defaultColWidth="9.109375" defaultRowHeight="15.6" x14ac:dyDescent="0.3"/>
  <cols>
    <col min="1" max="1" width="11.777343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3">
      <c r="A2" s="4" t="s">
        <v>212</v>
      </c>
      <c r="B2" s="25" t="s">
        <v>46</v>
      </c>
    </row>
    <row r="3" spans="1:2" s="6" customFormat="1" x14ac:dyDescent="0.3">
      <c r="A3" s="26" t="s">
        <v>111</v>
      </c>
      <c r="B3" s="28">
        <v>0.35</v>
      </c>
    </row>
    <row r="4" spans="1:2" s="6" customFormat="1" ht="16.2" thickBot="1" x14ac:dyDescent="0.3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sqref="A1:B4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3">
      <c r="A2" s="4" t="s">
        <v>148</v>
      </c>
      <c r="B2" s="25" t="s">
        <v>46</v>
      </c>
    </row>
    <row r="3" spans="1:2" x14ac:dyDescent="0.3">
      <c r="A3" s="26" t="s">
        <v>119</v>
      </c>
      <c r="B3" s="31">
        <v>0.5</v>
      </c>
    </row>
    <row r="4" spans="1:2" x14ac:dyDescent="0.3">
      <c r="A4" s="26" t="s">
        <v>120</v>
      </c>
      <c r="B4" s="31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J20" sqref="J20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16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3">
      <c r="A2" s="4" t="s">
        <v>211</v>
      </c>
      <c r="B2" s="5" t="s">
        <v>124</v>
      </c>
      <c r="C2" s="5" t="s">
        <v>125</v>
      </c>
      <c r="D2" s="5" t="s">
        <v>126</v>
      </c>
      <c r="E2" s="5" t="s">
        <v>127</v>
      </c>
      <c r="F2" s="5" t="s">
        <v>128</v>
      </c>
      <c r="G2" s="5" t="s">
        <v>129</v>
      </c>
      <c r="H2" s="5" t="s">
        <v>130</v>
      </c>
      <c r="I2" s="5" t="s">
        <v>131</v>
      </c>
      <c r="J2" s="75" t="s">
        <v>132</v>
      </c>
      <c r="K2" s="5" t="s">
        <v>111</v>
      </c>
      <c r="L2" s="75" t="s">
        <v>112</v>
      </c>
      <c r="M2" s="5" t="s">
        <v>119</v>
      </c>
      <c r="N2" s="75" t="s">
        <v>120</v>
      </c>
      <c r="O2" s="78" t="s">
        <v>117</v>
      </c>
      <c r="P2" s="25" t="s">
        <v>109</v>
      </c>
    </row>
    <row r="3" spans="1:16" x14ac:dyDescent="0.3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2">
        <v>0</v>
      </c>
      <c r="K3" s="7">
        <v>0</v>
      </c>
      <c r="L3" s="72">
        <v>0</v>
      </c>
      <c r="M3" s="7">
        <v>0</v>
      </c>
      <c r="N3" s="72">
        <v>0</v>
      </c>
      <c r="O3" s="82">
        <v>0</v>
      </c>
      <c r="P3" s="28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2">
        <v>0</v>
      </c>
      <c r="K4" s="7">
        <v>0</v>
      </c>
      <c r="L4" s="72">
        <v>0</v>
      </c>
      <c r="M4" s="7">
        <v>0</v>
      </c>
      <c r="N4" s="72">
        <v>0</v>
      </c>
      <c r="O4" s="82">
        <v>0</v>
      </c>
      <c r="P4" s="28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2">
        <v>0</v>
      </c>
      <c r="K5" s="7">
        <v>0</v>
      </c>
      <c r="L5" s="72">
        <v>0</v>
      </c>
      <c r="M5" s="7">
        <v>0</v>
      </c>
      <c r="N5" s="72">
        <v>0</v>
      </c>
      <c r="O5" s="82">
        <v>0</v>
      </c>
      <c r="P5" s="28">
        <v>0</v>
      </c>
    </row>
    <row r="6" spans="1:16" x14ac:dyDescent="0.3">
      <c r="A6" s="68" t="s">
        <v>92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4">
        <v>1E-4</v>
      </c>
      <c r="K6" s="73">
        <v>0</v>
      </c>
      <c r="L6" s="74">
        <v>0</v>
      </c>
      <c r="M6" s="73">
        <v>0</v>
      </c>
      <c r="N6" s="74">
        <v>0</v>
      </c>
      <c r="O6" s="83">
        <v>0</v>
      </c>
      <c r="P6" s="76">
        <v>0</v>
      </c>
    </row>
    <row r="7" spans="1:16" x14ac:dyDescent="0.3">
      <c r="A7" s="68" t="s">
        <v>109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1E-4</v>
      </c>
      <c r="J7" s="74">
        <v>0</v>
      </c>
      <c r="K7" s="73">
        <v>0</v>
      </c>
      <c r="L7" s="74">
        <v>0</v>
      </c>
      <c r="M7" s="73">
        <v>0</v>
      </c>
      <c r="N7" s="74">
        <v>0</v>
      </c>
      <c r="O7" s="83">
        <v>0</v>
      </c>
      <c r="P7" s="76">
        <v>0</v>
      </c>
    </row>
    <row r="8" spans="1:16" x14ac:dyDescent="0.3">
      <c r="A8" s="26" t="s">
        <v>124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2">
        <v>0</v>
      </c>
      <c r="K8" s="7">
        <v>1E-4</v>
      </c>
      <c r="L8" s="72">
        <v>0</v>
      </c>
      <c r="M8" s="7">
        <v>0</v>
      </c>
      <c r="N8" s="72">
        <v>0</v>
      </c>
      <c r="O8" s="82">
        <v>0</v>
      </c>
      <c r="P8" s="28">
        <v>0</v>
      </c>
    </row>
    <row r="9" spans="1:16" x14ac:dyDescent="0.3">
      <c r="A9" s="26" t="s">
        <v>125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2">
        <v>0</v>
      </c>
      <c r="K9" s="7">
        <v>0</v>
      </c>
      <c r="L9" s="72">
        <v>0</v>
      </c>
      <c r="M9" s="7">
        <v>0</v>
      </c>
      <c r="N9" s="72">
        <v>0</v>
      </c>
      <c r="O9" s="82">
        <v>0</v>
      </c>
      <c r="P9" s="28">
        <v>0</v>
      </c>
    </row>
    <row r="10" spans="1:16" x14ac:dyDescent="0.3">
      <c r="A10" s="26" t="s">
        <v>126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2">
        <v>0</v>
      </c>
      <c r="K10" s="7">
        <v>0</v>
      </c>
      <c r="L10" s="72">
        <v>0</v>
      </c>
      <c r="M10" s="7">
        <v>1E-4</v>
      </c>
      <c r="N10" s="72">
        <v>0</v>
      </c>
      <c r="O10" s="82">
        <v>0</v>
      </c>
      <c r="P10" s="28">
        <v>0</v>
      </c>
    </row>
    <row r="11" spans="1:16" x14ac:dyDescent="0.3">
      <c r="A11" s="26" t="s">
        <v>127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2">
        <v>0</v>
      </c>
      <c r="K11" s="7">
        <v>0</v>
      </c>
      <c r="L11" s="72">
        <v>1E-4</v>
      </c>
      <c r="M11" s="7">
        <v>0</v>
      </c>
      <c r="N11" s="72">
        <v>0</v>
      </c>
      <c r="O11" s="82">
        <v>0</v>
      </c>
      <c r="P11" s="28">
        <v>0</v>
      </c>
    </row>
    <row r="12" spans="1:16" x14ac:dyDescent="0.3">
      <c r="A12" s="26" t="s">
        <v>128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2">
        <v>0</v>
      </c>
      <c r="K12" s="7">
        <v>0</v>
      </c>
      <c r="L12" s="72">
        <v>0</v>
      </c>
      <c r="M12" s="7">
        <v>0</v>
      </c>
      <c r="N12" s="72">
        <v>0</v>
      </c>
      <c r="O12" s="82">
        <v>0</v>
      </c>
      <c r="P12" s="28">
        <v>0</v>
      </c>
    </row>
    <row r="13" spans="1:16" x14ac:dyDescent="0.3">
      <c r="A13" s="26" t="s">
        <v>129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2">
        <v>0</v>
      </c>
      <c r="K13" s="7">
        <v>0</v>
      </c>
      <c r="L13" s="72">
        <v>0</v>
      </c>
      <c r="M13" s="7">
        <v>0</v>
      </c>
      <c r="N13" s="72">
        <v>0</v>
      </c>
      <c r="O13" s="82">
        <v>0</v>
      </c>
      <c r="P13" s="28">
        <v>0</v>
      </c>
    </row>
    <row r="14" spans="1:16" x14ac:dyDescent="0.3">
      <c r="A14" s="26" t="s">
        <v>130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2">
        <v>1E-4</v>
      </c>
      <c r="K14" s="7">
        <v>0</v>
      </c>
      <c r="L14" s="72">
        <v>0</v>
      </c>
      <c r="M14" s="7">
        <v>0</v>
      </c>
      <c r="N14" s="72">
        <v>0</v>
      </c>
      <c r="O14" s="82">
        <v>0</v>
      </c>
      <c r="P14" s="28">
        <v>0</v>
      </c>
    </row>
    <row r="15" spans="1:16" x14ac:dyDescent="0.3">
      <c r="A15" s="26" t="s">
        <v>131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2">
        <v>0</v>
      </c>
      <c r="K15" s="7">
        <v>0</v>
      </c>
      <c r="L15" s="72">
        <v>0</v>
      </c>
      <c r="M15" s="7">
        <v>0</v>
      </c>
      <c r="N15" s="72">
        <v>0</v>
      </c>
      <c r="O15" s="82">
        <v>0</v>
      </c>
      <c r="P15" s="28">
        <v>0</v>
      </c>
    </row>
    <row r="16" spans="1:16" x14ac:dyDescent="0.3">
      <c r="A16" s="68" t="s">
        <v>132</v>
      </c>
      <c r="B16" s="73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1E-4</v>
      </c>
      <c r="I16" s="73">
        <v>0</v>
      </c>
      <c r="J16" s="74">
        <v>0</v>
      </c>
      <c r="K16" s="73">
        <v>0</v>
      </c>
      <c r="L16" s="74">
        <v>0</v>
      </c>
      <c r="M16" s="73">
        <v>0</v>
      </c>
      <c r="N16" s="74">
        <v>1E-4</v>
      </c>
      <c r="O16" s="83">
        <v>0</v>
      </c>
      <c r="P16" s="76">
        <v>0</v>
      </c>
    </row>
    <row r="17" spans="1:16" x14ac:dyDescent="0.3">
      <c r="A17" s="68" t="s">
        <v>117</v>
      </c>
      <c r="B17" s="73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4">
        <v>0</v>
      </c>
      <c r="K17" s="73">
        <v>0</v>
      </c>
      <c r="L17" s="74">
        <v>0</v>
      </c>
      <c r="M17" s="73">
        <v>0</v>
      </c>
      <c r="N17" s="74">
        <v>0</v>
      </c>
      <c r="O17" s="83">
        <v>0</v>
      </c>
      <c r="P17" s="76">
        <v>1E-4</v>
      </c>
    </row>
    <row r="18" spans="1:16" x14ac:dyDescent="0.3">
      <c r="A18" s="26" t="s">
        <v>114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2">
        <v>0</v>
      </c>
      <c r="K18" s="7">
        <v>0</v>
      </c>
      <c r="L18" s="72">
        <v>0</v>
      </c>
      <c r="M18" s="7">
        <v>0</v>
      </c>
      <c r="N18" s="72">
        <v>0</v>
      </c>
      <c r="O18" s="82">
        <v>0</v>
      </c>
      <c r="P18" s="28">
        <v>1E-4</v>
      </c>
    </row>
    <row r="19" spans="1:16" x14ac:dyDescent="0.3">
      <c r="A19" s="68" t="s">
        <v>115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4">
        <v>1E-4</v>
      </c>
      <c r="K19" s="73">
        <v>0</v>
      </c>
      <c r="L19" s="74">
        <v>0</v>
      </c>
      <c r="M19" s="73">
        <v>0</v>
      </c>
      <c r="N19" s="74">
        <v>0</v>
      </c>
      <c r="O19" s="83">
        <v>0</v>
      </c>
      <c r="P19" s="76">
        <v>1E-4</v>
      </c>
    </row>
    <row r="20" spans="1:16" x14ac:dyDescent="0.3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2">
        <v>0</v>
      </c>
      <c r="K20" s="7">
        <v>0</v>
      </c>
      <c r="L20" s="72">
        <v>0</v>
      </c>
      <c r="M20" s="7">
        <v>0</v>
      </c>
      <c r="N20" s="72">
        <v>0</v>
      </c>
      <c r="O20" s="82">
        <v>0</v>
      </c>
      <c r="P20" s="28">
        <v>0</v>
      </c>
    </row>
    <row r="21" spans="1:16" ht="16.2" thickBot="1" x14ac:dyDescent="0.3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77">
        <v>0</v>
      </c>
      <c r="K21" s="8">
        <v>0</v>
      </c>
      <c r="L21" s="77">
        <v>0</v>
      </c>
      <c r="M21" s="8">
        <v>0</v>
      </c>
      <c r="N21" s="77">
        <v>0</v>
      </c>
      <c r="O21" s="8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sqref="A1:B3"/>
    </sheetView>
  </sheetViews>
  <sheetFormatPr defaultColWidth="11.5546875" defaultRowHeight="14.4" x14ac:dyDescent="0.3"/>
  <sheetData>
    <row r="1" spans="1:2" ht="15" thickBot="1" x14ac:dyDescent="0.35">
      <c r="A1" t="s">
        <v>229</v>
      </c>
    </row>
    <row r="2" spans="1:2" ht="15.6" x14ac:dyDescent="0.3">
      <c r="A2" s="4" t="s">
        <v>151</v>
      </c>
      <c r="B2" s="25" t="s">
        <v>46</v>
      </c>
    </row>
    <row r="3" spans="1:2" ht="15.6" x14ac:dyDescent="0.3">
      <c r="A3" s="26" t="s">
        <v>117</v>
      </c>
      <c r="B3" s="28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sqref="A1:B3"/>
    </sheetView>
  </sheetViews>
  <sheetFormatPr defaultColWidth="11.5546875" defaultRowHeight="14.4" x14ac:dyDescent="0.3"/>
  <sheetData>
    <row r="1" spans="1:2" ht="15" thickBot="1" x14ac:dyDescent="0.35">
      <c r="A1" t="s">
        <v>230</v>
      </c>
    </row>
    <row r="2" spans="1:2" ht="15.6" x14ac:dyDescent="0.3">
      <c r="A2" s="4" t="s">
        <v>151</v>
      </c>
      <c r="B2" s="25" t="s">
        <v>46</v>
      </c>
    </row>
    <row r="3" spans="1:2" ht="15.6" x14ac:dyDescent="0.3">
      <c r="A3" s="26" t="s">
        <v>117</v>
      </c>
      <c r="B3" s="28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L17" sqref="L17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3">
      <c r="A2" s="4" t="s">
        <v>146</v>
      </c>
      <c r="B2" s="25" t="s">
        <v>46</v>
      </c>
    </row>
    <row r="3" spans="1:2" s="6" customFormat="1" x14ac:dyDescent="0.3">
      <c r="A3" s="26" t="s">
        <v>114</v>
      </c>
      <c r="B3" s="28">
        <v>1.5</v>
      </c>
    </row>
    <row r="4" spans="1:2" ht="16.2" thickBot="1" x14ac:dyDescent="0.3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workbookViewId="0"/>
  </sheetViews>
  <sheetFormatPr defaultColWidth="11.5546875" defaultRowHeight="14.4" x14ac:dyDescent="0.3"/>
  <sheetData>
    <row r="1" spans="1:2" ht="16.2" thickBot="1" x14ac:dyDescent="0.3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0.15</v>
      </c>
    </row>
    <row r="4" spans="1:2" ht="15.6" x14ac:dyDescent="0.3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15" x14ac:dyDescent="0.3">
      <c r="A1" s="1" t="s">
        <v>93</v>
      </c>
    </row>
    <row r="2" spans="1:15" x14ac:dyDescent="0.3">
      <c r="A2" s="2" t="s">
        <v>94</v>
      </c>
    </row>
    <row r="3" spans="1:15" x14ac:dyDescent="0.3">
      <c r="A3" s="2" t="s">
        <v>95</v>
      </c>
    </row>
    <row r="4" spans="1:15" x14ac:dyDescent="0.3">
      <c r="A4" s="2" t="s">
        <v>96</v>
      </c>
      <c r="D4" s="10"/>
    </row>
    <row r="5" spans="1:15" x14ac:dyDescent="0.3">
      <c r="A5" s="2" t="s">
        <v>97</v>
      </c>
      <c r="M5" s="11"/>
      <c r="N5" s="11"/>
      <c r="O5" s="11"/>
    </row>
    <row r="6" spans="1:15" x14ac:dyDescent="0.3">
      <c r="A6" s="2" t="s">
        <v>98</v>
      </c>
    </row>
    <row r="7" spans="1:15" x14ac:dyDescent="0.3">
      <c r="A7" s="2" t="s">
        <v>99</v>
      </c>
    </row>
    <row r="8" spans="1:15" x14ac:dyDescent="0.3">
      <c r="A8" s="2" t="s">
        <v>100</v>
      </c>
    </row>
    <row r="9" spans="1:15" x14ac:dyDescent="0.3">
      <c r="A9" s="2" t="s">
        <v>101</v>
      </c>
    </row>
    <row r="10" spans="1:15" x14ac:dyDescent="0.3">
      <c r="A10" s="2" t="s">
        <v>102</v>
      </c>
    </row>
    <row r="11" spans="1:15" x14ac:dyDescent="0.3">
      <c r="A11" s="2" t="s">
        <v>103</v>
      </c>
    </row>
    <row r="12" spans="1:15" x14ac:dyDescent="0.3">
      <c r="A12" s="2" t="s">
        <v>104</v>
      </c>
    </row>
    <row r="13" spans="1:15" x14ac:dyDescent="0.3">
      <c r="A13" s="2" t="s">
        <v>105</v>
      </c>
    </row>
    <row r="14" spans="1:15" x14ac:dyDescent="0.3">
      <c r="A14" s="2" t="s">
        <v>106</v>
      </c>
    </row>
    <row r="15" spans="1:15" x14ac:dyDescent="0.3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tabSelected="1" workbookViewId="0">
      <selection activeCell="L4" sqref="L4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0.35</v>
      </c>
    </row>
    <row r="4" spans="1:2" ht="15.6" x14ac:dyDescent="0.3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3">
      <c r="A2" s="4" t="s">
        <v>211</v>
      </c>
      <c r="B2" s="25" t="s">
        <v>46</v>
      </c>
    </row>
    <row r="3" spans="1:2" x14ac:dyDescent="0.3">
      <c r="A3" s="26" t="s">
        <v>89</v>
      </c>
      <c r="B3" s="28">
        <v>95</v>
      </c>
    </row>
    <row r="4" spans="1:2" x14ac:dyDescent="0.3">
      <c r="A4" s="26" t="s">
        <v>90</v>
      </c>
      <c r="B4" s="28">
        <v>93</v>
      </c>
    </row>
    <row r="5" spans="1:2" x14ac:dyDescent="0.3">
      <c r="A5" s="26" t="s">
        <v>91</v>
      </c>
      <c r="B5" s="28">
        <v>97</v>
      </c>
    </row>
    <row r="6" spans="1:2" x14ac:dyDescent="0.3">
      <c r="A6" s="68" t="s">
        <v>92</v>
      </c>
      <c r="B6" s="76">
        <v>94</v>
      </c>
    </row>
    <row r="7" spans="1:2" x14ac:dyDescent="0.3">
      <c r="A7" s="85" t="s">
        <v>109</v>
      </c>
      <c r="B7" s="86">
        <v>90</v>
      </c>
    </row>
    <row r="8" spans="1:2" x14ac:dyDescent="0.3">
      <c r="A8" s="26" t="s">
        <v>114</v>
      </c>
      <c r="B8" s="28">
        <v>110</v>
      </c>
    </row>
    <row r="9" spans="1:2" ht="16.2" thickBot="1" x14ac:dyDescent="0.3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213</v>
      </c>
    </row>
    <row r="2" spans="1:3" x14ac:dyDescent="0.3">
      <c r="A2" s="3" t="s">
        <v>211</v>
      </c>
      <c r="B2" s="5" t="s">
        <v>111</v>
      </c>
      <c r="C2" s="25" t="s">
        <v>112</v>
      </c>
    </row>
    <row r="3" spans="1:3" x14ac:dyDescent="0.3">
      <c r="A3" s="26" t="s">
        <v>89</v>
      </c>
      <c r="B3" s="7">
        <v>3</v>
      </c>
      <c r="C3" s="28">
        <v>3.5</v>
      </c>
    </row>
    <row r="4" spans="1:3" x14ac:dyDescent="0.3">
      <c r="A4" s="26" t="s">
        <v>90</v>
      </c>
      <c r="B4" s="7">
        <v>2.5</v>
      </c>
      <c r="C4" s="28">
        <v>2</v>
      </c>
    </row>
    <row r="5" spans="1:3" x14ac:dyDescent="0.3">
      <c r="A5" s="26" t="s">
        <v>91</v>
      </c>
      <c r="B5" s="7">
        <v>3</v>
      </c>
      <c r="C5" s="28">
        <v>0.5</v>
      </c>
    </row>
    <row r="6" spans="1:3" x14ac:dyDescent="0.3">
      <c r="A6" s="68" t="s">
        <v>92</v>
      </c>
      <c r="B6" s="73">
        <v>3</v>
      </c>
      <c r="C6" s="76">
        <v>3.5</v>
      </c>
    </row>
    <row r="7" spans="1:3" ht="16.2" thickBot="1" x14ac:dyDescent="0.3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sqref="A1:B4"/>
    </sheetView>
  </sheetViews>
  <sheetFormatPr defaultColWidth="8.77734375" defaultRowHeight="14.4" x14ac:dyDescent="0.3"/>
  <cols>
    <col min="1" max="1" width="17.109375" customWidth="1"/>
  </cols>
  <sheetData>
    <row r="1" spans="1:2" ht="16.2" thickBot="1" x14ac:dyDescent="0.35">
      <c r="A1" s="1" t="s">
        <v>215</v>
      </c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0.8</v>
      </c>
    </row>
    <row r="4" spans="1:2" ht="15.6" x14ac:dyDescent="0.3">
      <c r="A4" s="26" t="s">
        <v>120</v>
      </c>
      <c r="B4" s="31">
        <v>0.8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C5" sqref="C5"/>
    </sheetView>
  </sheetViews>
  <sheetFormatPr defaultColWidth="8.77734375" defaultRowHeight="14.4" x14ac:dyDescent="0.3"/>
  <cols>
    <col min="1" max="1" width="17.44140625" customWidth="1"/>
  </cols>
  <sheetData>
    <row r="1" spans="1:3" ht="16.2" thickBot="1" x14ac:dyDescent="0.35">
      <c r="A1" s="1" t="s">
        <v>224</v>
      </c>
    </row>
    <row r="2" spans="1:3" ht="15.6" x14ac:dyDescent="0.3">
      <c r="A2" s="4" t="s">
        <v>148</v>
      </c>
      <c r="B2" s="25" t="s">
        <v>216</v>
      </c>
      <c r="C2" s="25" t="s">
        <v>225</v>
      </c>
    </row>
    <row r="3" spans="1:3" ht="15.6" x14ac:dyDescent="0.3">
      <c r="A3" s="26" t="s">
        <v>119</v>
      </c>
      <c r="B3" s="31">
        <v>0.8</v>
      </c>
      <c r="C3" s="31">
        <v>1</v>
      </c>
    </row>
    <row r="4" spans="1:3" ht="15.6" x14ac:dyDescent="0.3">
      <c r="A4" s="26" t="s">
        <v>120</v>
      </c>
      <c r="B4" s="31">
        <v>0</v>
      </c>
      <c r="C4" s="3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ColWidth="8.77734375" defaultRowHeight="14.4" x14ac:dyDescent="0.3"/>
  <cols>
    <col min="1" max="1" width="25.44140625" customWidth="1"/>
  </cols>
  <sheetData>
    <row r="1" spans="1:2" ht="16.2" thickBot="1" x14ac:dyDescent="0.35">
      <c r="A1" s="1" t="s">
        <v>220</v>
      </c>
    </row>
    <row r="2" spans="1:2" ht="15.6" x14ac:dyDescent="0.3">
      <c r="A2" s="4" t="s">
        <v>214</v>
      </c>
      <c r="B2" s="25" t="s">
        <v>46</v>
      </c>
    </row>
    <row r="3" spans="1:2" ht="15.6" x14ac:dyDescent="0.3">
      <c r="A3" s="79" t="s">
        <v>121</v>
      </c>
      <c r="B3" s="34">
        <v>0</v>
      </c>
    </row>
    <row r="4" spans="1:2" ht="15.6" x14ac:dyDescent="0.3">
      <c r="A4" s="79" t="s">
        <v>122</v>
      </c>
      <c r="B4" s="34">
        <v>0</v>
      </c>
    </row>
    <row r="5" spans="1:2" ht="15.6" x14ac:dyDescent="0.3">
      <c r="A5" s="79" t="s">
        <v>221</v>
      </c>
      <c r="B5" s="34">
        <v>1</v>
      </c>
    </row>
    <row r="6" spans="1:2" ht="15.6" x14ac:dyDescent="0.3">
      <c r="A6" s="79" t="s">
        <v>222</v>
      </c>
      <c r="B6" s="34">
        <v>1</v>
      </c>
    </row>
    <row r="7" spans="1:2" ht="16.2" thickBot="1" x14ac:dyDescent="0.35">
      <c r="A7" s="27" t="s">
        <v>223</v>
      </c>
      <c r="B7" s="36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ColWidth="8.77734375" defaultRowHeight="14.4" x14ac:dyDescent="0.3"/>
  <cols>
    <col min="1" max="1" width="18" customWidth="1"/>
  </cols>
  <sheetData>
    <row r="1" spans="1:2" ht="16.2" thickBot="1" x14ac:dyDescent="0.35">
      <c r="A1" s="1" t="s">
        <v>219</v>
      </c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1</v>
      </c>
    </row>
    <row r="4" spans="1:2" ht="16.2" thickBot="1" x14ac:dyDescent="0.35">
      <c r="A4" s="27" t="s">
        <v>120</v>
      </c>
      <c r="B4" s="3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/>
  </sheetViews>
  <sheetFormatPr defaultColWidth="8.77734375" defaultRowHeight="14.4" x14ac:dyDescent="0.3"/>
  <cols>
    <col min="1" max="1" width="9.44140625" bestFit="1" customWidth="1"/>
    <col min="2" max="2" width="12.6640625" bestFit="1" customWidth="1"/>
    <col min="3" max="3" width="12.44140625" bestFit="1" customWidth="1"/>
    <col min="4" max="4" width="11.6640625" customWidth="1"/>
    <col min="5" max="5" width="17.1093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3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5.6" x14ac:dyDescent="0.3">
      <c r="A2" s="4" t="s">
        <v>217</v>
      </c>
      <c r="B2" s="44" t="s">
        <v>216</v>
      </c>
      <c r="C2" s="44" t="s">
        <v>225</v>
      </c>
    </row>
    <row r="3" spans="1:3" ht="15.6" x14ac:dyDescent="0.3">
      <c r="A3" s="45" t="s">
        <v>89</v>
      </c>
      <c r="B3" s="46">
        <v>12</v>
      </c>
      <c r="C3" s="46">
        <v>10</v>
      </c>
    </row>
    <row r="4" spans="1:3" ht="15.6" x14ac:dyDescent="0.3">
      <c r="A4" s="26" t="s">
        <v>90</v>
      </c>
      <c r="B4" s="47">
        <v>10</v>
      </c>
      <c r="C4" s="47">
        <v>15</v>
      </c>
    </row>
    <row r="5" spans="1:3" ht="15.6" x14ac:dyDescent="0.3">
      <c r="A5" s="26" t="s">
        <v>91</v>
      </c>
      <c r="B5" s="47">
        <v>15</v>
      </c>
      <c r="C5" s="90">
        <v>20</v>
      </c>
    </row>
    <row r="6" spans="1:3" ht="15.6" x14ac:dyDescent="0.3">
      <c r="A6" s="68" t="s">
        <v>92</v>
      </c>
      <c r="B6" s="87">
        <v>12.5</v>
      </c>
      <c r="C6" s="90">
        <v>25</v>
      </c>
    </row>
    <row r="7" spans="1:3" ht="16.2" thickBot="1" x14ac:dyDescent="0.35">
      <c r="A7" s="27" t="s">
        <v>109</v>
      </c>
      <c r="B7" s="48">
        <v>11</v>
      </c>
      <c r="C7" s="90">
        <v>20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4" sqref="C4"/>
    </sheetView>
  </sheetViews>
  <sheetFormatPr defaultColWidth="8.77734375"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5.6" x14ac:dyDescent="0.3">
      <c r="A2" s="4" t="s">
        <v>217</v>
      </c>
      <c r="B2" s="44" t="s">
        <v>216</v>
      </c>
      <c r="C2" s="44" t="s">
        <v>225</v>
      </c>
    </row>
    <row r="3" spans="1:3" ht="16.2" thickBot="1" x14ac:dyDescent="0.35">
      <c r="A3" s="88" t="s">
        <v>117</v>
      </c>
      <c r="B3" s="89">
        <v>0</v>
      </c>
      <c r="C3" s="8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A89C-4E67-524F-A6A9-4B65A9363710}">
  <dimension ref="A1:B4"/>
  <sheetViews>
    <sheetView workbookViewId="0">
      <selection activeCell="B5" sqref="B5"/>
    </sheetView>
  </sheetViews>
  <sheetFormatPr defaultColWidth="11.5546875" defaultRowHeight="14.4" x14ac:dyDescent="0.3"/>
  <sheetData>
    <row r="1" spans="1:2" ht="16.2" thickBot="1" x14ac:dyDescent="0.35">
      <c r="A1" s="1" t="s">
        <v>232</v>
      </c>
    </row>
    <row r="2" spans="1:2" ht="15.6" x14ac:dyDescent="0.3">
      <c r="A2" s="4" t="s">
        <v>148</v>
      </c>
      <c r="B2" s="25" t="s">
        <v>46</v>
      </c>
    </row>
    <row r="3" spans="1:2" ht="15.6" x14ac:dyDescent="0.3">
      <c r="A3" s="26" t="s">
        <v>119</v>
      </c>
      <c r="B3" s="31">
        <v>100</v>
      </c>
    </row>
    <row r="4" spans="1:2" ht="15.6" x14ac:dyDescent="0.3">
      <c r="A4" s="26" t="s">
        <v>120</v>
      </c>
      <c r="B4" s="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108</v>
      </c>
    </row>
    <row r="2" spans="1:16" x14ac:dyDescent="0.3">
      <c r="A2" s="2" t="s">
        <v>109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C4" sqref="C4"/>
    </sheetView>
  </sheetViews>
  <sheetFormatPr defaultColWidth="11.5546875" defaultRowHeight="14.4" x14ac:dyDescent="0.3"/>
  <sheetData>
    <row r="1" spans="1:3" ht="15" thickBot="1" x14ac:dyDescent="0.35">
      <c r="A1" t="s">
        <v>226</v>
      </c>
    </row>
    <row r="2" spans="1:3" ht="15.6" x14ac:dyDescent="0.3">
      <c r="A2" s="4" t="s">
        <v>148</v>
      </c>
      <c r="B2" s="44" t="s">
        <v>216</v>
      </c>
      <c r="C2" s="44" t="s">
        <v>225</v>
      </c>
    </row>
    <row r="3" spans="1:3" ht="15.6" x14ac:dyDescent="0.3">
      <c r="A3" s="26" t="s">
        <v>119</v>
      </c>
      <c r="B3" s="47">
        <v>0</v>
      </c>
      <c r="C3" s="47">
        <v>100</v>
      </c>
    </row>
    <row r="4" spans="1:3" ht="15.6" x14ac:dyDescent="0.3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A2" sqref="A2"/>
    </sheetView>
  </sheetViews>
  <sheetFormatPr defaultColWidth="11.5546875" defaultRowHeight="14.4" x14ac:dyDescent="0.3"/>
  <sheetData>
    <row r="1" spans="1:3" ht="15" thickBot="1" x14ac:dyDescent="0.35">
      <c r="A1" t="s">
        <v>233</v>
      </c>
    </row>
    <row r="2" spans="1:3" ht="15.6" x14ac:dyDescent="0.3">
      <c r="A2" s="4" t="s">
        <v>148</v>
      </c>
      <c r="B2" s="44" t="s">
        <v>216</v>
      </c>
      <c r="C2" s="44" t="s">
        <v>225</v>
      </c>
    </row>
    <row r="3" spans="1:3" ht="15.6" x14ac:dyDescent="0.3">
      <c r="A3" s="26" t="s">
        <v>119</v>
      </c>
      <c r="B3" s="47">
        <v>0</v>
      </c>
      <c r="C3" s="47">
        <v>1</v>
      </c>
    </row>
    <row r="4" spans="1:3" ht="15.6" x14ac:dyDescent="0.3">
      <c r="A4" s="26" t="s">
        <v>120</v>
      </c>
      <c r="B4" s="47">
        <v>0</v>
      </c>
      <c r="C4" s="47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D4" sqref="D4"/>
    </sheetView>
  </sheetViews>
  <sheetFormatPr defaultColWidth="11.5546875" defaultRowHeight="14.4" x14ac:dyDescent="0.3"/>
  <sheetData>
    <row r="1" spans="1:3" ht="15" thickBot="1" x14ac:dyDescent="0.35">
      <c r="A1" t="s">
        <v>227</v>
      </c>
    </row>
    <row r="2" spans="1:3" ht="15.6" x14ac:dyDescent="0.3">
      <c r="A2" s="4" t="s">
        <v>148</v>
      </c>
      <c r="B2" s="44" t="s">
        <v>216</v>
      </c>
      <c r="C2" s="44" t="s">
        <v>225</v>
      </c>
    </row>
    <row r="3" spans="1:3" ht="15.6" x14ac:dyDescent="0.3">
      <c r="A3" s="26" t="s">
        <v>119</v>
      </c>
      <c r="B3" s="47">
        <v>1</v>
      </c>
      <c r="C3" s="47">
        <v>1</v>
      </c>
    </row>
    <row r="4" spans="1:3" ht="15.6" x14ac:dyDescent="0.3">
      <c r="A4" s="26" t="s">
        <v>120</v>
      </c>
      <c r="B4" s="47">
        <v>1</v>
      </c>
      <c r="C4" s="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110</v>
      </c>
    </row>
    <row r="2" spans="1:1" x14ac:dyDescent="0.3">
      <c r="A2" s="2" t="s">
        <v>111</v>
      </c>
    </row>
    <row r="3" spans="1:1" x14ac:dyDescent="0.3">
      <c r="A3" s="2" t="s">
        <v>112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defaultColWidth="11.5546875" defaultRowHeight="14.4" x14ac:dyDescent="0.3"/>
  <sheetData>
    <row r="1" spans="1:1" ht="15.6" x14ac:dyDescent="0.3">
      <c r="A1" s="1" t="s">
        <v>231</v>
      </c>
    </row>
    <row r="2" spans="1:1" ht="15.6" x14ac:dyDescent="0.3">
      <c r="A2" s="2" t="s">
        <v>216</v>
      </c>
    </row>
    <row r="3" spans="1:1" ht="15.6" x14ac:dyDescent="0.3">
      <c r="A3" s="2" t="s">
        <v>225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I10" sqref="I10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ExternalWaterSources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ExtWaterSourcingAvailability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ExternalSourcingCost</vt:lpstr>
      <vt:lpstr>BeneficialReuseCost</vt:lpstr>
      <vt:lpstr>BeneficialReuseCredit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2024-04-17T19:31:22Z</dcterms:modified>
  <cp:category/>
  <cp:contentStatus/>
</cp:coreProperties>
</file>