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1F551D22-E944-4E90-B038-31FBEF5127FB}" xr6:coauthVersionLast="47" xr6:coauthVersionMax="47" xr10:uidLastSave="{00000000-0000-0000-0000-000000000000}"/>
  <bookViews>
    <workbookView xWindow="-120" yWindow="-120" windowWidth="38640" windowHeight="21240" tabRatio="834" firstSheet="68" activeTab="75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09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externalReferences>
    <externalReference r:id="rId81"/>
  </externalReference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8" i="116" l="1"/>
  <c r="AM18" i="116"/>
  <c r="AL18" i="116"/>
  <c r="BA18" i="116" s="1"/>
  <c r="AU17" i="116"/>
  <c r="AM17" i="116"/>
  <c r="AE17" i="116"/>
  <c r="W17" i="116"/>
  <c r="O17" i="116"/>
  <c r="N17" i="116"/>
  <c r="BA17" i="116" s="1"/>
  <c r="AU16" i="116"/>
  <c r="AT16" i="116"/>
  <c r="AM16" i="116"/>
  <c r="AL16" i="116"/>
  <c r="AE16" i="116"/>
  <c r="AD16" i="116"/>
  <c r="W16" i="116"/>
  <c r="V16" i="116"/>
  <c r="O16" i="116"/>
  <c r="N16" i="116"/>
  <c r="G16" i="116"/>
  <c r="F16" i="116"/>
  <c r="B16" i="116"/>
  <c r="BA16" i="116" s="1"/>
  <c r="AY15" i="116"/>
  <c r="AX15" i="116"/>
  <c r="Z15" i="116"/>
  <c r="S15" i="116"/>
  <c r="R15" i="116"/>
  <c r="B15" i="116"/>
  <c r="AA15" i="116" s="1"/>
  <c r="AU14" i="116"/>
  <c r="AT14" i="116"/>
  <c r="AM14" i="116"/>
  <c r="AL14" i="116"/>
  <c r="AE14" i="116"/>
  <c r="AD14" i="116"/>
  <c r="W14" i="116"/>
  <c r="V14" i="116"/>
  <c r="O14" i="116"/>
  <c r="N14" i="116"/>
  <c r="G14" i="116"/>
  <c r="F14" i="116"/>
  <c r="B14" i="116"/>
  <c r="BA14" i="116" s="1"/>
  <c r="AA13" i="116"/>
  <c r="B13" i="116"/>
  <c r="AU12" i="116"/>
  <c r="AT12" i="116"/>
  <c r="AM12" i="116"/>
  <c r="AL12" i="116"/>
  <c r="AE12" i="116"/>
  <c r="AD12" i="116"/>
  <c r="W12" i="116"/>
  <c r="V12" i="116"/>
  <c r="O12" i="116"/>
  <c r="N12" i="116"/>
  <c r="G12" i="116"/>
  <c r="F12" i="116"/>
  <c r="B12" i="116"/>
  <c r="BA12" i="116" s="1"/>
  <c r="AY11" i="116"/>
  <c r="AX11" i="116"/>
  <c r="AQ11" i="116"/>
  <c r="AP11" i="116"/>
  <c r="Z11" i="116"/>
  <c r="S11" i="116"/>
  <c r="R11" i="116"/>
  <c r="K11" i="116"/>
  <c r="J11" i="116"/>
  <c r="C11" i="116"/>
  <c r="B11" i="116"/>
  <c r="AA11" i="116" s="1"/>
  <c r="AU10" i="116"/>
  <c r="AT10" i="116"/>
  <c r="AM10" i="116"/>
  <c r="AL10" i="116"/>
  <c r="AE10" i="116"/>
  <c r="AD10" i="116"/>
  <c r="W10" i="116"/>
  <c r="V10" i="116"/>
  <c r="O10" i="116"/>
  <c r="N10" i="116"/>
  <c r="G10" i="116"/>
  <c r="F10" i="116"/>
  <c r="B10" i="116"/>
  <c r="BA10" i="116" s="1"/>
  <c r="AY9" i="116"/>
  <c r="AA9" i="116"/>
  <c r="Z9" i="116"/>
  <c r="S9" i="116"/>
  <c r="B9" i="116"/>
  <c r="AU8" i="116"/>
  <c r="AT8" i="116"/>
  <c r="AM8" i="116"/>
  <c r="AL8" i="116"/>
  <c r="AE8" i="116"/>
  <c r="AD8" i="116"/>
  <c r="W8" i="116"/>
  <c r="V8" i="116"/>
  <c r="O8" i="116"/>
  <c r="N8" i="116"/>
  <c r="G8" i="116"/>
  <c r="F8" i="116"/>
  <c r="B8" i="116"/>
  <c r="BA8" i="116" s="1"/>
  <c r="AX7" i="116"/>
  <c r="AQ7" i="116"/>
  <c r="AP7" i="116"/>
  <c r="AI7" i="116"/>
  <c r="AH7" i="116"/>
  <c r="AA7" i="116"/>
  <c r="S7" i="116"/>
  <c r="R7" i="116"/>
  <c r="N7" i="116"/>
  <c r="K7" i="116"/>
  <c r="J7" i="116"/>
  <c r="F7" i="116"/>
  <c r="C7" i="116"/>
  <c r="B7" i="116"/>
  <c r="AP6" i="116"/>
  <c r="AM6" i="116"/>
  <c r="V6" i="116"/>
  <c r="R6" i="116"/>
  <c r="B6" i="116"/>
  <c r="AU6" i="116" s="1"/>
  <c r="AY5" i="116"/>
  <c r="AX5" i="116"/>
  <c r="AT5" i="116"/>
  <c r="AL5" i="116"/>
  <c r="AI5" i="116"/>
  <c r="AH5" i="116"/>
  <c r="AD5" i="116"/>
  <c r="AA5" i="116"/>
  <c r="Z5" i="116"/>
  <c r="R5" i="116"/>
  <c r="N5" i="116"/>
  <c r="K5" i="116"/>
  <c r="J5" i="116"/>
  <c r="F5" i="116"/>
  <c r="C5" i="116"/>
  <c r="B5" i="116"/>
  <c r="AP5" i="116" s="1"/>
  <c r="AW4" i="116"/>
  <c r="AV4" i="116"/>
  <c r="AO4" i="116"/>
  <c r="AN4" i="116"/>
  <c r="AG4" i="116"/>
  <c r="AF4" i="116"/>
  <c r="Y4" i="116"/>
  <c r="X4" i="116"/>
  <c r="Q4" i="116"/>
  <c r="P4" i="116"/>
  <c r="I4" i="116"/>
  <c r="H4" i="116"/>
  <c r="B4" i="116"/>
  <c r="AU4" i="116" s="1"/>
  <c r="BA3" i="116"/>
  <c r="AZ3" i="116"/>
  <c r="AY3" i="116"/>
  <c r="AV3" i="116"/>
  <c r="AU3" i="116"/>
  <c r="AT3" i="116"/>
  <c r="AS3" i="116"/>
  <c r="AR3" i="116"/>
  <c r="AQ3" i="116"/>
  <c r="AN3" i="116"/>
  <c r="AM3" i="116"/>
  <c r="AL3" i="116"/>
  <c r="AK3" i="116"/>
  <c r="AJ3" i="116"/>
  <c r="AI3" i="116"/>
  <c r="AF3" i="116"/>
  <c r="AE3" i="116"/>
  <c r="AD3" i="116"/>
  <c r="AC3" i="116"/>
  <c r="AB3" i="116"/>
  <c r="AA3" i="116"/>
  <c r="X3" i="116"/>
  <c r="W3" i="116"/>
  <c r="V3" i="116"/>
  <c r="U3" i="116"/>
  <c r="T3" i="116"/>
  <c r="S3" i="116"/>
  <c r="P3" i="116"/>
  <c r="O3" i="116"/>
  <c r="N3" i="116"/>
  <c r="M3" i="116"/>
  <c r="L3" i="116"/>
  <c r="K3" i="116"/>
  <c r="H3" i="116"/>
  <c r="G3" i="116"/>
  <c r="F3" i="116"/>
  <c r="E3" i="116"/>
  <c r="D3" i="116"/>
  <c r="C3" i="116"/>
  <c r="B3" i="116"/>
  <c r="AX3" i="116" s="1"/>
  <c r="A1" i="116"/>
  <c r="AW13" i="116" l="1"/>
  <c r="AO13" i="116"/>
  <c r="AG13" i="116"/>
  <c r="Y13" i="116"/>
  <c r="Q13" i="116"/>
  <c r="I13" i="116"/>
  <c r="AV13" i="116"/>
  <c r="AN13" i="116"/>
  <c r="AF13" i="116"/>
  <c r="X13" i="116"/>
  <c r="P13" i="116"/>
  <c r="H13" i="116"/>
  <c r="AU13" i="116"/>
  <c r="AM13" i="116"/>
  <c r="AE13" i="116"/>
  <c r="W13" i="116"/>
  <c r="O13" i="116"/>
  <c r="G13" i="116"/>
  <c r="AT13" i="116"/>
  <c r="AL13" i="116"/>
  <c r="AD13" i="116"/>
  <c r="V13" i="116"/>
  <c r="N13" i="116"/>
  <c r="F13" i="116"/>
  <c r="BA13" i="116"/>
  <c r="AS13" i="116"/>
  <c r="AK13" i="116"/>
  <c r="AC13" i="116"/>
  <c r="U13" i="116"/>
  <c r="M13" i="116"/>
  <c r="E13" i="116"/>
  <c r="AZ13" i="116"/>
  <c r="AR13" i="116"/>
  <c r="AJ13" i="116"/>
  <c r="AB13" i="116"/>
  <c r="T13" i="116"/>
  <c r="L13" i="116"/>
  <c r="D13" i="116"/>
  <c r="AH13" i="116"/>
  <c r="J4" i="116"/>
  <c r="AH4" i="116"/>
  <c r="AT6" i="116"/>
  <c r="C13" i="116"/>
  <c r="AI13" i="116"/>
  <c r="R4" i="116"/>
  <c r="AP4" i="116"/>
  <c r="AX4" i="116"/>
  <c r="W6" i="116"/>
  <c r="C4" i="116"/>
  <c r="K4" i="116"/>
  <c r="S4" i="116"/>
  <c r="AA4" i="116"/>
  <c r="AI4" i="116"/>
  <c r="AQ4" i="116"/>
  <c r="AY4" i="116"/>
  <c r="F6" i="116"/>
  <c r="Z6" i="116"/>
  <c r="AW9" i="116"/>
  <c r="AO9" i="116"/>
  <c r="AG9" i="116"/>
  <c r="Y9" i="116"/>
  <c r="Q9" i="116"/>
  <c r="I9" i="116"/>
  <c r="AV9" i="116"/>
  <c r="AN9" i="116"/>
  <c r="AF9" i="116"/>
  <c r="X9" i="116"/>
  <c r="P9" i="116"/>
  <c r="H9" i="116"/>
  <c r="AU9" i="116"/>
  <c r="AM9" i="116"/>
  <c r="AE9" i="116"/>
  <c r="W9" i="116"/>
  <c r="O9" i="116"/>
  <c r="G9" i="116"/>
  <c r="AT9" i="116"/>
  <c r="AL9" i="116"/>
  <c r="AD9" i="116"/>
  <c r="V9" i="116"/>
  <c r="N9" i="116"/>
  <c r="F9" i="116"/>
  <c r="BA9" i="116"/>
  <c r="AS9" i="116"/>
  <c r="AK9" i="116"/>
  <c r="AC9" i="116"/>
  <c r="U9" i="116"/>
  <c r="M9" i="116"/>
  <c r="E9" i="116"/>
  <c r="AZ9" i="116"/>
  <c r="AR9" i="116"/>
  <c r="AJ9" i="116"/>
  <c r="AB9" i="116"/>
  <c r="T9" i="116"/>
  <c r="L9" i="116"/>
  <c r="D9" i="116"/>
  <c r="AH9" i="116"/>
  <c r="J13" i="116"/>
  <c r="AP13" i="116"/>
  <c r="Z4" i="116"/>
  <c r="BA6" i="116"/>
  <c r="AS6" i="116"/>
  <c r="AK6" i="116"/>
  <c r="AC6" i="116"/>
  <c r="U6" i="116"/>
  <c r="M6" i="116"/>
  <c r="E6" i="116"/>
  <c r="AZ6" i="116"/>
  <c r="AR6" i="116"/>
  <c r="AJ6" i="116"/>
  <c r="AB6" i="116"/>
  <c r="T6" i="116"/>
  <c r="L6" i="116"/>
  <c r="D6" i="116"/>
  <c r="AY6" i="116"/>
  <c r="AQ6" i="116"/>
  <c r="AI6" i="116"/>
  <c r="AA6" i="116"/>
  <c r="S6" i="116"/>
  <c r="K6" i="116"/>
  <c r="C6" i="116"/>
  <c r="AW6" i="116"/>
  <c r="AO6" i="116"/>
  <c r="AG6" i="116"/>
  <c r="Y6" i="116"/>
  <c r="Q6" i="116"/>
  <c r="I6" i="116"/>
  <c r="AV6" i="116"/>
  <c r="AN6" i="116"/>
  <c r="AF6" i="116"/>
  <c r="X6" i="116"/>
  <c r="P6" i="116"/>
  <c r="H6" i="116"/>
  <c r="D4" i="116"/>
  <c r="L4" i="116"/>
  <c r="T4" i="116"/>
  <c r="AB4" i="116"/>
  <c r="AJ4" i="116"/>
  <c r="AR4" i="116"/>
  <c r="AZ4" i="116"/>
  <c r="G6" i="116"/>
  <c r="AD6" i="116"/>
  <c r="AX6" i="116"/>
  <c r="C9" i="116"/>
  <c r="AI9" i="116"/>
  <c r="K13" i="116"/>
  <c r="AQ13" i="116"/>
  <c r="AW15" i="116"/>
  <c r="AO15" i="116"/>
  <c r="AG15" i="116"/>
  <c r="Y15" i="116"/>
  <c r="Q15" i="116"/>
  <c r="I15" i="116"/>
  <c r="AV15" i="116"/>
  <c r="AN15" i="116"/>
  <c r="AF15" i="116"/>
  <c r="X15" i="116"/>
  <c r="P15" i="116"/>
  <c r="H15" i="116"/>
  <c r="AU15" i="116"/>
  <c r="AM15" i="116"/>
  <c r="AE15" i="116"/>
  <c r="W15" i="116"/>
  <c r="O15" i="116"/>
  <c r="G15" i="116"/>
  <c r="AT15" i="116"/>
  <c r="AL15" i="116"/>
  <c r="AD15" i="116"/>
  <c r="V15" i="116"/>
  <c r="N15" i="116"/>
  <c r="F15" i="116"/>
  <c r="BA15" i="116"/>
  <c r="AS15" i="116"/>
  <c r="AK15" i="116"/>
  <c r="AC15" i="116"/>
  <c r="U15" i="116"/>
  <c r="M15" i="116"/>
  <c r="E15" i="116"/>
  <c r="AZ15" i="116"/>
  <c r="AR15" i="116"/>
  <c r="AJ15" i="116"/>
  <c r="AB15" i="116"/>
  <c r="T15" i="116"/>
  <c r="L15" i="116"/>
  <c r="D15" i="116"/>
  <c r="AH15" i="116"/>
  <c r="I3" i="116"/>
  <c r="Q3" i="116"/>
  <c r="Y3" i="116"/>
  <c r="AG3" i="116"/>
  <c r="AO3" i="116"/>
  <c r="AW3" i="116"/>
  <c r="E4" i="116"/>
  <c r="M4" i="116"/>
  <c r="U4" i="116"/>
  <c r="AC4" i="116"/>
  <c r="AK4" i="116"/>
  <c r="AS4" i="116"/>
  <c r="BA4" i="116"/>
  <c r="S5" i="116"/>
  <c r="J6" i="116"/>
  <c r="AE6" i="116"/>
  <c r="AW7" i="116"/>
  <c r="AO7" i="116"/>
  <c r="AG7" i="116"/>
  <c r="Y7" i="116"/>
  <c r="Q7" i="116"/>
  <c r="I7" i="116"/>
  <c r="AV7" i="116"/>
  <c r="AN7" i="116"/>
  <c r="AF7" i="116"/>
  <c r="X7" i="116"/>
  <c r="P7" i="116"/>
  <c r="H7" i="116"/>
  <c r="AU7" i="116"/>
  <c r="AM7" i="116"/>
  <c r="AE7" i="116"/>
  <c r="W7" i="116"/>
  <c r="O7" i="116"/>
  <c r="G7" i="116"/>
  <c r="AT7" i="116"/>
  <c r="AL7" i="116"/>
  <c r="AD7" i="116"/>
  <c r="BA7" i="116"/>
  <c r="AS7" i="116"/>
  <c r="AK7" i="116"/>
  <c r="AC7" i="116"/>
  <c r="U7" i="116"/>
  <c r="M7" i="116"/>
  <c r="E7" i="116"/>
  <c r="AZ7" i="116"/>
  <c r="AR7" i="116"/>
  <c r="AJ7" i="116"/>
  <c r="AB7" i="116"/>
  <c r="T7" i="116"/>
  <c r="L7" i="116"/>
  <c r="D7" i="116"/>
  <c r="V7" i="116"/>
  <c r="AY7" i="116"/>
  <c r="J9" i="116"/>
  <c r="AP9" i="116"/>
  <c r="R13" i="116"/>
  <c r="AX13" i="116"/>
  <c r="C15" i="116"/>
  <c r="AI15" i="116"/>
  <c r="J3" i="116"/>
  <c r="R3" i="116"/>
  <c r="Z3" i="116"/>
  <c r="AH3" i="116"/>
  <c r="AP3" i="116"/>
  <c r="F4" i="116"/>
  <c r="N4" i="116"/>
  <c r="V4" i="116"/>
  <c r="AD4" i="116"/>
  <c r="AL4" i="116"/>
  <c r="AT4" i="116"/>
  <c r="AW5" i="116"/>
  <c r="AO5" i="116"/>
  <c r="AG5" i="116"/>
  <c r="Y5" i="116"/>
  <c r="Q5" i="116"/>
  <c r="I5" i="116"/>
  <c r="AV5" i="116"/>
  <c r="AN5" i="116"/>
  <c r="AF5" i="116"/>
  <c r="X5" i="116"/>
  <c r="P5" i="116"/>
  <c r="H5" i="116"/>
  <c r="AU5" i="116"/>
  <c r="AM5" i="116"/>
  <c r="AE5" i="116"/>
  <c r="W5" i="116"/>
  <c r="O5" i="116"/>
  <c r="G5" i="116"/>
  <c r="BA5" i="116"/>
  <c r="AS5" i="116"/>
  <c r="AK5" i="116"/>
  <c r="AC5" i="116"/>
  <c r="U5" i="116"/>
  <c r="M5" i="116"/>
  <c r="E5" i="116"/>
  <c r="AZ5" i="116"/>
  <c r="AR5" i="116"/>
  <c r="AJ5" i="116"/>
  <c r="AB5" i="116"/>
  <c r="T5" i="116"/>
  <c r="L5" i="116"/>
  <c r="D5" i="116"/>
  <c r="V5" i="116"/>
  <c r="AQ5" i="116"/>
  <c r="N6" i="116"/>
  <c r="AH6" i="116"/>
  <c r="Z7" i="116"/>
  <c r="K9" i="116"/>
  <c r="AQ9" i="116"/>
  <c r="AW11" i="116"/>
  <c r="AO11" i="116"/>
  <c r="AG11" i="116"/>
  <c r="Y11" i="116"/>
  <c r="Q11" i="116"/>
  <c r="I11" i="116"/>
  <c r="AV11" i="116"/>
  <c r="AN11" i="116"/>
  <c r="AF11" i="116"/>
  <c r="X11" i="116"/>
  <c r="P11" i="116"/>
  <c r="H11" i="116"/>
  <c r="AU11" i="116"/>
  <c r="AM11" i="116"/>
  <c r="AE11" i="116"/>
  <c r="W11" i="116"/>
  <c r="O11" i="116"/>
  <c r="G11" i="116"/>
  <c r="AT11" i="116"/>
  <c r="AL11" i="116"/>
  <c r="AD11" i="116"/>
  <c r="V11" i="116"/>
  <c r="N11" i="116"/>
  <c r="F11" i="116"/>
  <c r="BA11" i="116"/>
  <c r="AS11" i="116"/>
  <c r="AK11" i="116"/>
  <c r="AC11" i="116"/>
  <c r="U11" i="116"/>
  <c r="M11" i="116"/>
  <c r="E11" i="116"/>
  <c r="AZ11" i="116"/>
  <c r="AR11" i="116"/>
  <c r="AJ11" i="116"/>
  <c r="AB11" i="116"/>
  <c r="T11" i="116"/>
  <c r="L11" i="116"/>
  <c r="D11" i="116"/>
  <c r="AH11" i="116"/>
  <c r="S13" i="116"/>
  <c r="AY13" i="116"/>
  <c r="J15" i="116"/>
  <c r="AP15" i="116"/>
  <c r="G4" i="116"/>
  <c r="O4" i="116"/>
  <c r="W4" i="116"/>
  <c r="AE4" i="116"/>
  <c r="AM4" i="116"/>
  <c r="O6" i="116"/>
  <c r="AL6" i="116"/>
  <c r="R9" i="116"/>
  <c r="AX9" i="116"/>
  <c r="AI11" i="116"/>
  <c r="Z13" i="116"/>
  <c r="K15" i="116"/>
  <c r="AQ15" i="116"/>
  <c r="V17" i="116"/>
  <c r="AD17" i="116"/>
  <c r="AL17" i="116"/>
  <c r="AT17" i="116"/>
  <c r="AT18" i="116"/>
  <c r="H8" i="116"/>
  <c r="P8" i="116"/>
  <c r="X8" i="116"/>
  <c r="AF8" i="116"/>
  <c r="AN8" i="116"/>
  <c r="AV8" i="116"/>
  <c r="H10" i="116"/>
  <c r="P10" i="116"/>
  <c r="X10" i="116"/>
  <c r="AF10" i="116"/>
  <c r="AN10" i="116"/>
  <c r="AV10" i="116"/>
  <c r="H12" i="116"/>
  <c r="P12" i="116"/>
  <c r="X12" i="116"/>
  <c r="AF12" i="116"/>
  <c r="AN12" i="116"/>
  <c r="AV12" i="116"/>
  <c r="H14" i="116"/>
  <c r="P14" i="116"/>
  <c r="X14" i="116"/>
  <c r="AF14" i="116"/>
  <c r="AN14" i="116"/>
  <c r="AV14" i="116"/>
  <c r="H16" i="116"/>
  <c r="P16" i="116"/>
  <c r="X16" i="116"/>
  <c r="AF16" i="116"/>
  <c r="AN16" i="116"/>
  <c r="AV16" i="116"/>
  <c r="P17" i="116"/>
  <c r="X17" i="116"/>
  <c r="AF17" i="116"/>
  <c r="AN17" i="116"/>
  <c r="AV17" i="116"/>
  <c r="AN18" i="116"/>
  <c r="AV18" i="116"/>
  <c r="I8" i="116"/>
  <c r="Q8" i="116"/>
  <c r="Y8" i="116"/>
  <c r="AG8" i="116"/>
  <c r="AO8" i="116"/>
  <c r="AW8" i="116"/>
  <c r="I10" i="116"/>
  <c r="Q10" i="116"/>
  <c r="Y10" i="116"/>
  <c r="AG10" i="116"/>
  <c r="AO10" i="116"/>
  <c r="AW10" i="116"/>
  <c r="I12" i="116"/>
  <c r="Q12" i="116"/>
  <c r="Y12" i="116"/>
  <c r="AG12" i="116"/>
  <c r="AO12" i="116"/>
  <c r="AW12" i="116"/>
  <c r="I14" i="116"/>
  <c r="Q14" i="116"/>
  <c r="Y14" i="116"/>
  <c r="AG14" i="116"/>
  <c r="AO14" i="116"/>
  <c r="AW14" i="116"/>
  <c r="I16" i="116"/>
  <c r="Q16" i="116"/>
  <c r="Y16" i="116"/>
  <c r="AG16" i="116"/>
  <c r="AO16" i="116"/>
  <c r="AW16" i="116"/>
  <c r="Q17" i="116"/>
  <c r="Y17" i="116"/>
  <c r="AG17" i="116"/>
  <c r="AO17" i="116"/>
  <c r="AW17" i="116"/>
  <c r="AO18" i="116"/>
  <c r="AW18" i="116"/>
  <c r="J8" i="116"/>
  <c r="R8" i="116"/>
  <c r="Z8" i="116"/>
  <c r="AH8" i="116"/>
  <c r="AP8" i="116"/>
  <c r="AX8" i="116"/>
  <c r="J10" i="116"/>
  <c r="R10" i="116"/>
  <c r="Z10" i="116"/>
  <c r="AH10" i="116"/>
  <c r="AP10" i="116"/>
  <c r="AX10" i="116"/>
  <c r="J12" i="116"/>
  <c r="R12" i="116"/>
  <c r="Z12" i="116"/>
  <c r="AH12" i="116"/>
  <c r="AP12" i="116"/>
  <c r="AX12" i="116"/>
  <c r="J14" i="116"/>
  <c r="R14" i="116"/>
  <c r="Z14" i="116"/>
  <c r="AH14" i="116"/>
  <c r="AP14" i="116"/>
  <c r="AX14" i="116"/>
  <c r="J16" i="116"/>
  <c r="R16" i="116"/>
  <c r="Z16" i="116"/>
  <c r="AH16" i="116"/>
  <c r="AP16" i="116"/>
  <c r="AX16" i="116"/>
  <c r="R17" i="116"/>
  <c r="Z17" i="116"/>
  <c r="AH17" i="116"/>
  <c r="AP17" i="116"/>
  <c r="AX17" i="116"/>
  <c r="AP18" i="116"/>
  <c r="AX18" i="116"/>
  <c r="C8" i="116"/>
  <c r="K8" i="116"/>
  <c r="S8" i="116"/>
  <c r="AA8" i="116"/>
  <c r="AI8" i="116"/>
  <c r="AQ8" i="116"/>
  <c r="AY8" i="116"/>
  <c r="C10" i="116"/>
  <c r="K10" i="116"/>
  <c r="S10" i="116"/>
  <c r="AA10" i="116"/>
  <c r="AI10" i="116"/>
  <c r="AQ10" i="116"/>
  <c r="AY10" i="116"/>
  <c r="C12" i="116"/>
  <c r="K12" i="116"/>
  <c r="S12" i="116"/>
  <c r="AA12" i="116"/>
  <c r="AI12" i="116"/>
  <c r="AQ12" i="116"/>
  <c r="AY12" i="116"/>
  <c r="C14" i="116"/>
  <c r="K14" i="116"/>
  <c r="S14" i="116"/>
  <c r="AA14" i="116"/>
  <c r="AI14" i="116"/>
  <c r="AQ14" i="116"/>
  <c r="AY14" i="116"/>
  <c r="C16" i="116"/>
  <c r="K16" i="116"/>
  <c r="S16" i="116"/>
  <c r="AA16" i="116"/>
  <c r="AI16" i="116"/>
  <c r="AQ16" i="116"/>
  <c r="AY16" i="116"/>
  <c r="S17" i="116"/>
  <c r="AA17" i="116"/>
  <c r="AI17" i="116"/>
  <c r="AQ17" i="116"/>
  <c r="AY17" i="116"/>
  <c r="AQ18" i="116"/>
  <c r="AY18" i="116"/>
  <c r="D8" i="116"/>
  <c r="L8" i="116"/>
  <c r="T8" i="116"/>
  <c r="AB8" i="116"/>
  <c r="AJ8" i="116"/>
  <c r="AR8" i="116"/>
  <c r="AZ8" i="116"/>
  <c r="D10" i="116"/>
  <c r="L10" i="116"/>
  <c r="T10" i="116"/>
  <c r="AB10" i="116"/>
  <c r="AJ10" i="116"/>
  <c r="AR10" i="116"/>
  <c r="AZ10" i="116"/>
  <c r="D12" i="116"/>
  <c r="L12" i="116"/>
  <c r="T12" i="116"/>
  <c r="AB12" i="116"/>
  <c r="AJ12" i="116"/>
  <c r="AR12" i="116"/>
  <c r="AZ12" i="116"/>
  <c r="D14" i="116"/>
  <c r="L14" i="116"/>
  <c r="T14" i="116"/>
  <c r="AB14" i="116"/>
  <c r="AJ14" i="116"/>
  <c r="AR14" i="116"/>
  <c r="AZ14" i="116"/>
  <c r="D16" i="116"/>
  <c r="L16" i="116"/>
  <c r="T16" i="116"/>
  <c r="AB16" i="116"/>
  <c r="AJ16" i="116"/>
  <c r="AR16" i="116"/>
  <c r="AZ16" i="116"/>
  <c r="T17" i="116"/>
  <c r="AB17" i="116"/>
  <c r="AJ17" i="116"/>
  <c r="AR17" i="116"/>
  <c r="AZ17" i="116"/>
  <c r="AR18" i="116"/>
  <c r="AZ18" i="116"/>
  <c r="E8" i="116"/>
  <c r="M8" i="116"/>
  <c r="U8" i="116"/>
  <c r="AC8" i="116"/>
  <c r="AK8" i="116"/>
  <c r="AS8" i="116"/>
  <c r="E10" i="116"/>
  <c r="M10" i="116"/>
  <c r="U10" i="116"/>
  <c r="AC10" i="116"/>
  <c r="AK10" i="116"/>
  <c r="AS10" i="116"/>
  <c r="E12" i="116"/>
  <c r="M12" i="116"/>
  <c r="U12" i="116"/>
  <c r="AC12" i="116"/>
  <c r="AK12" i="116"/>
  <c r="AS12" i="116"/>
  <c r="E14" i="116"/>
  <c r="M14" i="116"/>
  <c r="U14" i="116"/>
  <c r="AC14" i="116"/>
  <c r="AK14" i="116"/>
  <c r="AS14" i="116"/>
  <c r="E16" i="116"/>
  <c r="M16" i="116"/>
  <c r="U16" i="116"/>
  <c r="AC16" i="116"/>
  <c r="AK16" i="116"/>
  <c r="AS16" i="116"/>
  <c r="U17" i="116"/>
  <c r="AC17" i="116"/>
  <c r="AK17" i="116"/>
  <c r="AS17" i="116"/>
  <c r="AS18" i="116"/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O3" i="65"/>
  <c r="P3" i="65"/>
  <c r="Y3" i="65"/>
  <c r="Z3" i="65"/>
  <c r="AA3" i="65"/>
  <c r="AB3" i="65"/>
  <c r="AM3" i="65"/>
  <c r="AN3" i="65"/>
  <c r="AW3" i="65"/>
  <c r="AX3" i="65"/>
  <c r="AY3" i="65"/>
  <c r="AB4" i="65"/>
  <c r="AM4" i="65"/>
  <c r="AN4" i="65"/>
  <c r="AY4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Z14" i="65"/>
  <c r="AA14" i="65"/>
  <c r="F15" i="65"/>
  <c r="G15" i="65"/>
  <c r="S15" i="65"/>
  <c r="T15" i="65"/>
  <c r="AE15" i="65"/>
  <c r="AF15" i="65"/>
  <c r="AQ15" i="65"/>
  <c r="AR15" i="65"/>
  <c r="F16" i="65"/>
  <c r="H16" i="65"/>
  <c r="S16" i="65"/>
  <c r="U16" i="65"/>
  <c r="AQ16" i="65"/>
  <c r="AR16" i="65"/>
  <c r="AS16" i="65"/>
  <c r="BA16" i="65"/>
  <c r="BA13" i="65"/>
  <c r="AZ13" i="65"/>
  <c r="AZ11" i="65"/>
  <c r="BA10" i="65"/>
  <c r="AZ10" i="65"/>
  <c r="BA4" i="65"/>
  <c r="AZ4" i="65"/>
  <c r="AZ3" i="65"/>
  <c r="BA3" i="65"/>
  <c r="E16" i="65" l="1"/>
  <c r="AC15" i="65"/>
  <c r="C15" i="65"/>
  <c r="AQ5" i="65"/>
  <c r="BA9" i="65"/>
  <c r="AZ15" i="65"/>
  <c r="AF16" i="65"/>
  <c r="AW15" i="65"/>
  <c r="AK15" i="65"/>
  <c r="Y15" i="65"/>
  <c r="M15" i="65"/>
  <c r="AT14" i="65"/>
  <c r="N14" i="65"/>
  <c r="AN9" i="65"/>
  <c r="AP5" i="65"/>
  <c r="AA4" i="65"/>
  <c r="AL3" i="65"/>
  <c r="N3" i="65"/>
  <c r="BA15" i="65"/>
  <c r="AG16" i="65"/>
  <c r="AO15" i="65"/>
  <c r="Q15" i="65"/>
  <c r="O14" i="65"/>
  <c r="AZ16" i="65"/>
  <c r="AE16" i="65"/>
  <c r="AU15" i="65"/>
  <c r="AI15" i="65"/>
  <c r="W15" i="65"/>
  <c r="K15" i="65"/>
  <c r="AM14" i="65"/>
  <c r="AH9" i="65"/>
  <c r="U5" i="65"/>
  <c r="P4" i="65"/>
  <c r="AK3" i="65"/>
  <c r="M3" i="65"/>
  <c r="AC9" i="65"/>
  <c r="T5" i="65"/>
  <c r="O4" i="65"/>
  <c r="BA14" i="65"/>
  <c r="AP15" i="65"/>
  <c r="AD15" i="65"/>
  <c r="R15" i="65"/>
  <c r="E15" i="65"/>
  <c r="V14" i="65"/>
  <c r="AT15" i="65"/>
  <c r="AH15" i="65"/>
  <c r="V15" i="65"/>
  <c r="J15" i="65"/>
  <c r="AL14" i="65"/>
  <c r="AT16" i="65"/>
  <c r="T16" i="65"/>
  <c r="AS15" i="65"/>
  <c r="AG15" i="65"/>
  <c r="U15" i="65"/>
  <c r="H15" i="65"/>
  <c r="AH14" i="65"/>
  <c r="AB9" i="65"/>
  <c r="J5" i="65"/>
  <c r="M6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<sst xmlns="http://schemas.openxmlformats.org/spreadsheetml/2006/main" count="3638" uniqueCount="310">
  <si>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</si>
  <si>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</si>
  <si>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</si>
  <si>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</si>
  <si>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</si>
  <si>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</si>
  <si>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</si>
  <si>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</si>
  <si>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</si>
  <si>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</si>
  <si>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</si>
  <si>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</si>
  <si>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</si>
  <si>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</si>
  <si>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</si>
  <si>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</si>
  <si>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</si>
  <si>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</si>
  <si>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</si>
  <si>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</si>
  <si>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</si>
  <si>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</si>
  <si>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</si>
  <si>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</si>
  <si>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</si>
  <si>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</si>
  <si>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</si>
  <si>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</si>
  <si>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</si>
  <si>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</si>
  <si>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</si>
  <si>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</si>
  <si>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</si>
  <si>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</si>
  <si>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</si>
  <si>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</si>
  <si>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</si>
  <si>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</si>
  <si>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</si>
  <si>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</si>
  <si>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</si>
  <si>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</si>
  <si>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</si>
  <si>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</si>
  <si>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</si>
  <si>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</si>
  <si>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</si>
  <si>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</si>
  <si>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</si>
  <si>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</si>
  <si>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</si>
  <si>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</si>
  <si>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</si>
  <si>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</si>
  <si>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</si>
  <si>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</si>
  <si>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</si>
  <si>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</si>
  <si>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</si>
  <si>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</si>
  <si>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</si>
  <si>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</si>
  <si>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</si>
  <si>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</si>
  <si>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</si>
  <si>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</si>
  <si>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</si>
  <si>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</si>
  <si>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</si>
  <si>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</si>
  <si>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</si>
  <si>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</si>
  <si>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</si>
  <si>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</si>
  <si>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</si>
  <si>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</si>
  <si>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</si>
  <si>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</si>
  <si>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</si>
  <si>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</si>
  <si>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</si>
  <si>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</si>
  <si>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</si>
  <si>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</si>
  <si>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</si>
  <si>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</si>
  <si>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</si>
  <si>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</si>
  <si>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</si>
  <si>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</si>
  <si>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</si>
  <si>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</si>
  <si>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</si>
  <si>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</si>
  <si>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</si>
  <si>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</si>
  <si>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</si>
  <si>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</si>
  <si>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</si>
  <si>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</si>
  <si>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</si>
  <si>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</si>
  <si>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</si>
  <si>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</si>
  <si>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</si>
  <si>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</si>
  <si>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</si>
  <si>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</si>
  <si>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</si>
  <si>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</si>
  <si>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</si>
  <si>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</si>
  <si>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</si>
  <si>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</si>
  <si>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</si>
  <si>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</si>
  <si>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</si>
  <si>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</si>
  <si>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</si>
  <si>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</si>
  <si>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</si>
  <si>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</si>
  <si>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</si>
  <si>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</si>
  <si>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</si>
  <si>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</si>
  <si>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</si>
  <si>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</si>
  <si>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</si>
  <si>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</si>
  <si>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</si>
  <si>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</si>
  <si>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</si>
  <si>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</si>
  <si>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</si>
  <si>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</si>
  <si>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</si>
  <si>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</si>
  <si>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</si>
  <si>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</si>
  <si>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</si>
  <si>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</si>
  <si>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</si>
  <si>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</si>
  <si>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</si>
  <si>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</si>
  <si>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</si>
  <si>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</si>
  <si>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</si>
  <si>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</si>
  <si>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</si>
  <si>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</si>
  <si>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</si>
  <si>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</si>
  <si>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</si>
  <si>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</si>
  <si>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</si>
  <si>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</si>
  <si>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</si>
  <si>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</si>
  <si>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</si>
  <si>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</si>
  <si>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</si>
  <si>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</si>
  <si>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</si>
  <si>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</si>
  <si>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</si>
  <si>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</si>
  <si>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</si>
  <si>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</si>
  <si>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</si>
  <si>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</si>
  <si>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</si>
  <si>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</si>
  <si>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</si>
  <si>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</si>
  <si>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</si>
  <si>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</si>
  <si>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</si>
  <si>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</si>
  <si>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</si>
  <si>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</si>
  <si>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</si>
  <si>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</si>
  <si>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</si>
  <si>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</si>
  <si>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</si>
  <si>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</si>
  <si>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</si>
  <si>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</si>
  <si>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</si>
  <si>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</si>
  <si>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</si>
  <si>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</si>
  <si>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</si>
  <si>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</si>
  <si>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</si>
  <si>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</si>
  <si>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</si>
  <si>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</si>
  <si>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</si>
  <si>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</si>
  <si>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</si>
  <si>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</si>
  <si>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</si>
  <si>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</si>
  <si>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</si>
  <si>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</si>
  <si>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</si>
  <si>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</si>
  <si>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</si>
  <si>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</si>
  <si>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</si>
  <si>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</si>
  <si>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</si>
  <si>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</si>
  <si>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</si>
  <si>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</si>
  <si>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</si>
  <si>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</si>
  <si>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</si>
  <si>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</si>
  <si>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</si>
  <si>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</si>
  <si>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</si>
  <si>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</si>
  <si>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</si>
  <si>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</si>
  <si>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</si>
  <si>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</si>
  <si>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</si>
  <si>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</si>
  <si>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</si>
  <si>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</si>
  <si>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</si>
  <si>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</si>
  <si>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</si>
  <si>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</si>
  <si>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</si>
  <si>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</si>
  <si>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</si>
  <si>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</si>
  <si>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</si>
  <si>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</si>
  <si>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</si>
  <si>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</si>
  <si>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</si>
  <si>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</si>
  <si>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</si>
  <si>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</si>
  <si>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</si>
  <si>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</si>
  <si>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</si>
  <si>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</si>
  <si>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</si>
  <si>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</si>
  <si>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</si>
  <si>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</si>
  <si>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</si>
  <si>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</si>
  <si>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</si>
  <si>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</si>
  <si>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</si>
  <si>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</si>
  <si>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</si>
  <si>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</si>
  <si>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</si>
  <si>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</si>
  <si>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</si>
  <si>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</si>
  <si>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</si>
  <si>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</si>
  <si>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</si>
  <si>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</si>
  <si>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</si>
  <si>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</si>
  <si>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</si>
  <si>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</si>
  <si>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</si>
  <si>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</si>
  <si>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</si>
  <si>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</si>
  <si>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</si>
  <si>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</si>
  <si>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</si>
  <si>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</si>
  <si>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</si>
  <si>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</si>
  <si>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</si>
  <si>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</si>
  <si>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</si>
  <si>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</si>
  <si>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</si>
  <si>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</si>
  <si>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</si>
  <si>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</si>
  <si>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</si>
  <si>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</si>
  <si>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</si>
  <si>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</si>
  <si>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</si>
  <si>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</si>
  <si>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pascal</t>
  </si>
  <si>
    <t>Pressure units when using the hydraulics module</t>
  </si>
  <si>
    <t>Pa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</si>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</sst>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0" xfId="0" applyFont="1"/>
    <xf numFmtId="3" fontId="1" fillId="0" borderId="0" xfId="0" applyNumberFormat="1" applyFont="1" applyAlignment="1">
      <alignment horizontal="center"/>
    </xf>
    <xf numFmtId="0" fontId="3" fillId="3" borderId="2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hydraulics_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pascal</v>
          </cell>
        </row>
        <row r="10">
          <cell r="A10" t="str">
            <v>decision period</v>
          </cell>
          <cell r="B10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B3">
            <v>5000</v>
          </cell>
        </row>
        <row r="4">
          <cell r="B4">
            <v>13000</v>
          </cell>
        </row>
        <row r="5">
          <cell r="B5">
            <v>8000</v>
          </cell>
        </row>
        <row r="6">
          <cell r="B6">
            <v>2000</v>
          </cell>
        </row>
        <row r="7">
          <cell r="B7">
            <v>1500</v>
          </cell>
        </row>
        <row r="8">
          <cell r="B8">
            <v>7000</v>
          </cell>
        </row>
        <row r="9">
          <cell r="B9">
            <v>10000</v>
          </cell>
        </row>
        <row r="10">
          <cell r="B10">
            <v>4000</v>
          </cell>
        </row>
        <row r="11">
          <cell r="B11">
            <v>5000</v>
          </cell>
        </row>
        <row r="12">
          <cell r="B12">
            <v>6000</v>
          </cell>
        </row>
        <row r="13">
          <cell r="B13">
            <v>1750</v>
          </cell>
        </row>
        <row r="14">
          <cell r="B14">
            <v>2200</v>
          </cell>
        </row>
        <row r="15">
          <cell r="B15">
            <v>1600</v>
          </cell>
        </row>
        <row r="16">
          <cell r="B16">
            <v>3200</v>
          </cell>
        </row>
      </sheetData>
      <sheetData sheetId="40">
        <row r="3">
          <cell r="N3">
            <v>32000</v>
          </cell>
        </row>
        <row r="4">
          <cell r="AL4">
            <v>32000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25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25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25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25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25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25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25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25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25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25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25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25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25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9" sqref="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135</v>
      </c>
    </row>
    <row r="2" spans="1:20" x14ac:dyDescent="0.25">
      <c r="A2" s="5" t="s">
        <v>136</v>
      </c>
    </row>
    <row r="3" spans="1:20" x14ac:dyDescent="0.25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5" t="s">
        <v>142</v>
      </c>
    </row>
    <row r="3" spans="1:16" x14ac:dyDescent="0.25">
      <c r="A3" s="5" t="s">
        <v>143</v>
      </c>
      <c r="N3" s="88"/>
      <c r="O3" s="88"/>
      <c r="P3" s="88"/>
    </row>
    <row r="4" spans="1:16" x14ac:dyDescent="0.25">
      <c r="A4" s="5" t="s">
        <v>144</v>
      </c>
    </row>
    <row r="5" spans="1:16" x14ac:dyDescent="0.25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146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147</v>
      </c>
    </row>
    <row r="2" spans="1:20" x14ac:dyDescent="0.25">
      <c r="A2" s="5" t="s">
        <v>148</v>
      </c>
    </row>
    <row r="3" spans="1:20" x14ac:dyDescent="0.25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156</v>
      </c>
    </row>
    <row r="11" spans="1:20" x14ac:dyDescent="0.25">
      <c r="A11" s="5" t="s">
        <v>157</v>
      </c>
    </row>
    <row r="12" spans="1:20" x14ac:dyDescent="0.25">
      <c r="A12" s="5" t="s">
        <v>158</v>
      </c>
    </row>
    <row r="13" spans="1:20" x14ac:dyDescent="0.25">
      <c r="A13" s="5" t="s">
        <v>159</v>
      </c>
    </row>
    <row r="14" spans="1:20" x14ac:dyDescent="0.25">
      <c r="A14" s="5" t="s">
        <v>160</v>
      </c>
    </row>
    <row r="15" spans="1:20" x14ac:dyDescent="0.25">
      <c r="A15" s="5" t="s">
        <v>161</v>
      </c>
    </row>
    <row r="16" spans="1:20" x14ac:dyDescent="0.25">
      <c r="A16" s="5" t="s">
        <v>162</v>
      </c>
    </row>
    <row r="17" spans="1:1" x14ac:dyDescent="0.25">
      <c r="A17" s="5" t="s">
        <v>163</v>
      </c>
    </row>
    <row r="18" spans="1:1" x14ac:dyDescent="0.25">
      <c r="A18" s="5" t="s">
        <v>164</v>
      </c>
    </row>
    <row r="19" spans="1:1" x14ac:dyDescent="0.25">
      <c r="A19" s="5" t="s">
        <v>165</v>
      </c>
    </row>
    <row r="20" spans="1:1" x14ac:dyDescent="0.25">
      <c r="A20" s="5" t="s">
        <v>166</v>
      </c>
    </row>
    <row r="21" spans="1:1" x14ac:dyDescent="0.25">
      <c r="A21" s="5" t="s">
        <v>167</v>
      </c>
    </row>
    <row r="22" spans="1:1" x14ac:dyDescent="0.25">
      <c r="A22" s="5" t="s">
        <v>168</v>
      </c>
    </row>
    <row r="23" spans="1:1" x14ac:dyDescent="0.25">
      <c r="A23" s="5" t="s">
        <v>169</v>
      </c>
    </row>
    <row r="24" spans="1:1" x14ac:dyDescent="0.25">
      <c r="A24" s="5" t="s">
        <v>170</v>
      </c>
    </row>
    <row r="25" spans="1:1" x14ac:dyDescent="0.25">
      <c r="A25" s="5" t="s">
        <v>171</v>
      </c>
    </row>
    <row r="26" spans="1:1" x14ac:dyDescent="0.25">
      <c r="A26" s="5" t="s">
        <v>172</v>
      </c>
    </row>
    <row r="27" spans="1:1" x14ac:dyDescent="0.25">
      <c r="A27" s="5" t="s">
        <v>173</v>
      </c>
    </row>
    <row r="28" spans="1:1" x14ac:dyDescent="0.25">
      <c r="A28" s="5" t="s">
        <v>174</v>
      </c>
    </row>
    <row r="29" spans="1:1" x14ac:dyDescent="0.25">
      <c r="A29" s="5" t="s">
        <v>175</v>
      </c>
    </row>
    <row r="30" spans="1:1" x14ac:dyDescent="0.25">
      <c r="A30" s="97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176</v>
      </c>
    </row>
    <row r="2" spans="1:20" x14ac:dyDescent="0.25">
      <c r="A2" s="5" t="s">
        <v>177</v>
      </c>
    </row>
    <row r="3" spans="1:20" x14ac:dyDescent="0.25">
      <c r="A3" s="5" t="s">
        <v>178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 t="s">
        <v>179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181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182</v>
      </c>
    </row>
    <row r="2" spans="1:20" x14ac:dyDescent="0.25">
      <c r="A2" s="5" t="s">
        <v>183</v>
      </c>
    </row>
    <row r="3" spans="1:20" x14ac:dyDescent="0.25">
      <c r="A3" s="5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187</v>
      </c>
    </row>
    <row r="2" spans="1:20" x14ac:dyDescent="0.25">
      <c r="A2" s="5" t="s">
        <v>188</v>
      </c>
    </row>
    <row r="3" spans="1:20" x14ac:dyDescent="0.25">
      <c r="A3" s="5" t="s">
        <v>189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192</v>
      </c>
    </row>
    <row r="2" spans="1:20" x14ac:dyDescent="0.25">
      <c r="A2" s="5" t="s">
        <v>193</v>
      </c>
    </row>
    <row r="3" spans="1:20" x14ac:dyDescent="0.25">
      <c r="A3" s="5" t="s">
        <v>194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197</v>
      </c>
    </row>
    <row r="2" spans="1:30" s="9" customFormat="1" x14ac:dyDescent="0.25">
      <c r="A2" s="7" t="s">
        <v>198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25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9" customFormat="1" x14ac:dyDescent="0.25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9" customFormat="1" x14ac:dyDescent="0.25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9" customFormat="1" x14ac:dyDescent="0.25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9" customFormat="1" x14ac:dyDescent="0.25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" customFormat="1" x14ac:dyDescent="0.25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" customFormat="1" x14ac:dyDescent="0.25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" customFormat="1" x14ac:dyDescent="0.25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" customFormat="1" x14ac:dyDescent="0.25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32"/>
      <c r="AD11" s="101"/>
    </row>
    <row r="12" spans="1:30" s="9" customFormat="1" x14ac:dyDescent="0.25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" customFormat="1" x14ac:dyDescent="0.25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32"/>
      <c r="AD13" s="101"/>
    </row>
    <row r="14" spans="1:30" s="9" customFormat="1" x14ac:dyDescent="0.25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32"/>
      <c r="AD14" s="101"/>
    </row>
    <row r="15" spans="1:30" s="9" customFormat="1" x14ac:dyDescent="0.25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32"/>
      <c r="AD15" s="101"/>
    </row>
    <row r="16" spans="1:30" ht="16.5" thickBot="1" x14ac:dyDescent="0.3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2"/>
      <c r="AD16" s="10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199</v>
      </c>
    </row>
    <row r="2" spans="1:30" s="9" customFormat="1" x14ac:dyDescent="0.25">
      <c r="A2" s="7" t="s">
        <v>200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25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5"/>
      <c r="AD3" s="100"/>
    </row>
    <row r="4" spans="1:30" s="9" customFormat="1" x14ac:dyDescent="0.25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5"/>
      <c r="AD4" s="100"/>
    </row>
    <row r="5" spans="1:30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6"/>
      <c r="AD5" s="10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9" customFormat="1" x14ac:dyDescent="0.25">
      <c r="A2" s="7" t="s">
        <v>200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119</v>
      </c>
      <c r="B3" s="10"/>
      <c r="C3" s="10"/>
      <c r="D3" s="32"/>
    </row>
    <row r="4" spans="1:4" x14ac:dyDescent="0.25">
      <c r="A4" s="29" t="s">
        <v>120</v>
      </c>
      <c r="B4" s="10"/>
      <c r="C4" s="10"/>
      <c r="D4" s="32"/>
    </row>
    <row r="5" spans="1:4" ht="16.5" thickBot="1" x14ac:dyDescent="0.3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202</v>
      </c>
    </row>
    <row r="2" spans="1:30" s="9" customFormat="1" x14ac:dyDescent="0.25">
      <c r="A2" s="7" t="s">
        <v>203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102" customFormat="1" x14ac:dyDescent="0.25">
      <c r="A3" s="29" t="s">
        <v>148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102" customFormat="1" x14ac:dyDescent="0.25">
      <c r="A4" s="29" t="s">
        <v>149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102" customFormat="1" x14ac:dyDescent="0.25">
      <c r="A5" s="29" t="s">
        <v>150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102" customFormat="1" x14ac:dyDescent="0.25">
      <c r="A6" s="29" t="s">
        <v>151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102" customFormat="1" x14ac:dyDescent="0.25">
      <c r="A7" s="29" t="s">
        <v>152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8" customFormat="1" x14ac:dyDescent="0.25">
      <c r="A8" s="29" t="s">
        <v>153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8" customFormat="1" ht="15" customHeight="1" x14ac:dyDescent="0.25">
      <c r="A9" s="29" t="s">
        <v>154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8" customFormat="1" x14ac:dyDescent="0.25">
      <c r="A10" s="29" t="s">
        <v>155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8" customFormat="1" x14ac:dyDescent="0.25">
      <c r="A11" s="29" t="s">
        <v>156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2"/>
      <c r="AD11" s="101"/>
    </row>
    <row r="12" spans="1:30" s="98" customFormat="1" x14ac:dyDescent="0.25">
      <c r="A12" s="29" t="s">
        <v>157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8" customFormat="1" x14ac:dyDescent="0.25">
      <c r="A13" s="29" t="s">
        <v>158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2"/>
      <c r="AD13" s="101"/>
    </row>
    <row r="14" spans="1:30" s="98" customFormat="1" x14ac:dyDescent="0.25">
      <c r="A14" s="29" t="s">
        <v>159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2"/>
      <c r="AD14" s="101"/>
    </row>
    <row r="15" spans="1:30" s="98" customFormat="1" x14ac:dyDescent="0.25">
      <c r="A15" s="29" t="s">
        <v>160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2"/>
      <c r="AD15" s="101"/>
    </row>
    <row r="16" spans="1:30" s="98" customFormat="1" x14ac:dyDescent="0.25">
      <c r="A16" s="29" t="s">
        <v>161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2">
        <v>1</v>
      </c>
      <c r="AD16" s="101"/>
    </row>
    <row r="17" spans="1:30" s="98" customFormat="1" x14ac:dyDescent="0.25">
      <c r="A17" s="29" t="s">
        <v>162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2">
        <v>1</v>
      </c>
      <c r="AD17" s="101"/>
    </row>
    <row r="18" spans="1:30" s="98" customFormat="1" x14ac:dyDescent="0.25">
      <c r="A18" s="29" t="s">
        <v>163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32"/>
      <c r="AD18" s="101"/>
    </row>
    <row r="19" spans="1:30" s="98" customFormat="1" x14ac:dyDescent="0.25">
      <c r="A19" s="29" t="s">
        <v>164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2"/>
      <c r="AD19" s="101"/>
    </row>
    <row r="20" spans="1:30" s="98" customFormat="1" x14ac:dyDescent="0.25">
      <c r="A20" s="29" t="s">
        <v>165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32"/>
      <c r="AD20" s="101"/>
    </row>
    <row r="21" spans="1:30" s="98" customFormat="1" x14ac:dyDescent="0.25">
      <c r="A21" s="29" t="s">
        <v>166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32"/>
      <c r="AD21" s="101"/>
    </row>
    <row r="22" spans="1:30" s="98" customFormat="1" x14ac:dyDescent="0.25">
      <c r="A22" s="29" t="s">
        <v>167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32">
        <v>1</v>
      </c>
      <c r="AD22" s="101"/>
    </row>
    <row r="23" spans="1:30" s="98" customFormat="1" x14ac:dyDescent="0.25">
      <c r="A23" s="29" t="s">
        <v>168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32"/>
      <c r="AD23" s="101"/>
    </row>
    <row r="24" spans="1:30" s="98" customFormat="1" x14ac:dyDescent="0.25">
      <c r="A24" s="29" t="s">
        <v>169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32"/>
      <c r="AD24" s="101"/>
    </row>
    <row r="25" spans="1:30" s="98" customFormat="1" x14ac:dyDescent="0.25">
      <c r="A25" s="29" t="s">
        <v>170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32"/>
      <c r="AD25" s="101"/>
    </row>
    <row r="26" spans="1:30" s="98" customFormat="1" x14ac:dyDescent="0.25">
      <c r="A26" s="29" t="s">
        <v>171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32"/>
      <c r="AD26" s="101"/>
    </row>
    <row r="27" spans="1:30" s="98" customFormat="1" x14ac:dyDescent="0.25">
      <c r="A27" s="29" t="s">
        <v>172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32"/>
      <c r="AD27" s="101"/>
    </row>
    <row r="28" spans="1:30" s="98" customFormat="1" x14ac:dyDescent="0.25">
      <c r="A28" s="29" t="s">
        <v>173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32"/>
      <c r="AD28" s="101"/>
    </row>
    <row r="29" spans="1:30" s="98" customFormat="1" x14ac:dyDescent="0.25">
      <c r="A29" s="29" t="s">
        <v>174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32"/>
      <c r="AD29" s="101"/>
    </row>
    <row r="30" spans="1:30" s="98" customFormat="1" ht="16.5" thickBot="1" x14ac:dyDescent="0.3">
      <c r="A30" s="30" t="s">
        <v>175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</v>
      </c>
      <c r="P30" s="11">
        <v>1</v>
      </c>
      <c r="Q30" s="11"/>
      <c r="R30" s="11"/>
      <c r="S30" s="11"/>
      <c r="T30" s="11"/>
      <c r="U30" s="11">
        <v>1</v>
      </c>
      <c r="V30" s="11"/>
      <c r="W30" s="11"/>
      <c r="X30" s="11"/>
      <c r="Y30" s="11"/>
      <c r="Z30" s="11"/>
      <c r="AA30" s="11"/>
      <c r="AB30" s="11"/>
      <c r="AC30" s="12"/>
      <c r="AD30" s="101"/>
    </row>
    <row r="31" spans="1:30" s="99" customFormat="1" x14ac:dyDescent="0.25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9" customFormat="1" x14ac:dyDescent="0.25">
      <c r="A2" s="7" t="s">
        <v>203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148</v>
      </c>
      <c r="B3" s="10"/>
      <c r="C3" s="10"/>
      <c r="D3" s="32"/>
    </row>
    <row r="4" spans="1:4" x14ac:dyDescent="0.25">
      <c r="A4" s="29" t="s">
        <v>149</v>
      </c>
      <c r="B4" s="10"/>
      <c r="C4" s="10"/>
      <c r="D4" s="32"/>
    </row>
    <row r="5" spans="1:4" x14ac:dyDescent="0.25">
      <c r="A5" s="29" t="s">
        <v>150</v>
      </c>
      <c r="B5" s="10"/>
      <c r="C5" s="10"/>
      <c r="D5" s="32"/>
    </row>
    <row r="6" spans="1:4" x14ac:dyDescent="0.25">
      <c r="A6" s="29" t="s">
        <v>151</v>
      </c>
      <c r="B6" s="10"/>
      <c r="C6" s="10"/>
      <c r="D6" s="32"/>
    </row>
    <row r="7" spans="1:4" x14ac:dyDescent="0.25">
      <c r="A7" s="29" t="s">
        <v>152</v>
      </c>
      <c r="B7" s="10"/>
      <c r="C7" s="10"/>
      <c r="D7" s="32"/>
    </row>
    <row r="8" spans="1:4" x14ac:dyDescent="0.25">
      <c r="A8" s="29" t="s">
        <v>153</v>
      </c>
      <c r="B8" s="10"/>
      <c r="C8" s="10"/>
      <c r="D8" s="32"/>
    </row>
    <row r="9" spans="1:4" x14ac:dyDescent="0.25">
      <c r="A9" s="29" t="s">
        <v>154</v>
      </c>
      <c r="B9" s="10"/>
      <c r="C9" s="10"/>
      <c r="D9" s="32"/>
    </row>
    <row r="10" spans="1:4" x14ac:dyDescent="0.25">
      <c r="A10" s="29" t="s">
        <v>155</v>
      </c>
      <c r="B10" s="10"/>
      <c r="C10" s="10"/>
      <c r="D10" s="32"/>
    </row>
    <row r="11" spans="1:4" x14ac:dyDescent="0.25">
      <c r="A11" s="29" t="s">
        <v>156</v>
      </c>
      <c r="B11" s="10"/>
      <c r="C11" s="10"/>
      <c r="D11" s="32"/>
    </row>
    <row r="12" spans="1:4" x14ac:dyDescent="0.25">
      <c r="A12" s="29" t="s">
        <v>157</v>
      </c>
      <c r="B12" s="10"/>
      <c r="C12" s="10"/>
      <c r="D12" s="32"/>
    </row>
    <row r="13" spans="1:4" x14ac:dyDescent="0.25">
      <c r="A13" s="29" t="s">
        <v>158</v>
      </c>
      <c r="B13" s="10"/>
      <c r="C13" s="10"/>
      <c r="D13" s="32"/>
    </row>
    <row r="14" spans="1:4" x14ac:dyDescent="0.25">
      <c r="A14" s="29" t="s">
        <v>159</v>
      </c>
      <c r="B14" s="10"/>
      <c r="C14" s="10"/>
      <c r="D14" s="32"/>
    </row>
    <row r="15" spans="1:4" x14ac:dyDescent="0.25">
      <c r="A15" s="29" t="s">
        <v>160</v>
      </c>
      <c r="B15" s="10"/>
      <c r="C15" s="10"/>
      <c r="D15" s="32"/>
    </row>
    <row r="16" spans="1:4" x14ac:dyDescent="0.25">
      <c r="A16" s="29" t="s">
        <v>161</v>
      </c>
      <c r="B16" s="10"/>
      <c r="C16" s="10"/>
      <c r="D16" s="32"/>
    </row>
    <row r="17" spans="1:4" x14ac:dyDescent="0.25">
      <c r="A17" s="29" t="s">
        <v>162</v>
      </c>
      <c r="B17" s="10"/>
      <c r="C17" s="10"/>
      <c r="D17" s="32"/>
    </row>
    <row r="18" spans="1:4" x14ac:dyDescent="0.25">
      <c r="A18" s="29" t="s">
        <v>163</v>
      </c>
      <c r="B18" s="10"/>
      <c r="C18" s="10"/>
      <c r="D18" s="32"/>
    </row>
    <row r="19" spans="1:4" x14ac:dyDescent="0.25">
      <c r="A19" s="29" t="s">
        <v>164</v>
      </c>
      <c r="B19" s="10"/>
      <c r="C19" s="10"/>
      <c r="D19" s="32"/>
    </row>
    <row r="20" spans="1:4" x14ac:dyDescent="0.25">
      <c r="A20" s="29" t="s">
        <v>165</v>
      </c>
      <c r="B20" s="10"/>
      <c r="C20" s="10"/>
      <c r="D20" s="32"/>
    </row>
    <row r="21" spans="1:4" x14ac:dyDescent="0.25">
      <c r="A21" s="29" t="s">
        <v>166</v>
      </c>
      <c r="B21" s="10"/>
      <c r="C21" s="10"/>
      <c r="D21" s="32"/>
    </row>
    <row r="22" spans="1:4" x14ac:dyDescent="0.25">
      <c r="A22" s="29" t="s">
        <v>167</v>
      </c>
      <c r="B22" s="10"/>
      <c r="C22" s="10"/>
      <c r="D22" s="32"/>
    </row>
    <row r="23" spans="1:4" x14ac:dyDescent="0.25">
      <c r="A23" s="29" t="s">
        <v>168</v>
      </c>
      <c r="B23" s="10"/>
      <c r="C23" s="10"/>
      <c r="D23" s="32"/>
    </row>
    <row r="24" spans="1:4" x14ac:dyDescent="0.25">
      <c r="A24" s="29" t="s">
        <v>169</v>
      </c>
      <c r="B24" s="10"/>
      <c r="C24" s="10"/>
      <c r="D24" s="32"/>
    </row>
    <row r="25" spans="1:4" x14ac:dyDescent="0.25">
      <c r="A25" s="29" t="s">
        <v>170</v>
      </c>
      <c r="B25" s="10"/>
      <c r="C25" s="10"/>
      <c r="D25" s="32"/>
    </row>
    <row r="26" spans="1:4" x14ac:dyDescent="0.25">
      <c r="A26" s="29" t="s">
        <v>171</v>
      </c>
      <c r="B26" s="10"/>
      <c r="C26" s="10"/>
      <c r="D26" s="32"/>
    </row>
    <row r="27" spans="1:4" x14ac:dyDescent="0.25">
      <c r="A27" s="29" t="s">
        <v>172</v>
      </c>
      <c r="B27" s="10"/>
      <c r="C27" s="10"/>
      <c r="D27" s="32"/>
    </row>
    <row r="28" spans="1:4" x14ac:dyDescent="0.25">
      <c r="A28" s="29" t="s">
        <v>173</v>
      </c>
      <c r="B28" s="10"/>
      <c r="C28" s="10"/>
      <c r="D28" s="32"/>
    </row>
    <row r="29" spans="1:4" x14ac:dyDescent="0.25">
      <c r="A29" s="29" t="s">
        <v>174</v>
      </c>
      <c r="B29" s="10"/>
      <c r="C29" s="10"/>
      <c r="D29" s="32"/>
    </row>
    <row r="30" spans="1:4" ht="16.5" thickBot="1" x14ac:dyDescent="0.3">
      <c r="A30" s="30" t="s">
        <v>175</v>
      </c>
      <c r="B30" s="11"/>
      <c r="C30" s="11"/>
      <c r="D30" s="12"/>
    </row>
    <row r="31" spans="1:4" s="99" customFormat="1" x14ac:dyDescent="0.25">
      <c r="A31" s="100"/>
      <c r="B31" s="101"/>
      <c r="C31" s="101"/>
      <c r="D31" s="10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6" width="9.28515625" style="98"/>
    <col min="7" max="16384" width="9.28515625" style="1"/>
  </cols>
  <sheetData>
    <row r="1" spans="1:6" ht="16.5" thickBot="1" x14ac:dyDescent="0.3">
      <c r="A1" s="1" t="s">
        <v>205</v>
      </c>
    </row>
    <row r="2" spans="1:6" s="9" customFormat="1" x14ac:dyDescent="0.25">
      <c r="A2" s="7" t="s">
        <v>203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29" t="s">
        <v>148</v>
      </c>
      <c r="B3" s="10">
        <v>1</v>
      </c>
      <c r="C3" s="10"/>
      <c r="D3" s="10"/>
      <c r="E3" s="10"/>
      <c r="F3" s="32"/>
    </row>
    <row r="4" spans="1:6" x14ac:dyDescent="0.25">
      <c r="A4" s="29" t="s">
        <v>149</v>
      </c>
      <c r="B4" s="10"/>
      <c r="C4" s="10"/>
      <c r="D4" s="10"/>
      <c r="E4" s="10"/>
      <c r="F4" s="32"/>
    </row>
    <row r="5" spans="1:6" x14ac:dyDescent="0.25">
      <c r="A5" s="29" t="s">
        <v>150</v>
      </c>
      <c r="B5" s="10"/>
      <c r="C5" s="10"/>
      <c r="D5" s="10"/>
      <c r="E5" s="10"/>
      <c r="F5" s="32"/>
    </row>
    <row r="6" spans="1:6" x14ac:dyDescent="0.25">
      <c r="A6" s="29" t="s">
        <v>151</v>
      </c>
      <c r="B6" s="10"/>
      <c r="C6" s="10">
        <v>1</v>
      </c>
      <c r="D6" s="10"/>
      <c r="E6" s="10"/>
      <c r="F6" s="32"/>
    </row>
    <row r="7" spans="1:6" x14ac:dyDescent="0.25">
      <c r="A7" s="29" t="s">
        <v>152</v>
      </c>
      <c r="B7" s="10"/>
      <c r="C7" s="10"/>
      <c r="D7" s="10"/>
      <c r="E7" s="10"/>
      <c r="F7" s="32"/>
    </row>
    <row r="8" spans="1:6" x14ac:dyDescent="0.25">
      <c r="A8" s="29" t="s">
        <v>153</v>
      </c>
      <c r="B8" s="10"/>
      <c r="C8" s="10"/>
      <c r="D8" s="10"/>
      <c r="E8" s="10"/>
      <c r="F8" s="32"/>
    </row>
    <row r="9" spans="1:6" x14ac:dyDescent="0.25">
      <c r="A9" s="29" t="s">
        <v>154</v>
      </c>
      <c r="B9" s="10"/>
      <c r="C9" s="10"/>
      <c r="D9" s="10"/>
      <c r="E9" s="10"/>
      <c r="F9" s="32"/>
    </row>
    <row r="10" spans="1:6" x14ac:dyDescent="0.25">
      <c r="A10" s="29" t="s">
        <v>155</v>
      </c>
      <c r="B10" s="10"/>
      <c r="C10" s="10"/>
      <c r="D10" s="10"/>
      <c r="E10" s="10"/>
      <c r="F10" s="32"/>
    </row>
    <row r="11" spans="1:6" x14ac:dyDescent="0.25">
      <c r="A11" s="29" t="s">
        <v>156</v>
      </c>
      <c r="B11" s="10"/>
      <c r="C11" s="10"/>
      <c r="D11" s="10"/>
      <c r="E11" s="10"/>
      <c r="F11" s="32"/>
    </row>
    <row r="12" spans="1:6" x14ac:dyDescent="0.25">
      <c r="A12" s="29" t="s">
        <v>157</v>
      </c>
      <c r="B12" s="10"/>
      <c r="C12" s="10"/>
      <c r="D12" s="10"/>
      <c r="E12" s="10"/>
      <c r="F12" s="32"/>
    </row>
    <row r="13" spans="1:6" x14ac:dyDescent="0.25">
      <c r="A13" s="29" t="s">
        <v>158</v>
      </c>
      <c r="B13" s="10"/>
      <c r="C13" s="10"/>
      <c r="D13" s="10"/>
      <c r="E13" s="10"/>
      <c r="F13" s="32"/>
    </row>
    <row r="14" spans="1:6" x14ac:dyDescent="0.25">
      <c r="A14" s="29" t="s">
        <v>159</v>
      </c>
      <c r="B14" s="10"/>
      <c r="C14" s="10"/>
      <c r="D14" s="10"/>
      <c r="E14" s="10"/>
      <c r="F14" s="32"/>
    </row>
    <row r="15" spans="1:6" x14ac:dyDescent="0.25">
      <c r="A15" s="29" t="s">
        <v>160</v>
      </c>
      <c r="B15" s="10"/>
      <c r="C15" s="10"/>
      <c r="D15" s="10">
        <v>1</v>
      </c>
      <c r="E15" s="10"/>
      <c r="F15" s="32"/>
    </row>
    <row r="16" spans="1:6" x14ac:dyDescent="0.25">
      <c r="A16" s="29" t="s">
        <v>161</v>
      </c>
      <c r="B16" s="10"/>
      <c r="C16" s="10"/>
      <c r="D16" s="10"/>
      <c r="E16" s="10"/>
      <c r="F16" s="32"/>
    </row>
    <row r="17" spans="1:6" x14ac:dyDescent="0.25">
      <c r="A17" s="29" t="s">
        <v>162</v>
      </c>
      <c r="B17" s="10"/>
      <c r="C17" s="10"/>
      <c r="D17" s="10"/>
      <c r="E17" s="10"/>
      <c r="F17" s="32"/>
    </row>
    <row r="18" spans="1:6" x14ac:dyDescent="0.25">
      <c r="A18" s="29" t="s">
        <v>163</v>
      </c>
      <c r="B18" s="10"/>
      <c r="C18" s="10"/>
      <c r="D18" s="10"/>
      <c r="E18" s="10"/>
      <c r="F18" s="32"/>
    </row>
    <row r="19" spans="1:6" x14ac:dyDescent="0.25">
      <c r="A19" s="29" t="s">
        <v>164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166</v>
      </c>
      <c r="B21" s="10"/>
      <c r="C21" s="10"/>
      <c r="D21" s="10"/>
      <c r="E21" s="10"/>
      <c r="F21" s="32"/>
    </row>
    <row r="22" spans="1:6" x14ac:dyDescent="0.25">
      <c r="A22" s="29" t="s">
        <v>167</v>
      </c>
      <c r="B22" s="10"/>
      <c r="C22" s="10"/>
      <c r="D22" s="10"/>
      <c r="E22" s="10"/>
      <c r="F22" s="32"/>
    </row>
    <row r="23" spans="1:6" x14ac:dyDescent="0.25">
      <c r="A23" s="29" t="s">
        <v>168</v>
      </c>
      <c r="B23" s="10"/>
      <c r="C23" s="10"/>
      <c r="D23" s="10"/>
      <c r="E23" s="10"/>
      <c r="F23" s="32"/>
    </row>
    <row r="24" spans="1:6" x14ac:dyDescent="0.25">
      <c r="A24" s="29" t="s">
        <v>169</v>
      </c>
      <c r="B24" s="10"/>
      <c r="C24" s="10"/>
      <c r="D24" s="10">
        <v>1</v>
      </c>
      <c r="E24" s="10"/>
      <c r="F24" s="32"/>
    </row>
    <row r="25" spans="1:6" x14ac:dyDescent="0.25">
      <c r="A25" s="29" t="s">
        <v>170</v>
      </c>
      <c r="B25" s="10"/>
      <c r="C25" s="10"/>
      <c r="D25" s="10"/>
      <c r="E25" s="10"/>
      <c r="F25" s="32"/>
    </row>
    <row r="26" spans="1:6" x14ac:dyDescent="0.25">
      <c r="A26" s="29" t="s">
        <v>171</v>
      </c>
      <c r="B26" s="10"/>
      <c r="C26" s="10"/>
      <c r="D26" s="10"/>
      <c r="E26" s="10"/>
      <c r="F26" s="32"/>
    </row>
    <row r="27" spans="1:6" x14ac:dyDescent="0.25">
      <c r="A27" s="29" t="s">
        <v>172</v>
      </c>
      <c r="B27" s="10"/>
      <c r="C27" s="10"/>
      <c r="D27" s="10"/>
      <c r="E27" s="10"/>
      <c r="F27" s="32"/>
    </row>
    <row r="28" spans="1:6" x14ac:dyDescent="0.25">
      <c r="A28" s="29" t="s">
        <v>173</v>
      </c>
      <c r="B28" s="10"/>
      <c r="C28" s="10"/>
      <c r="D28" s="10"/>
      <c r="E28" s="10"/>
      <c r="F28" s="32">
        <v>1</v>
      </c>
    </row>
    <row r="29" spans="1:6" x14ac:dyDescent="0.25">
      <c r="A29" s="29" t="s">
        <v>174</v>
      </c>
      <c r="B29" s="10"/>
      <c r="C29" s="10"/>
      <c r="D29" s="10"/>
      <c r="E29" s="10"/>
      <c r="F29" s="32"/>
    </row>
    <row r="30" spans="1:6" ht="16.5" thickBot="1" x14ac:dyDescent="0.3">
      <c r="A30" s="30" t="s">
        <v>175</v>
      </c>
      <c r="B30" s="11"/>
      <c r="C30" s="11"/>
      <c r="D30" s="11"/>
      <c r="E30" s="11"/>
      <c r="F30" s="12"/>
    </row>
    <row r="31" spans="1:6" s="99" customFormat="1" x14ac:dyDescent="0.25">
      <c r="A31" s="100"/>
      <c r="B31" s="101"/>
      <c r="C31" s="101"/>
      <c r="D31" s="101"/>
      <c r="E31" s="101"/>
      <c r="F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9" customFormat="1" x14ac:dyDescent="0.25">
      <c r="A2" s="7" t="s">
        <v>203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25">
      <c r="A3" s="29" t="s">
        <v>148</v>
      </c>
      <c r="B3" s="10"/>
      <c r="C3" s="10"/>
      <c r="D3" s="10"/>
      <c r="E3" s="10"/>
      <c r="F3" s="10"/>
      <c r="G3" s="32"/>
    </row>
    <row r="4" spans="1:7" x14ac:dyDescent="0.25">
      <c r="A4" s="29" t="s">
        <v>149</v>
      </c>
      <c r="B4" s="10"/>
      <c r="C4" s="10"/>
      <c r="D4" s="10"/>
      <c r="E4" s="10"/>
      <c r="F4" s="10"/>
      <c r="G4" s="32"/>
    </row>
    <row r="5" spans="1:7" x14ac:dyDescent="0.25">
      <c r="A5" s="29" t="s">
        <v>150</v>
      </c>
      <c r="B5" s="10">
        <v>1</v>
      </c>
      <c r="C5" s="10"/>
      <c r="D5" s="10"/>
      <c r="E5" s="10"/>
      <c r="F5" s="10"/>
      <c r="G5" s="32"/>
    </row>
    <row r="6" spans="1:7" x14ac:dyDescent="0.25">
      <c r="A6" s="29" t="s">
        <v>151</v>
      </c>
      <c r="B6" s="10"/>
      <c r="C6" s="10"/>
      <c r="D6" s="10"/>
      <c r="E6" s="10"/>
      <c r="F6" s="10"/>
      <c r="G6" s="32"/>
    </row>
    <row r="7" spans="1:7" x14ac:dyDescent="0.25">
      <c r="A7" s="29" t="s">
        <v>152</v>
      </c>
      <c r="B7" s="10"/>
      <c r="C7" s="10"/>
      <c r="D7" s="10"/>
      <c r="E7" s="10"/>
      <c r="F7" s="10"/>
      <c r="G7" s="32"/>
    </row>
    <row r="8" spans="1:7" x14ac:dyDescent="0.25">
      <c r="A8" s="29" t="s">
        <v>153</v>
      </c>
      <c r="B8" s="10"/>
      <c r="C8" s="10"/>
      <c r="D8" s="10"/>
      <c r="E8" s="10"/>
      <c r="F8" s="10"/>
      <c r="G8" s="32"/>
    </row>
    <row r="9" spans="1:7" x14ac:dyDescent="0.25">
      <c r="A9" s="29" t="s">
        <v>154</v>
      </c>
      <c r="B9" s="10"/>
      <c r="C9" s="10"/>
      <c r="D9" s="10"/>
      <c r="E9" s="10"/>
      <c r="F9" s="10"/>
      <c r="G9" s="32"/>
    </row>
    <row r="10" spans="1:7" x14ac:dyDescent="0.25">
      <c r="A10" s="29" t="s">
        <v>155</v>
      </c>
      <c r="B10" s="10"/>
      <c r="C10" s="10"/>
      <c r="D10" s="10"/>
      <c r="E10" s="10"/>
      <c r="F10" s="10"/>
      <c r="G10" s="32"/>
    </row>
    <row r="11" spans="1:7" x14ac:dyDescent="0.25">
      <c r="A11" s="29" t="s">
        <v>156</v>
      </c>
      <c r="B11" s="10"/>
      <c r="C11" s="10"/>
      <c r="D11" s="10"/>
      <c r="E11" s="10"/>
      <c r="F11" s="10"/>
      <c r="G11" s="32"/>
    </row>
    <row r="12" spans="1:7" x14ac:dyDescent="0.25">
      <c r="A12" s="29" t="s">
        <v>157</v>
      </c>
      <c r="B12" s="10"/>
      <c r="C12" s="10">
        <v>1</v>
      </c>
      <c r="D12" s="10"/>
      <c r="E12" s="10"/>
      <c r="F12" s="10"/>
      <c r="G12" s="32"/>
    </row>
    <row r="13" spans="1:7" x14ac:dyDescent="0.25">
      <c r="A13" s="29" t="s">
        <v>158</v>
      </c>
      <c r="B13" s="10"/>
      <c r="C13" s="10"/>
      <c r="D13" s="10"/>
      <c r="E13" s="10"/>
      <c r="F13" s="10"/>
      <c r="G13" s="32"/>
    </row>
    <row r="14" spans="1:7" x14ac:dyDescent="0.25">
      <c r="A14" s="29" t="s">
        <v>159</v>
      </c>
      <c r="B14" s="10"/>
      <c r="C14" s="10"/>
      <c r="D14" s="10">
        <v>1</v>
      </c>
      <c r="E14" s="10"/>
      <c r="F14" s="10"/>
      <c r="G14" s="32"/>
    </row>
    <row r="15" spans="1:7" x14ac:dyDescent="0.25">
      <c r="A15" s="29" t="s">
        <v>160</v>
      </c>
      <c r="B15" s="10"/>
      <c r="C15" s="10"/>
      <c r="D15" s="10"/>
      <c r="E15" s="10"/>
      <c r="F15" s="10"/>
      <c r="G15" s="32"/>
    </row>
    <row r="16" spans="1:7" x14ac:dyDescent="0.25">
      <c r="A16" s="29" t="s">
        <v>161</v>
      </c>
      <c r="B16" s="10"/>
      <c r="C16" s="10"/>
      <c r="D16" s="10"/>
      <c r="E16" s="10"/>
      <c r="F16" s="10"/>
      <c r="G16" s="32"/>
    </row>
    <row r="17" spans="1:7" x14ac:dyDescent="0.25">
      <c r="A17" s="29" t="s">
        <v>162</v>
      </c>
      <c r="B17" s="10"/>
      <c r="C17" s="10"/>
      <c r="D17" s="10"/>
      <c r="E17" s="10"/>
      <c r="F17" s="10"/>
      <c r="G17" s="32"/>
    </row>
    <row r="18" spans="1:7" x14ac:dyDescent="0.25">
      <c r="A18" s="29" t="s">
        <v>163</v>
      </c>
      <c r="B18" s="10"/>
      <c r="C18" s="10"/>
      <c r="D18" s="10"/>
      <c r="E18" s="10"/>
      <c r="F18" s="10"/>
      <c r="G18" s="32"/>
    </row>
    <row r="19" spans="1:7" x14ac:dyDescent="0.25">
      <c r="A19" s="29" t="s">
        <v>164</v>
      </c>
      <c r="B19" s="10"/>
      <c r="C19" s="10"/>
      <c r="D19" s="10"/>
      <c r="E19" s="10"/>
      <c r="F19" s="10"/>
      <c r="G19" s="32"/>
    </row>
    <row r="20" spans="1:7" x14ac:dyDescent="0.25">
      <c r="A20" s="29" t="s">
        <v>165</v>
      </c>
      <c r="B20" s="10"/>
      <c r="C20" s="10"/>
      <c r="D20" s="10"/>
      <c r="E20" s="10"/>
      <c r="F20" s="10"/>
      <c r="G20" s="32"/>
    </row>
    <row r="21" spans="1:7" x14ac:dyDescent="0.25">
      <c r="A21" s="29" t="s">
        <v>166</v>
      </c>
      <c r="B21" s="10"/>
      <c r="C21" s="10"/>
      <c r="D21" s="10"/>
      <c r="E21" s="10"/>
      <c r="F21" s="10"/>
      <c r="G21" s="32"/>
    </row>
    <row r="22" spans="1:7" x14ac:dyDescent="0.25">
      <c r="A22" s="29" t="s">
        <v>167</v>
      </c>
      <c r="B22" s="10"/>
      <c r="C22" s="10"/>
      <c r="D22" s="10"/>
      <c r="E22" s="10">
        <v>1</v>
      </c>
      <c r="F22" s="10"/>
      <c r="G22" s="32"/>
    </row>
    <row r="23" spans="1:7" x14ac:dyDescent="0.25">
      <c r="A23" s="29" t="s">
        <v>168</v>
      </c>
      <c r="B23" s="10"/>
      <c r="C23" s="10"/>
      <c r="D23" s="10"/>
      <c r="E23" s="10"/>
      <c r="F23" s="10"/>
      <c r="G23" s="32"/>
    </row>
    <row r="24" spans="1:7" x14ac:dyDescent="0.25">
      <c r="A24" s="29" t="s">
        <v>169</v>
      </c>
      <c r="B24" s="10"/>
      <c r="C24" s="10"/>
      <c r="D24" s="10"/>
      <c r="E24" s="10"/>
      <c r="F24" s="10"/>
      <c r="G24" s="32"/>
    </row>
    <row r="25" spans="1:7" x14ac:dyDescent="0.25">
      <c r="A25" s="29" t="s">
        <v>170</v>
      </c>
      <c r="B25" s="10"/>
      <c r="C25" s="10"/>
      <c r="D25" s="10"/>
      <c r="E25" s="10"/>
      <c r="F25" s="10">
        <v>1</v>
      </c>
      <c r="G25" s="32"/>
    </row>
    <row r="26" spans="1:7" x14ac:dyDescent="0.25">
      <c r="A26" s="29" t="s">
        <v>171</v>
      </c>
      <c r="B26" s="10"/>
      <c r="C26" s="10"/>
      <c r="D26" s="10"/>
      <c r="E26" s="10"/>
      <c r="F26" s="10"/>
      <c r="G26" s="32">
        <v>1</v>
      </c>
    </row>
    <row r="27" spans="1:7" x14ac:dyDescent="0.25">
      <c r="A27" s="29" t="s">
        <v>172</v>
      </c>
      <c r="B27" s="10"/>
      <c r="C27" s="10"/>
      <c r="D27" s="10"/>
      <c r="E27" s="10"/>
      <c r="F27" s="10"/>
      <c r="G27" s="32"/>
    </row>
    <row r="28" spans="1:7" x14ac:dyDescent="0.25">
      <c r="A28" s="29" t="s">
        <v>173</v>
      </c>
      <c r="B28" s="10"/>
      <c r="C28" s="10"/>
      <c r="D28" s="10"/>
      <c r="E28" s="10"/>
      <c r="F28" s="10"/>
      <c r="G28" s="32"/>
    </row>
    <row r="29" spans="1:7" x14ac:dyDescent="0.25">
      <c r="A29" s="29" t="s">
        <v>174</v>
      </c>
      <c r="B29" s="10"/>
      <c r="C29" s="10"/>
      <c r="D29" s="10"/>
      <c r="E29" s="10"/>
      <c r="F29" s="10"/>
      <c r="G29" s="32"/>
    </row>
    <row r="30" spans="1:7" ht="16.5" thickBot="1" x14ac:dyDescent="0.3">
      <c r="A30" s="30" t="s">
        <v>175</v>
      </c>
      <c r="B30" s="11"/>
      <c r="C30" s="11"/>
      <c r="D30" s="11"/>
      <c r="E30" s="11"/>
      <c r="F30" s="11"/>
      <c r="G30" s="12"/>
    </row>
    <row r="31" spans="1:7" s="99" customFormat="1" x14ac:dyDescent="0.25">
      <c r="A31" s="100"/>
      <c r="B31" s="101"/>
      <c r="C31" s="101"/>
      <c r="D31" s="101"/>
      <c r="E31" s="101"/>
      <c r="F31" s="101"/>
      <c r="G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9" customFormat="1" x14ac:dyDescent="0.25">
      <c r="A2" s="7" t="s">
        <v>203</v>
      </c>
      <c r="B2" s="8" t="s">
        <v>132</v>
      </c>
      <c r="C2" s="8" t="s">
        <v>133</v>
      </c>
      <c r="D2" s="28" t="s">
        <v>134</v>
      </c>
    </row>
    <row r="3" spans="1:4" ht="16.5" thickBot="1" x14ac:dyDescent="0.3">
      <c r="A3" s="4" t="s">
        <v>159</v>
      </c>
      <c r="B3" s="11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215</v>
      </c>
      <c r="B2" s="28" t="s">
        <v>159</v>
      </c>
    </row>
    <row r="3" spans="1:2" x14ac:dyDescent="0.25">
      <c r="A3" s="3" t="s">
        <v>132</v>
      </c>
      <c r="B3" s="32"/>
    </row>
    <row r="4" spans="1:2" x14ac:dyDescent="0.25">
      <c r="A4" s="3" t="s">
        <v>133</v>
      </c>
      <c r="B4" s="32"/>
    </row>
    <row r="5" spans="1:2" ht="16.5" thickBot="1" x14ac:dyDescent="0.3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9" customFormat="1" x14ac:dyDescent="0.25">
      <c r="A2" s="7" t="s">
        <v>210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211</v>
      </c>
    </row>
    <row r="2" spans="1:4" s="9" customFormat="1" x14ac:dyDescent="0.25">
      <c r="A2" s="7" t="s">
        <v>212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136</v>
      </c>
      <c r="B3" s="10"/>
      <c r="C3" s="10"/>
      <c r="D3" s="32"/>
    </row>
    <row r="4" spans="1:4" x14ac:dyDescent="0.25">
      <c r="A4" s="29" t="s">
        <v>137</v>
      </c>
      <c r="B4" s="10"/>
      <c r="C4" s="10"/>
      <c r="D4" s="32"/>
    </row>
    <row r="5" spans="1:4" x14ac:dyDescent="0.25">
      <c r="A5" s="29" t="s">
        <v>138</v>
      </c>
      <c r="B5" s="10"/>
      <c r="C5" s="10"/>
      <c r="D5" s="32"/>
    </row>
    <row r="6" spans="1:4" x14ac:dyDescent="0.25">
      <c r="A6" s="29" t="s">
        <v>139</v>
      </c>
      <c r="B6" s="10"/>
      <c r="C6" s="10"/>
      <c r="D6" s="32"/>
    </row>
    <row r="7" spans="1:4" x14ac:dyDescent="0.25">
      <c r="A7" s="29" t="s">
        <v>140</v>
      </c>
      <c r="B7" s="10"/>
      <c r="C7" s="10"/>
      <c r="D7" s="32"/>
    </row>
    <row r="8" spans="1:4" ht="16.5" thickBot="1" x14ac:dyDescent="0.3">
      <c r="A8" s="30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213</v>
      </c>
      <c r="B1" s="1"/>
      <c r="C1" s="1"/>
      <c r="D1" s="1"/>
    </row>
    <row r="2" spans="1:4" ht="15.75" x14ac:dyDescent="0.25">
      <c r="A2" s="7" t="s">
        <v>212</v>
      </c>
      <c r="B2" s="8" t="s">
        <v>132</v>
      </c>
      <c r="C2" s="8" t="s">
        <v>133</v>
      </c>
      <c r="D2" s="28" t="s">
        <v>134</v>
      </c>
    </row>
    <row r="3" spans="1:4" ht="15.75" x14ac:dyDescent="0.25">
      <c r="A3" s="29" t="s">
        <v>136</v>
      </c>
      <c r="B3" s="10"/>
      <c r="C3" s="10"/>
      <c r="D3" s="32"/>
    </row>
    <row r="4" spans="1:4" ht="15.75" x14ac:dyDescent="0.25">
      <c r="A4" s="29" t="s">
        <v>137</v>
      </c>
      <c r="B4" s="10">
        <v>1</v>
      </c>
      <c r="C4" s="10"/>
      <c r="D4" s="32"/>
    </row>
    <row r="5" spans="1:4" ht="15.75" x14ac:dyDescent="0.25">
      <c r="A5" s="29" t="s">
        <v>138</v>
      </c>
      <c r="B5" s="10"/>
      <c r="C5" s="10"/>
      <c r="D5" s="32"/>
    </row>
    <row r="6" spans="1:4" ht="15.75" x14ac:dyDescent="0.25">
      <c r="A6" s="29" t="s">
        <v>139</v>
      </c>
      <c r="B6" s="10"/>
      <c r="C6" s="10">
        <v>1</v>
      </c>
      <c r="D6" s="32"/>
    </row>
    <row r="7" spans="1:4" ht="15.75" x14ac:dyDescent="0.25">
      <c r="A7" s="29" t="s">
        <v>140</v>
      </c>
      <c r="B7" s="10"/>
      <c r="C7" s="10"/>
      <c r="D7" s="32">
        <v>1</v>
      </c>
    </row>
    <row r="8" spans="1:4" ht="16.5" thickBot="1" x14ac:dyDescent="0.3">
      <c r="A8" s="30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Z9" sqref="AZ9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9" customFormat="1" x14ac:dyDescent="0.25">
      <c r="A2" s="7" t="s">
        <v>45</v>
      </c>
      <c r="B2" s="28" t="s">
        <v>46</v>
      </c>
      <c r="D2" s="84" t="s">
        <v>47</v>
      </c>
      <c r="E2" s="85" t="s">
        <v>48</v>
      </c>
      <c r="F2" s="77"/>
      <c r="G2" s="77"/>
      <c r="H2" s="78"/>
      <c r="I2" s="77"/>
      <c r="J2" s="77"/>
      <c r="K2" s="79"/>
    </row>
    <row r="3" spans="1:53" x14ac:dyDescent="0.25">
      <c r="A3" s="29" t="s">
        <v>49</v>
      </c>
      <c r="B3" s="49" t="s">
        <v>50</v>
      </c>
      <c r="D3" s="72" t="s">
        <v>51</v>
      </c>
      <c r="E3" s="73" t="s">
        <v>50</v>
      </c>
      <c r="F3" s="74" t="s">
        <v>52</v>
      </c>
      <c r="G3" s="67" t="s">
        <v>53</v>
      </c>
      <c r="H3" s="71"/>
      <c r="I3" s="67" t="s">
        <v>54</v>
      </c>
      <c r="J3" s="74" t="s">
        <v>52</v>
      </c>
      <c r="K3" s="69" t="s">
        <v>55</v>
      </c>
    </row>
    <row r="4" spans="1:53" x14ac:dyDescent="0.25">
      <c r="A4" s="29" t="s">
        <v>56</v>
      </c>
      <c r="B4" s="49" t="s">
        <v>57</v>
      </c>
      <c r="D4" s="72" t="s">
        <v>58</v>
      </c>
      <c r="E4" s="73" t="s">
        <v>59</v>
      </c>
      <c r="F4" s="74" t="s">
        <v>52</v>
      </c>
      <c r="G4" s="67" t="s">
        <v>60</v>
      </c>
      <c r="H4" s="71"/>
      <c r="I4" s="67"/>
      <c r="J4" s="67"/>
      <c r="K4" s="69"/>
    </row>
    <row r="5" spans="1:53" x14ac:dyDescent="0.25">
      <c r="A5" s="29" t="s">
        <v>61</v>
      </c>
      <c r="B5" s="49" t="s">
        <v>62</v>
      </c>
      <c r="D5" s="72" t="s">
        <v>63</v>
      </c>
      <c r="E5" s="75"/>
      <c r="F5" s="68"/>
      <c r="G5" s="68"/>
      <c r="H5" s="72"/>
      <c r="I5" s="68"/>
      <c r="J5" s="68"/>
      <c r="K5" s="70"/>
    </row>
    <row r="6" spans="1:53" x14ac:dyDescent="0.25">
      <c r="A6" s="29" t="s">
        <v>64</v>
      </c>
      <c r="B6" s="49" t="s">
        <v>65</v>
      </c>
      <c r="D6" s="72" t="s">
        <v>66</v>
      </c>
      <c r="E6" s="73" t="s">
        <v>65</v>
      </c>
      <c r="F6" s="74" t="s">
        <v>52</v>
      </c>
      <c r="G6" s="67" t="s">
        <v>67</v>
      </c>
      <c r="H6" s="72"/>
      <c r="I6" s="68"/>
      <c r="J6" s="68"/>
      <c r="K6" s="70"/>
    </row>
    <row r="7" spans="1:53" x14ac:dyDescent="0.25">
      <c r="A7" s="29" t="s">
        <v>68</v>
      </c>
      <c r="B7" s="49" t="s">
        <v>69</v>
      </c>
      <c r="D7" s="72" t="s">
        <v>70</v>
      </c>
      <c r="E7" s="73" t="s">
        <v>71</v>
      </c>
      <c r="F7" s="74" t="s">
        <v>52</v>
      </c>
      <c r="G7" s="67" t="s">
        <v>72</v>
      </c>
      <c r="H7" s="72"/>
      <c r="I7" s="68"/>
      <c r="J7" s="68"/>
      <c r="K7" s="70"/>
    </row>
    <row r="8" spans="1:53" x14ac:dyDescent="0.25">
      <c r="A8" s="29" t="s">
        <v>73</v>
      </c>
      <c r="B8" s="49" t="s">
        <v>74</v>
      </c>
      <c r="D8" s="72" t="s">
        <v>75</v>
      </c>
      <c r="E8" s="75"/>
      <c r="F8" s="68"/>
      <c r="G8" s="68"/>
      <c r="H8" s="72"/>
      <c r="I8" s="68"/>
      <c r="J8" s="68"/>
      <c r="K8" s="7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55" t="s">
        <v>301</v>
      </c>
      <c r="BA8" s="33" t="s">
        <v>76</v>
      </c>
    </row>
    <row r="9" spans="1:53" x14ac:dyDescent="0.25">
      <c r="A9" s="29" t="s">
        <v>301</v>
      </c>
      <c r="B9" s="49" t="s">
        <v>302</v>
      </c>
      <c r="D9" s="72" t="s">
        <v>303</v>
      </c>
      <c r="E9" s="75" t="s">
        <v>304</v>
      </c>
      <c r="F9" s="135"/>
      <c r="G9" s="135"/>
      <c r="H9" s="72"/>
      <c r="I9" s="135"/>
      <c r="J9" s="135"/>
      <c r="K9" s="70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ht="16.5" thickBot="1" x14ac:dyDescent="0.3">
      <c r="A10" s="30" t="s">
        <v>77</v>
      </c>
      <c r="B10" s="40" t="s">
        <v>78</v>
      </c>
      <c r="D10" s="76" t="s">
        <v>79</v>
      </c>
      <c r="E10" s="80" t="s">
        <v>80</v>
      </c>
      <c r="F10" s="81" t="s">
        <v>52</v>
      </c>
      <c r="G10" s="82" t="s">
        <v>81</v>
      </c>
      <c r="H10" s="76"/>
      <c r="I10" s="83" t="s">
        <v>82</v>
      </c>
      <c r="J10" s="81" t="s">
        <v>52</v>
      </c>
      <c r="K10" s="82" t="s">
        <v>83</v>
      </c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BA10" s="1" t="s">
        <v>78</v>
      </c>
    </row>
    <row r="11" spans="1:53" x14ac:dyDescent="0.25"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10" xr:uid="{6A0898C7-A0E4-4D50-B77F-749952BD9BF8}">
      <formula1>$BA$9:$BA$12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allowBlank="1" showInputMessage="1" showErrorMessage="1" sqref="B9" xr:uid="{06AD66B8-AB8B-4DEF-81AF-1D458B059E6A}">
      <formula1>$BA$10:$BA$11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214</v>
      </c>
    </row>
    <row r="2" spans="1:4" ht="15.75" x14ac:dyDescent="0.25">
      <c r="A2" s="7" t="s">
        <v>215</v>
      </c>
      <c r="B2" s="8" t="s">
        <v>119</v>
      </c>
      <c r="C2" s="8" t="s">
        <v>120</v>
      </c>
      <c r="D2" s="28" t="s">
        <v>121</v>
      </c>
    </row>
    <row r="3" spans="1:4" ht="15.75" x14ac:dyDescent="0.25">
      <c r="A3" s="3" t="s">
        <v>132</v>
      </c>
      <c r="B3" s="10">
        <v>1</v>
      </c>
      <c r="C3" s="10"/>
      <c r="D3" s="32"/>
    </row>
    <row r="4" spans="1:4" ht="15.75" x14ac:dyDescent="0.25">
      <c r="A4" s="3" t="s">
        <v>133</v>
      </c>
      <c r="B4" s="10"/>
      <c r="C4" s="10">
        <v>1</v>
      </c>
      <c r="D4" s="32"/>
    </row>
    <row r="5" spans="1:4" ht="16.5" thickBot="1" x14ac:dyDescent="0.3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216</v>
      </c>
    </row>
    <row r="2" spans="1:7" s="9" customFormat="1" x14ac:dyDescent="0.25">
      <c r="A2" s="7" t="s">
        <v>212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25">
      <c r="A3" s="29" t="s">
        <v>136</v>
      </c>
      <c r="B3" s="10"/>
      <c r="C3" s="10"/>
      <c r="D3" s="10"/>
      <c r="E3" s="10"/>
      <c r="F3" s="10"/>
      <c r="G3" s="32"/>
    </row>
    <row r="4" spans="1:7" x14ac:dyDescent="0.25">
      <c r="A4" s="29" t="s">
        <v>137</v>
      </c>
      <c r="B4" s="10"/>
      <c r="C4" s="10"/>
      <c r="D4" s="10"/>
      <c r="E4" s="10"/>
      <c r="F4" s="10"/>
      <c r="G4" s="32"/>
    </row>
    <row r="5" spans="1:7" x14ac:dyDescent="0.25">
      <c r="A5" s="29" t="s">
        <v>138</v>
      </c>
      <c r="B5" s="10"/>
      <c r="C5" s="10"/>
      <c r="D5" s="10"/>
      <c r="E5" s="10"/>
      <c r="F5" s="10"/>
      <c r="G5" s="32"/>
    </row>
    <row r="6" spans="1:7" x14ac:dyDescent="0.25">
      <c r="A6" s="29" t="s">
        <v>139</v>
      </c>
      <c r="B6" s="10"/>
      <c r="C6" s="10"/>
      <c r="D6" s="10"/>
      <c r="E6" s="10"/>
      <c r="F6" s="10"/>
      <c r="G6" s="32"/>
    </row>
    <row r="7" spans="1:7" x14ac:dyDescent="0.25">
      <c r="A7" s="29" t="s">
        <v>140</v>
      </c>
      <c r="B7" s="10"/>
      <c r="C7" s="10"/>
      <c r="D7" s="10"/>
      <c r="E7" s="10"/>
      <c r="F7" s="10"/>
      <c r="G7" s="32"/>
    </row>
    <row r="8" spans="1:7" ht="16.5" thickBot="1" x14ac:dyDescent="0.3">
      <c r="A8" s="30" t="s">
        <v>141</v>
      </c>
      <c r="B8" s="11"/>
      <c r="C8" s="11"/>
      <c r="D8" s="11"/>
      <c r="E8" s="11"/>
      <c r="F8" s="11"/>
      <c r="G8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217</v>
      </c>
    </row>
    <row r="2" spans="1:4" s="9" customFormat="1" x14ac:dyDescent="0.25">
      <c r="A2" s="7" t="s">
        <v>198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89</v>
      </c>
      <c r="B3" s="10"/>
      <c r="C3" s="10"/>
      <c r="D3" s="32"/>
    </row>
    <row r="4" spans="1:4" x14ac:dyDescent="0.25">
      <c r="A4" s="29" t="s">
        <v>90</v>
      </c>
      <c r="B4" s="10"/>
      <c r="C4" s="10"/>
      <c r="D4" s="32"/>
    </row>
    <row r="5" spans="1:4" x14ac:dyDescent="0.25">
      <c r="A5" s="29" t="s">
        <v>91</v>
      </c>
      <c r="B5" s="10"/>
      <c r="C5" s="10"/>
      <c r="D5" s="32"/>
    </row>
    <row r="6" spans="1:4" x14ac:dyDescent="0.25">
      <c r="A6" s="29" t="s">
        <v>92</v>
      </c>
      <c r="B6" s="10"/>
      <c r="C6" s="10"/>
      <c r="D6" s="32"/>
    </row>
    <row r="7" spans="1:4" x14ac:dyDescent="0.25">
      <c r="A7" s="29" t="s">
        <v>93</v>
      </c>
      <c r="B7" s="10"/>
      <c r="C7" s="10"/>
      <c r="D7" s="32"/>
    </row>
    <row r="8" spans="1:4" x14ac:dyDescent="0.25">
      <c r="A8" s="29" t="s">
        <v>94</v>
      </c>
      <c r="B8" s="10"/>
      <c r="C8" s="10"/>
      <c r="D8" s="32"/>
    </row>
    <row r="9" spans="1:4" x14ac:dyDescent="0.25">
      <c r="A9" s="29" t="s">
        <v>95</v>
      </c>
      <c r="B9" s="10"/>
      <c r="C9" s="10"/>
      <c r="D9" s="32"/>
    </row>
    <row r="10" spans="1:4" x14ac:dyDescent="0.25">
      <c r="A10" s="29" t="s">
        <v>96</v>
      </c>
      <c r="B10" s="10"/>
      <c r="C10" s="10"/>
      <c r="D10" s="32"/>
    </row>
    <row r="11" spans="1:4" x14ac:dyDescent="0.25">
      <c r="A11" s="29" t="s">
        <v>97</v>
      </c>
      <c r="B11" s="10"/>
      <c r="C11" s="10"/>
      <c r="D11" s="32"/>
    </row>
    <row r="12" spans="1:4" x14ac:dyDescent="0.25">
      <c r="A12" s="29" t="s">
        <v>98</v>
      </c>
      <c r="B12" s="10"/>
      <c r="C12" s="10"/>
      <c r="D12" s="32"/>
    </row>
    <row r="13" spans="1:4" x14ac:dyDescent="0.25">
      <c r="A13" s="29" t="s">
        <v>99</v>
      </c>
      <c r="B13" s="10"/>
      <c r="C13" s="10"/>
      <c r="D13" s="32"/>
    </row>
    <row r="14" spans="1:4" x14ac:dyDescent="0.25">
      <c r="A14" s="29" t="s">
        <v>100</v>
      </c>
      <c r="B14" s="10"/>
      <c r="C14" s="10"/>
      <c r="D14" s="32"/>
    </row>
    <row r="15" spans="1:4" x14ac:dyDescent="0.25">
      <c r="A15" s="29" t="s">
        <v>101</v>
      </c>
      <c r="B15" s="10"/>
      <c r="C15" s="10"/>
      <c r="D15" s="32"/>
    </row>
    <row r="16" spans="1:4" ht="16.5" thickBot="1" x14ac:dyDescent="0.3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218</v>
      </c>
    </row>
    <row r="2" spans="1:3" s="9" customFormat="1" x14ac:dyDescent="0.25">
      <c r="A2" s="7" t="s">
        <v>210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219</v>
      </c>
    </row>
    <row r="2" spans="1:6" s="9" customFormat="1" x14ac:dyDescent="0.25">
      <c r="A2" s="7" t="s">
        <v>198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6.5" thickBot="1" x14ac:dyDescent="0.3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9" customFormat="1" x14ac:dyDescent="0.25">
      <c r="A2" s="7" t="s">
        <v>200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120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ht="16.5" thickBot="1" x14ac:dyDescent="0.3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221</v>
      </c>
    </row>
    <row r="2" spans="1:4" s="9" customFormat="1" x14ac:dyDescent="0.25">
      <c r="A2" s="7" t="s">
        <v>200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119</v>
      </c>
      <c r="B3" s="33"/>
      <c r="C3" s="33"/>
      <c r="D3" s="35"/>
    </row>
    <row r="4" spans="1:4" s="9" customFormat="1" x14ac:dyDescent="0.25">
      <c r="A4" s="29" t="s">
        <v>120</v>
      </c>
      <c r="B4" s="33"/>
      <c r="C4" s="33"/>
      <c r="D4" s="35"/>
    </row>
    <row r="5" spans="1:4" s="9" customFormat="1" ht="16.5" thickBot="1" x14ac:dyDescent="0.3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222</v>
      </c>
    </row>
    <row r="2" spans="1:2" s="9" customFormat="1" x14ac:dyDescent="0.25">
      <c r="A2" s="7" t="s">
        <v>200</v>
      </c>
      <c r="B2" s="28" t="s">
        <v>132</v>
      </c>
    </row>
    <row r="3" spans="1:2" s="9" customFormat="1" ht="16.5" thickBot="1" x14ac:dyDescent="0.3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A6DC-0315-419E-A498-EE6A740740AB}">
  <sheetPr>
    <tabColor theme="9" tint="0.79998168889431442"/>
  </sheetPr>
  <dimension ref="A1:D63"/>
  <sheetViews>
    <sheetView workbookViewId="0">
      <selection activeCell="P47" sqref="P47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305</v>
      </c>
    </row>
    <row r="2" spans="1:4" x14ac:dyDescent="0.25">
      <c r="A2" s="136" t="s">
        <v>275</v>
      </c>
      <c r="B2" s="136" t="s">
        <v>46</v>
      </c>
    </row>
    <row r="3" spans="1:4" x14ac:dyDescent="0.25">
      <c r="A3" s="137" t="s">
        <v>89</v>
      </c>
      <c r="B3" s="138">
        <v>650</v>
      </c>
    </row>
    <row r="4" spans="1:4" x14ac:dyDescent="0.25">
      <c r="A4" s="137" t="s">
        <v>90</v>
      </c>
      <c r="B4" s="138">
        <v>550</v>
      </c>
      <c r="D4" s="139"/>
    </row>
    <row r="5" spans="1:4" x14ac:dyDescent="0.25">
      <c r="A5" s="137" t="s">
        <v>91</v>
      </c>
      <c r="B5" s="138">
        <v>550</v>
      </c>
    </row>
    <row r="6" spans="1:4" x14ac:dyDescent="0.25">
      <c r="A6" s="137" t="s">
        <v>92</v>
      </c>
      <c r="B6" s="138">
        <v>450</v>
      </c>
    </row>
    <row r="7" spans="1:4" x14ac:dyDescent="0.25">
      <c r="A7" s="137" t="s">
        <v>93</v>
      </c>
      <c r="B7" s="138">
        <v>450</v>
      </c>
    </row>
    <row r="8" spans="1:4" x14ac:dyDescent="0.25">
      <c r="A8" s="137" t="s">
        <v>94</v>
      </c>
      <c r="B8" s="138">
        <v>300</v>
      </c>
    </row>
    <row r="9" spans="1:4" x14ac:dyDescent="0.25">
      <c r="A9" s="137" t="s">
        <v>95</v>
      </c>
      <c r="B9" s="138">
        <v>250</v>
      </c>
    </row>
    <row r="10" spans="1:4" x14ac:dyDescent="0.25">
      <c r="A10" s="137" t="s">
        <v>96</v>
      </c>
      <c r="B10" s="138">
        <v>250</v>
      </c>
    </row>
    <row r="11" spans="1:4" x14ac:dyDescent="0.25">
      <c r="A11" s="137" t="s">
        <v>97</v>
      </c>
      <c r="B11" s="138">
        <v>250</v>
      </c>
    </row>
    <row r="12" spans="1:4" x14ac:dyDescent="0.25">
      <c r="A12" s="137" t="s">
        <v>98</v>
      </c>
      <c r="B12" s="138">
        <v>200</v>
      </c>
    </row>
    <row r="13" spans="1:4" x14ac:dyDescent="0.25">
      <c r="A13" s="137" t="s">
        <v>99</v>
      </c>
      <c r="B13" s="138">
        <v>250</v>
      </c>
    </row>
    <row r="14" spans="1:4" x14ac:dyDescent="0.25">
      <c r="A14" s="137" t="s">
        <v>100</v>
      </c>
      <c r="B14" s="138">
        <v>200</v>
      </c>
    </row>
    <row r="15" spans="1:4" x14ac:dyDescent="0.25">
      <c r="A15" s="137" t="s">
        <v>101</v>
      </c>
      <c r="B15" s="138">
        <v>200</v>
      </c>
    </row>
    <row r="16" spans="1:4" x14ac:dyDescent="0.25">
      <c r="A16" s="137" t="s">
        <v>102</v>
      </c>
      <c r="B16" s="138">
        <v>150</v>
      </c>
    </row>
    <row r="17" spans="1:2" x14ac:dyDescent="0.25">
      <c r="A17" s="137" t="s">
        <v>119</v>
      </c>
      <c r="B17" s="138">
        <v>650</v>
      </c>
    </row>
    <row r="18" spans="1:2" x14ac:dyDescent="0.25">
      <c r="A18" s="137" t="s">
        <v>120</v>
      </c>
      <c r="B18" s="138">
        <v>350</v>
      </c>
    </row>
    <row r="19" spans="1:2" x14ac:dyDescent="0.25">
      <c r="A19" s="137" t="s">
        <v>121</v>
      </c>
      <c r="B19" s="138">
        <v>500</v>
      </c>
    </row>
    <row r="20" spans="1:2" x14ac:dyDescent="0.25">
      <c r="A20" s="137" t="s">
        <v>123</v>
      </c>
      <c r="B20" s="138">
        <v>550</v>
      </c>
    </row>
    <row r="21" spans="1:2" x14ac:dyDescent="0.25">
      <c r="A21" s="137" t="s">
        <v>124</v>
      </c>
      <c r="B21" s="138">
        <v>600</v>
      </c>
    </row>
    <row r="22" spans="1:2" x14ac:dyDescent="0.25">
      <c r="A22" s="137" t="s">
        <v>125</v>
      </c>
      <c r="B22" s="138">
        <v>400</v>
      </c>
    </row>
    <row r="23" spans="1:2" x14ac:dyDescent="0.25">
      <c r="A23" s="137" t="s">
        <v>126</v>
      </c>
      <c r="B23" s="138">
        <v>250</v>
      </c>
    </row>
    <row r="24" spans="1:2" x14ac:dyDescent="0.25">
      <c r="A24" s="137" t="s">
        <v>127</v>
      </c>
      <c r="B24" s="138">
        <v>100</v>
      </c>
    </row>
    <row r="25" spans="1:2" x14ac:dyDescent="0.25">
      <c r="A25" s="137" t="s">
        <v>129</v>
      </c>
      <c r="B25" s="138">
        <v>650</v>
      </c>
    </row>
    <row r="26" spans="1:2" x14ac:dyDescent="0.25">
      <c r="A26" s="137" t="s">
        <v>130</v>
      </c>
      <c r="B26" s="138">
        <v>650</v>
      </c>
    </row>
    <row r="27" spans="1:2" x14ac:dyDescent="0.25">
      <c r="A27" s="137" t="s">
        <v>132</v>
      </c>
      <c r="B27" s="138">
        <v>350</v>
      </c>
    </row>
    <row r="28" spans="1:2" x14ac:dyDescent="0.25">
      <c r="A28" s="137" t="s">
        <v>133</v>
      </c>
      <c r="B28" s="138">
        <v>350</v>
      </c>
    </row>
    <row r="29" spans="1:2" x14ac:dyDescent="0.25">
      <c r="A29" s="137" t="s">
        <v>134</v>
      </c>
      <c r="B29" s="138">
        <v>500</v>
      </c>
    </row>
    <row r="30" spans="1:2" x14ac:dyDescent="0.25">
      <c r="A30" s="137" t="s">
        <v>136</v>
      </c>
      <c r="B30" s="138">
        <v>500</v>
      </c>
    </row>
    <row r="31" spans="1:2" x14ac:dyDescent="0.25">
      <c r="A31" s="137" t="s">
        <v>137</v>
      </c>
      <c r="B31" s="138">
        <v>250</v>
      </c>
    </row>
    <row r="32" spans="1:2" x14ac:dyDescent="0.25">
      <c r="A32" s="137" t="s">
        <v>138</v>
      </c>
      <c r="B32" s="138">
        <v>250</v>
      </c>
    </row>
    <row r="33" spans="1:2" x14ac:dyDescent="0.25">
      <c r="A33" s="137" t="s">
        <v>139</v>
      </c>
      <c r="B33" s="138">
        <v>400</v>
      </c>
    </row>
    <row r="34" spans="1:2" x14ac:dyDescent="0.25">
      <c r="A34" s="137" t="s">
        <v>140</v>
      </c>
      <c r="B34" s="138">
        <v>500</v>
      </c>
    </row>
    <row r="35" spans="1:2" x14ac:dyDescent="0.25">
      <c r="A35" s="137" t="s">
        <v>141</v>
      </c>
      <c r="B35" s="138">
        <v>350</v>
      </c>
    </row>
    <row r="36" spans="1:2" x14ac:dyDescent="0.25">
      <c r="A36" s="137" t="s">
        <v>148</v>
      </c>
      <c r="B36" s="138">
        <v>600</v>
      </c>
    </row>
    <row r="37" spans="1:2" x14ac:dyDescent="0.25">
      <c r="A37" s="137" t="s">
        <v>149</v>
      </c>
      <c r="B37" s="138">
        <v>600</v>
      </c>
    </row>
    <row r="38" spans="1:2" x14ac:dyDescent="0.25">
      <c r="A38" s="137" t="s">
        <v>150</v>
      </c>
      <c r="B38" s="138">
        <v>600</v>
      </c>
    </row>
    <row r="39" spans="1:2" x14ac:dyDescent="0.25">
      <c r="A39" s="137" t="s">
        <v>151</v>
      </c>
      <c r="B39" s="138">
        <v>600</v>
      </c>
    </row>
    <row r="40" spans="1:2" x14ac:dyDescent="0.25">
      <c r="A40" s="137" t="s">
        <v>152</v>
      </c>
      <c r="B40" s="138">
        <v>550</v>
      </c>
    </row>
    <row r="41" spans="1:2" x14ac:dyDescent="0.25">
      <c r="A41" s="137" t="s">
        <v>153</v>
      </c>
      <c r="B41" s="138">
        <v>550</v>
      </c>
    </row>
    <row r="42" spans="1:2" x14ac:dyDescent="0.25">
      <c r="A42" s="137" t="s">
        <v>154</v>
      </c>
      <c r="B42" s="138">
        <v>550</v>
      </c>
    </row>
    <row r="43" spans="1:2" x14ac:dyDescent="0.25">
      <c r="A43" s="137" t="s">
        <v>155</v>
      </c>
      <c r="B43" s="138">
        <v>550</v>
      </c>
    </row>
    <row r="44" spans="1:2" x14ac:dyDescent="0.25">
      <c r="A44" s="137" t="s">
        <v>156</v>
      </c>
      <c r="B44" s="138">
        <v>500</v>
      </c>
    </row>
    <row r="45" spans="1:2" x14ac:dyDescent="0.25">
      <c r="A45" s="137" t="s">
        <v>157</v>
      </c>
      <c r="B45" s="138">
        <v>500</v>
      </c>
    </row>
    <row r="46" spans="1:2" x14ac:dyDescent="0.25">
      <c r="A46" s="137" t="s">
        <v>158</v>
      </c>
      <c r="B46" s="138">
        <v>450</v>
      </c>
    </row>
    <row r="47" spans="1:2" x14ac:dyDescent="0.25">
      <c r="A47" s="137" t="s">
        <v>159</v>
      </c>
      <c r="B47" s="138">
        <v>400</v>
      </c>
    </row>
    <row r="48" spans="1:2" x14ac:dyDescent="0.25">
      <c r="A48" s="137" t="s">
        <v>160</v>
      </c>
      <c r="B48" s="138">
        <v>400</v>
      </c>
    </row>
    <row r="49" spans="1:2" x14ac:dyDescent="0.25">
      <c r="A49" s="137" t="s">
        <v>161</v>
      </c>
      <c r="B49" s="138">
        <v>350</v>
      </c>
    </row>
    <row r="50" spans="1:2" x14ac:dyDescent="0.25">
      <c r="A50" s="137" t="s">
        <v>162</v>
      </c>
      <c r="B50" s="138">
        <v>350</v>
      </c>
    </row>
    <row r="51" spans="1:2" x14ac:dyDescent="0.25">
      <c r="A51" s="137" t="s">
        <v>163</v>
      </c>
      <c r="B51" s="138">
        <v>350</v>
      </c>
    </row>
    <row r="52" spans="1:2" x14ac:dyDescent="0.25">
      <c r="A52" s="137" t="s">
        <v>164</v>
      </c>
      <c r="B52" s="138">
        <v>350</v>
      </c>
    </row>
    <row r="53" spans="1:2" x14ac:dyDescent="0.25">
      <c r="A53" s="137" t="s">
        <v>165</v>
      </c>
      <c r="B53" s="138">
        <v>250</v>
      </c>
    </row>
    <row r="54" spans="1:2" x14ac:dyDescent="0.25">
      <c r="A54" s="137" t="s">
        <v>166</v>
      </c>
      <c r="B54" s="138">
        <v>250</v>
      </c>
    </row>
    <row r="55" spans="1:2" x14ac:dyDescent="0.25">
      <c r="A55" s="137" t="s">
        <v>167</v>
      </c>
      <c r="B55" s="138">
        <v>300</v>
      </c>
    </row>
    <row r="56" spans="1:2" x14ac:dyDescent="0.25">
      <c r="A56" s="137" t="s">
        <v>168</v>
      </c>
      <c r="B56" s="138">
        <v>300</v>
      </c>
    </row>
    <row r="57" spans="1:2" x14ac:dyDescent="0.25">
      <c r="A57" s="137" t="s">
        <v>169</v>
      </c>
      <c r="B57" s="138">
        <v>300</v>
      </c>
    </row>
    <row r="58" spans="1:2" x14ac:dyDescent="0.25">
      <c r="A58" s="137" t="s">
        <v>170</v>
      </c>
      <c r="B58" s="138">
        <v>250</v>
      </c>
    </row>
    <row r="59" spans="1:2" x14ac:dyDescent="0.25">
      <c r="A59" s="137" t="s">
        <v>171</v>
      </c>
      <c r="B59" s="138">
        <v>250</v>
      </c>
    </row>
    <row r="60" spans="1:2" x14ac:dyDescent="0.25">
      <c r="A60" s="137" t="s">
        <v>172</v>
      </c>
      <c r="B60" s="138">
        <v>200</v>
      </c>
    </row>
    <row r="61" spans="1:2" x14ac:dyDescent="0.25">
      <c r="A61" s="137" t="s">
        <v>173</v>
      </c>
      <c r="B61" s="138">
        <v>150</v>
      </c>
    </row>
    <row r="62" spans="1:2" x14ac:dyDescent="0.25">
      <c r="A62" s="137" t="s">
        <v>174</v>
      </c>
      <c r="B62" s="138">
        <v>200</v>
      </c>
    </row>
    <row r="63" spans="1:2" x14ac:dyDescent="0.25">
      <c r="A63" s="137" t="s">
        <v>175</v>
      </c>
      <c r="B63" s="138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[bbl/day]</v>
      </c>
    </row>
    <row r="2" spans="1:56" s="9" customFormat="1" x14ac:dyDescent="0.25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25">
      <c r="A3" s="29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96"/>
      <c r="BC3" s="96"/>
    </row>
    <row r="4" spans="1:56" s="9" customFormat="1" x14ac:dyDescent="0.25">
      <c r="A4" s="29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96"/>
      <c r="BC4" s="96"/>
      <c r="BD4" s="87"/>
    </row>
    <row r="5" spans="1:56" ht="16.5" thickBot="1" x14ac:dyDescent="0.3">
      <c r="A5" s="30" t="s">
        <v>121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96"/>
      <c r="BC5" s="95"/>
      <c r="BD5" s="86"/>
    </row>
    <row r="8" spans="1:56" x14ac:dyDescent="0.25">
      <c r="D8" s="2"/>
      <c r="E8" s="2"/>
      <c r="F8" s="2"/>
    </row>
    <row r="9" spans="1:56" x14ac:dyDescent="0.25">
      <c r="B9" s="54"/>
      <c r="D9" s="2"/>
      <c r="E9" s="2"/>
      <c r="F9" s="2"/>
    </row>
    <row r="10" spans="1:56" x14ac:dyDescent="0.25">
      <c r="D10" s="2"/>
      <c r="E10" s="2"/>
      <c r="F10" s="13"/>
    </row>
    <row r="11" spans="1:56" x14ac:dyDescent="0.25">
      <c r="D11" s="2"/>
      <c r="E11" s="2"/>
      <c r="F11" s="2"/>
    </row>
    <row r="12" spans="1:56" x14ac:dyDescent="0.25">
      <c r="D12" s="2"/>
      <c r="E12" s="2"/>
      <c r="F12" s="2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88</v>
      </c>
    </row>
    <row r="2" spans="1:18" x14ac:dyDescent="0.25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91</v>
      </c>
    </row>
    <row r="5" spans="1:18" x14ac:dyDescent="0.25">
      <c r="A5" s="5" t="s">
        <v>92</v>
      </c>
    </row>
    <row r="6" spans="1:18" x14ac:dyDescent="0.25">
      <c r="A6" s="5" t="s">
        <v>93</v>
      </c>
    </row>
    <row r="7" spans="1:18" x14ac:dyDescent="0.25">
      <c r="A7" s="5" t="s">
        <v>94</v>
      </c>
    </row>
    <row r="8" spans="1:18" x14ac:dyDescent="0.25">
      <c r="A8" s="5" t="s">
        <v>95</v>
      </c>
    </row>
    <row r="9" spans="1:18" x14ac:dyDescent="0.25">
      <c r="A9" s="5" t="s">
        <v>96</v>
      </c>
    </row>
    <row r="10" spans="1:18" x14ac:dyDescent="0.25">
      <c r="A10" s="5" t="s">
        <v>97</v>
      </c>
    </row>
    <row r="11" spans="1:18" x14ac:dyDescent="0.25">
      <c r="A11" s="5" t="s">
        <v>98</v>
      </c>
    </row>
    <row r="12" spans="1:18" x14ac:dyDescent="0.25">
      <c r="A12" s="5" t="s">
        <v>99</v>
      </c>
    </row>
    <row r="13" spans="1:18" x14ac:dyDescent="0.25">
      <c r="A13" s="5" t="s">
        <v>100</v>
      </c>
    </row>
    <row r="14" spans="1:18" x14ac:dyDescent="0.25">
      <c r="A14" s="5" t="s">
        <v>101</v>
      </c>
    </row>
    <row r="15" spans="1:18" x14ac:dyDescent="0.25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9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[bbl/day]</v>
      </c>
    </row>
    <row r="2" spans="1:53" s="9" customFormat="1" x14ac:dyDescent="0.25">
      <c r="A2" s="7" t="s">
        <v>198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25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25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25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25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25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25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25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25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25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25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25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25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25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6.5" thickBot="1" x14ac:dyDescent="0.3">
      <c r="A16" s="30" t="s">
        <v>102</v>
      </c>
      <c r="B16" s="50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25">
      <c r="B17" s="53"/>
      <c r="C17" s="54"/>
      <c r="D17" s="2"/>
      <c r="E17" s="2"/>
      <c r="F17" s="2"/>
    </row>
    <row r="19" spans="2:6" x14ac:dyDescent="0.25">
      <c r="B19" s="54"/>
    </row>
    <row r="20" spans="2:6" x14ac:dyDescent="0.25">
      <c r="B20" s="54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28515625" defaultRowHeight="15.75" x14ac:dyDescent="0.25"/>
  <cols>
    <col min="1" max="1" width="17.140625" style="9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[bbl/day]</v>
      </c>
    </row>
    <row r="2" spans="1:53" s="9" customFormat="1" x14ac:dyDescent="0.25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x14ac:dyDescent="0.25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25">
      <c r="A4" s="29" t="s">
        <v>120</v>
      </c>
      <c r="B4" s="55"/>
      <c r="C4" s="55"/>
      <c r="D4" s="55"/>
      <c r="E4" s="55"/>
      <c r="F4" s="5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25">
      <c r="D6" s="2"/>
      <c r="E6" s="2"/>
      <c r="F6" s="2"/>
    </row>
    <row r="7" spans="1:53" x14ac:dyDescent="0.25">
      <c r="D7" s="2"/>
      <c r="E7" s="2"/>
      <c r="F7" s="13"/>
    </row>
    <row r="8" spans="1:53" x14ac:dyDescent="0.25">
      <c r="A8" s="1"/>
      <c r="B8" s="54"/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F21D-6ACB-42BC-8097-93820EC138FD}">
  <sheetPr>
    <tabColor theme="7" tint="0.79998168889431442"/>
  </sheetPr>
  <dimension ref="A1:BC23"/>
  <sheetViews>
    <sheetView workbookViewId="0">
      <selection activeCell="E2" sqref="E2"/>
    </sheetView>
  </sheetViews>
  <sheetFormatPr defaultColWidth="9.28515625" defaultRowHeight="15.75" x14ac:dyDescent="0.25"/>
  <cols>
    <col min="1" max="1" width="15.7109375" style="9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[1]Units!$A$2:$B$10, 2, FALSE),"/", VLOOKUP("time", [1]Units!$A$2:$B$10, 2, FALSE),"]")</f>
        <v>Table of Production Rate Forecasts by Pads [bbl/day]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9" customFormat="1" x14ac:dyDescent="0.25">
      <c r="A2" s="7" t="s">
        <v>275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  <c r="BC2" s="1"/>
    </row>
    <row r="3" spans="1:55" s="9" customFormat="1" x14ac:dyDescent="0.25">
      <c r="A3" s="29" t="s">
        <v>89</v>
      </c>
      <c r="B3" s="44">
        <f>[1]PadRates!B3*WellPressure!$Q$1</f>
        <v>50</v>
      </c>
      <c r="C3" s="44">
        <f>$B3*(VALUE(RIGHT(C$2,2)))^(-0.21)</f>
        <v>43.226861565393257</v>
      </c>
      <c r="D3" s="44">
        <f t="shared" ref="D3:BA3" si="0">$B3*(VALUE(RIGHT(D$2,2)))^(-0.21)</f>
        <v>39.698540540280661</v>
      </c>
      <c r="E3" s="44">
        <f t="shared" si="0"/>
        <v>37.371231215873465</v>
      </c>
      <c r="F3" s="44">
        <f t="shared" si="0"/>
        <v>35.660407645411759</v>
      </c>
      <c r="G3" s="44">
        <f t="shared" si="0"/>
        <v>34.320866325657292</v>
      </c>
      <c r="H3" s="44">
        <f t="shared" si="0"/>
        <v>33.227633834431956</v>
      </c>
      <c r="I3" s="44">
        <f t="shared" si="0"/>
        <v>32.308820765937305</v>
      </c>
      <c r="J3" s="44">
        <f t="shared" si="0"/>
        <v>31.519482420566142</v>
      </c>
      <c r="K3" s="44">
        <f t="shared" si="0"/>
        <v>30.829750093074111</v>
      </c>
      <c r="L3" s="44">
        <f t="shared" si="0"/>
        <v>30.218822690895301</v>
      </c>
      <c r="M3" s="44">
        <f t="shared" si="0"/>
        <v>29.671666749271097</v>
      </c>
      <c r="N3" s="44">
        <f t="shared" si="0"/>
        <v>29.177084983850378</v>
      </c>
      <c r="O3" s="44">
        <f t="shared" si="0"/>
        <v>28.726526558131347</v>
      </c>
      <c r="P3" s="44">
        <f t="shared" si="0"/>
        <v>28.313322771886263</v>
      </c>
      <c r="Q3" s="44">
        <f t="shared" si="0"/>
        <v>27.932178451805502</v>
      </c>
      <c r="R3" s="44">
        <f t="shared" si="0"/>
        <v>27.578823208879022</v>
      </c>
      <c r="S3" s="44">
        <f t="shared" si="0"/>
        <v>27.249766064133183</v>
      </c>
      <c r="T3" s="44">
        <f t="shared" si="0"/>
        <v>26.9421188825598</v>
      </c>
      <c r="U3" s="44">
        <f t="shared" si="0"/>
        <v>26.653466787379692</v>
      </c>
      <c r="V3" s="44">
        <f t="shared" si="0"/>
        <v>26.381771376675967</v>
      </c>
      <c r="W3" s="44">
        <f t="shared" si="0"/>
        <v>26.125297302569923</v>
      </c>
      <c r="X3" s="44">
        <f t="shared" si="0"/>
        <v>25.882555787844929</v>
      </c>
      <c r="Y3" s="44">
        <f t="shared" si="0"/>
        <v>25.652260619704474</v>
      </c>
      <c r="Z3" s="44">
        <f t="shared" si="0"/>
        <v>25.433293468738828</v>
      </c>
      <c r="AA3" s="44">
        <f t="shared" si="0"/>
        <v>25.224676269572292</v>
      </c>
      <c r="AB3" s="44">
        <f t="shared" si="0"/>
        <v>25.025549013630176</v>
      </c>
      <c r="AC3" s="44">
        <f t="shared" si="0"/>
        <v>24.835151735658727</v>
      </c>
      <c r="AD3" s="44">
        <f t="shared" si="0"/>
        <v>24.652809782959771</v>
      </c>
      <c r="AE3" s="44">
        <f t="shared" si="0"/>
        <v>24.477921678332478</v>
      </c>
      <c r="AF3" s="44">
        <f t="shared" si="0"/>
        <v>24.309949050140045</v>
      </c>
      <c r="AG3" s="44">
        <f t="shared" si="0"/>
        <v>24.148408223121137</v>
      </c>
      <c r="AH3" s="44">
        <f t="shared" si="0"/>
        <v>23.992863153481206</v>
      </c>
      <c r="AI3" s="44">
        <f t="shared" si="0"/>
        <v>23.842919459733363</v>
      </c>
      <c r="AJ3" s="44">
        <f t="shared" si="0"/>
        <v>23.69821935256639</v>
      </c>
      <c r="AK3" s="44">
        <f t="shared" si="0"/>
        <v>23.55843730687273</v>
      </c>
      <c r="AL3" s="44">
        <f t="shared" si="0"/>
        <v>23.423276349980753</v>
      </c>
      <c r="AM3" s="44">
        <f t="shared" si="0"/>
        <v>23.292464864295606</v>
      </c>
      <c r="AN3" s="44">
        <f t="shared" si="0"/>
        <v>23.165753821571975</v>
      </c>
      <c r="AO3" s="44">
        <f t="shared" si="0"/>
        <v>23.042914381117377</v>
      </c>
      <c r="AP3" s="44">
        <f t="shared" si="0"/>
        <v>22.923735796250238</v>
      </c>
      <c r="AQ3" s="44">
        <f t="shared" si="0"/>
        <v>22.808023582988525</v>
      </c>
      <c r="AR3" s="44">
        <f t="shared" si="0"/>
        <v>22.695597912736286</v>
      </c>
      <c r="AS3" s="44">
        <f t="shared" si="0"/>
        <v>22.58629219705864</v>
      </c>
      <c r="AT3" s="44">
        <f t="shared" si="0"/>
        <v>22.479951837795571</v>
      </c>
      <c r="AU3" s="44">
        <f t="shared" si="0"/>
        <v>22.376433119994818</v>
      </c>
      <c r="AV3" s="44">
        <f t="shared" si="0"/>
        <v>22.275602228629186</v>
      </c>
      <c r="AW3" s="44">
        <f t="shared" si="0"/>
        <v>22.177334372947094</v>
      </c>
      <c r="AX3" s="44">
        <f t="shared" si="0"/>
        <v>22.08151300470174</v>
      </c>
      <c r="AY3" s="44">
        <f t="shared" si="0"/>
        <v>21.988029118503878</v>
      </c>
      <c r="AZ3" s="44">
        <f t="shared" si="0"/>
        <v>21.896780624218341</v>
      </c>
      <c r="BA3" s="38">
        <f t="shared" si="0"/>
        <v>21.807671782733244</v>
      </c>
      <c r="BB3" s="140"/>
      <c r="BC3" s="1"/>
    </row>
    <row r="4" spans="1:55" s="9" customFormat="1" x14ac:dyDescent="0.25">
      <c r="A4" s="29" t="s">
        <v>90</v>
      </c>
      <c r="B4" s="44">
        <f>[1]PadRates!B4*WellPressure!$Q$1</f>
        <v>130</v>
      </c>
      <c r="C4" s="44">
        <f t="shared" ref="C4:BA4" si="1">$B4*(VALUE(RIGHT(C$2,2)))^(-0.35)</f>
        <v>101.99593272657759</v>
      </c>
      <c r="D4" s="44">
        <f t="shared" si="1"/>
        <v>88.50155738429855</v>
      </c>
      <c r="E4" s="44">
        <f t="shared" si="1"/>
        <v>80.024386867419565</v>
      </c>
      <c r="F4" s="44">
        <f t="shared" si="1"/>
        <v>74.012291525269902</v>
      </c>
      <c r="G4" s="44">
        <f t="shared" si="1"/>
        <v>69.436914562817392</v>
      </c>
      <c r="H4" s="44">
        <f t="shared" si="1"/>
        <v>65.789871524644781</v>
      </c>
      <c r="I4" s="44">
        <f t="shared" si="1"/>
        <v>62.785861380114973</v>
      </c>
      <c r="J4" s="44">
        <f t="shared" si="1"/>
        <v>60.25019738035607</v>
      </c>
      <c r="K4" s="44">
        <f t="shared" si="1"/>
        <v>58.068866979625213</v>
      </c>
      <c r="L4" s="44">
        <f t="shared" si="1"/>
        <v>56.163726073325094</v>
      </c>
      <c r="M4" s="44">
        <f t="shared" si="1"/>
        <v>54.47909897300184</v>
      </c>
      <c r="N4" s="44">
        <f t="shared" si="1"/>
        <v>52.974050229787551</v>
      </c>
      <c r="O4" s="44">
        <f t="shared" si="1"/>
        <v>51.61768700090655</v>
      </c>
      <c r="P4" s="44">
        <f t="shared" si="1"/>
        <v>50.386177427439279</v>
      </c>
      <c r="Q4" s="44">
        <f t="shared" si="1"/>
        <v>49.260788411587939</v>
      </c>
      <c r="R4" s="44">
        <f t="shared" si="1"/>
        <v>48.226553894531477</v>
      </c>
      <c r="S4" s="44">
        <f t="shared" si="1"/>
        <v>47.271346759767852</v>
      </c>
      <c r="T4" s="44">
        <f t="shared" si="1"/>
        <v>46.385216926550754</v>
      </c>
      <c r="U4" s="44">
        <f t="shared" si="1"/>
        <v>45.55990961509567</v>
      </c>
      <c r="V4" s="44">
        <f t="shared" si="1"/>
        <v>44.788508384953687</v>
      </c>
      <c r="W4" s="44">
        <f t="shared" si="1"/>
        <v>44.065166355759992</v>
      </c>
      <c r="X4" s="44">
        <f t="shared" si="1"/>
        <v>43.38490089293451</v>
      </c>
      <c r="Y4" s="44">
        <f t="shared" si="1"/>
        <v>42.743434721960448</v>
      </c>
      <c r="Z4" s="44">
        <f t="shared" si="1"/>
        <v>42.137071514011829</v>
      </c>
      <c r="AA4" s="44">
        <f t="shared" si="1"/>
        <v>41.562597411475018</v>
      </c>
      <c r="AB4" s="44">
        <f t="shared" si="1"/>
        <v>41.017202314406902</v>
      </c>
      <c r="AC4" s="44">
        <f t="shared" si="1"/>
        <v>40.498416391123101</v>
      </c>
      <c r="AD4" s="44">
        <f t="shared" si="1"/>
        <v>40.004058439727942</v>
      </c>
      <c r="AE4" s="44">
        <f t="shared" si="1"/>
        <v>39.532193563373077</v>
      </c>
      <c r="AF4" s="44">
        <f t="shared" si="1"/>
        <v>39.081098230304676</v>
      </c>
      <c r="AG4" s="44">
        <f t="shared" si="1"/>
        <v>38.649231237588431</v>
      </c>
      <c r="AH4" s="44">
        <f t="shared" si="1"/>
        <v>38.235209430726201</v>
      </c>
      <c r="AI4" s="44">
        <f t="shared" si="1"/>
        <v>37.837787282010005</v>
      </c>
      <c r="AJ4" s="44">
        <f t="shared" si="1"/>
        <v>37.455839620708161</v>
      </c>
      <c r="AK4" s="44">
        <f t="shared" si="1"/>
        <v>37.08834695387695</v>
      </c>
      <c r="AL4" s="44">
        <f t="shared" si="1"/>
        <v>36.73438292910491</v>
      </c>
      <c r="AM4" s="44">
        <f t="shared" si="1"/>
        <v>36.393103578062913</v>
      </c>
      <c r="AN4" s="44">
        <f t="shared" si="1"/>
        <v>36.063738048386597</v>
      </c>
      <c r="AO4" s="44">
        <f t="shared" si="1"/>
        <v>35.745580585617333</v>
      </c>
      <c r="AP4" s="44">
        <f t="shared" si="1"/>
        <v>35.437983569997165</v>
      </c>
      <c r="AQ4" s="44">
        <f t="shared" si="1"/>
        <v>35.140351447349943</v>
      </c>
      <c r="AR4" s="44">
        <f t="shared" si="1"/>
        <v>34.852135420978044</v>
      </c>
      <c r="AS4" s="44">
        <f t="shared" si="1"/>
        <v>34.5728287939042</v>
      </c>
      <c r="AT4" s="44">
        <f t="shared" si="1"/>
        <v>34.301962868999745</v>
      </c>
      <c r="AU4" s="44">
        <f t="shared" si="1"/>
        <v>34.039103329422957</v>
      </c>
      <c r="AV4" s="44">
        <f t="shared" si="1"/>
        <v>33.783847034009874</v>
      </c>
      <c r="AW4" s="44">
        <f t="shared" si="1"/>
        <v>33.535819172337995</v>
      </c>
      <c r="AX4" s="44">
        <f t="shared" si="1"/>
        <v>33.294670732532815</v>
      </c>
      <c r="AY4" s="44">
        <f t="shared" si="1"/>
        <v>33.060076241831844</v>
      </c>
      <c r="AZ4" s="44">
        <f t="shared" si="1"/>
        <v>32.831731745721875</v>
      </c>
      <c r="BA4" s="38">
        <f t="shared" si="1"/>
        <v>32.609352996327956</v>
      </c>
      <c r="BB4" s="140"/>
      <c r="BC4" s="1"/>
    </row>
    <row r="5" spans="1:55" x14ac:dyDescent="0.25">
      <c r="A5" s="29" t="s">
        <v>91</v>
      </c>
      <c r="B5" s="44">
        <f>[1]PadRates!B5*WellPressure!$Q$1</f>
        <v>80</v>
      </c>
      <c r="C5" s="44">
        <f>$B5*(VALUE(RIGHT(C$2,2)))^(-0.25)</f>
        <v>67.271713220297173</v>
      </c>
      <c r="D5" s="44">
        <f t="shared" ref="D5:BA5" si="2">$B5*(VALUE(RIGHT(D$2,2)))^(-0.25)</f>
        <v>60.786854852127391</v>
      </c>
      <c r="E5" s="44">
        <f t="shared" si="2"/>
        <v>56.568542494923804</v>
      </c>
      <c r="F5" s="44">
        <f t="shared" si="2"/>
        <v>53.499224398113761</v>
      </c>
      <c r="G5" s="44">
        <f t="shared" si="2"/>
        <v>51.115448339701793</v>
      </c>
      <c r="H5" s="44">
        <f t="shared" si="2"/>
        <v>49.183052236101155</v>
      </c>
      <c r="I5" s="44">
        <f t="shared" si="2"/>
        <v>47.568284600108839</v>
      </c>
      <c r="J5" s="44">
        <f t="shared" si="2"/>
        <v>46.188021535170058</v>
      </c>
      <c r="K5" s="44">
        <f t="shared" si="2"/>
        <v>44.987306015227929</v>
      </c>
      <c r="L5" s="44">
        <f t="shared" si="2"/>
        <v>43.928038942088996</v>
      </c>
      <c r="M5" s="44">
        <f t="shared" si="2"/>
        <v>42.982797272941681</v>
      </c>
      <c r="N5" s="44">
        <f t="shared" si="2"/>
        <v>42.131231027834126</v>
      </c>
      <c r="O5" s="44">
        <f t="shared" si="2"/>
        <v>41.357852316573648</v>
      </c>
      <c r="P5" s="44">
        <f t="shared" si="2"/>
        <v>40.650619852369175</v>
      </c>
      <c r="Q5" s="44">
        <f t="shared" si="2"/>
        <v>40</v>
      </c>
      <c r="R5" s="44">
        <f t="shared" si="2"/>
        <v>39.398324840436189</v>
      </c>
      <c r="S5" s="44">
        <f t="shared" si="2"/>
        <v>38.839341736585872</v>
      </c>
      <c r="T5" s="44">
        <f t="shared" si="2"/>
        <v>38.317890035485973</v>
      </c>
      <c r="U5" s="44">
        <f t="shared" si="2"/>
        <v>37.829664360127033</v>
      </c>
      <c r="V5" s="44">
        <f t="shared" si="2"/>
        <v>37.371038218256004</v>
      </c>
      <c r="W5" s="44">
        <f t="shared" si="2"/>
        <v>36.93893047552821</v>
      </c>
      <c r="X5" s="44">
        <f t="shared" si="2"/>
        <v>36.530702839738503</v>
      </c>
      <c r="Y5" s="44">
        <f t="shared" si="2"/>
        <v>36.14408014439379</v>
      </c>
      <c r="Z5" s="44">
        <f t="shared" si="2"/>
        <v>35.777087639996637</v>
      </c>
      <c r="AA5" s="44">
        <f t="shared" si="2"/>
        <v>35.428001141531794</v>
      </c>
      <c r="AB5" s="44">
        <f t="shared" si="2"/>
        <v>35.095307012066471</v>
      </c>
      <c r="AC5" s="44">
        <f t="shared" si="2"/>
        <v>34.777669755599312</v>
      </c>
      <c r="AD5" s="44">
        <f t="shared" si="2"/>
        <v>34.473905556712481</v>
      </c>
      <c r="AE5" s="44">
        <f t="shared" si="2"/>
        <v>34.182960511698724</v>
      </c>
      <c r="AF5" s="44">
        <f t="shared" si="2"/>
        <v>33.903892593201732</v>
      </c>
      <c r="AG5" s="44">
        <f t="shared" si="2"/>
        <v>33.635856610148586</v>
      </c>
      <c r="AH5" s="44">
        <f t="shared" si="2"/>
        <v>33.378091588892048</v>
      </c>
      <c r="AI5" s="44">
        <f t="shared" si="2"/>
        <v>33.129910125324159</v>
      </c>
      <c r="AJ5" s="44">
        <f t="shared" si="2"/>
        <v>32.890689352041576</v>
      </c>
      <c r="AK5" s="44">
        <f t="shared" si="2"/>
        <v>32.659863237109043</v>
      </c>
      <c r="AL5" s="44">
        <f t="shared" si="2"/>
        <v>32.436915987101592</v>
      </c>
      <c r="AM5" s="44">
        <f t="shared" si="2"/>
        <v>32.221376370926187</v>
      </c>
      <c r="AN5" s="44">
        <f t="shared" si="2"/>
        <v>32.012812815379995</v>
      </c>
      <c r="AO5" s="44">
        <f t="shared" si="2"/>
        <v>31.810829150682025</v>
      </c>
      <c r="AP5" s="44">
        <f t="shared" si="2"/>
        <v>31.615060905952383</v>
      </c>
      <c r="AQ5" s="44">
        <f t="shared" si="2"/>
        <v>31.42517207204104</v>
      </c>
      <c r="AR5" s="44">
        <f t="shared" si="2"/>
        <v>31.24085226316129</v>
      </c>
      <c r="AS5" s="44">
        <f t="shared" si="2"/>
        <v>31.061814220177858</v>
      </c>
      <c r="AT5" s="44">
        <f t="shared" si="2"/>
        <v>30.887791607687177</v>
      </c>
      <c r="AU5" s="44">
        <f t="shared" si="2"/>
        <v>30.718537064634795</v>
      </c>
      <c r="AV5" s="44">
        <f t="shared" si="2"/>
        <v>30.553820474476268</v>
      </c>
      <c r="AW5" s="44">
        <f t="shared" si="2"/>
        <v>30.393427426063695</v>
      </c>
      <c r="AX5" s="44">
        <f t="shared" si="2"/>
        <v>30.237157840738181</v>
      </c>
      <c r="AY5" s="44">
        <f t="shared" si="2"/>
        <v>30.084824744691151</v>
      </c>
      <c r="AZ5" s="44">
        <f t="shared" si="2"/>
        <v>29.936253168657</v>
      </c>
      <c r="BA5" s="38">
        <f t="shared" si="2"/>
        <v>29.791279159518584</v>
      </c>
      <c r="BB5" s="140"/>
    </row>
    <row r="6" spans="1:55" x14ac:dyDescent="0.25">
      <c r="A6" s="29" t="s">
        <v>92</v>
      </c>
      <c r="B6" s="44">
        <f>[1]PadRates!B6*WellPressure!$Q$1</f>
        <v>20</v>
      </c>
      <c r="C6" s="44">
        <f>$B6*(VALUE(RIGHT(C$2,2)))^(-0.02)</f>
        <v>19.724654089867183</v>
      </c>
      <c r="D6" s="44">
        <f t="shared" ref="D6:BA6" si="3">$B6*(VALUE(RIGHT(D$2,2)))^(-0.02)</f>
        <v>19.565347714583421</v>
      </c>
      <c r="E6" s="44">
        <f t="shared" si="3"/>
        <v>19.45309894824571</v>
      </c>
      <c r="F6" s="44">
        <f t="shared" si="3"/>
        <v>19.366475714512596</v>
      </c>
      <c r="G6" s="44">
        <f t="shared" si="3"/>
        <v>19.29598579090657</v>
      </c>
      <c r="H6" s="44">
        <f t="shared" si="3"/>
        <v>19.236587614095988</v>
      </c>
      <c r="I6" s="44">
        <f t="shared" si="3"/>
        <v>19.185282386505286</v>
      </c>
      <c r="J6" s="44">
        <f t="shared" si="3"/>
        <v>19.14014155962774</v>
      </c>
      <c r="K6" s="44">
        <f t="shared" si="3"/>
        <v>19.099851720428717</v>
      </c>
      <c r="L6" s="44">
        <f t="shared" si="3"/>
        <v>19.063478193082773</v>
      </c>
      <c r="M6" s="44">
        <f>$B6*(VALUE(RIGHT(M$2,2)))^(-0.02)</f>
        <v>19.030332252431219</v>
      </c>
      <c r="N6" s="44">
        <f t="shared" si="3"/>
        <v>18.999891837835946</v>
      </c>
      <c r="O6" s="44">
        <f t="shared" si="3"/>
        <v>18.971751827873344</v>
      </c>
      <c r="P6" s="44">
        <f t="shared" si="3"/>
        <v>18.945591568023723</v>
      </c>
      <c r="Q6" s="44">
        <f t="shared" si="3"/>
        <v>18.92115293451192</v>
      </c>
      <c r="R6" s="44">
        <f t="shared" si="3"/>
        <v>18.898225082424748</v>
      </c>
      <c r="S6" s="44">
        <f t="shared" si="3"/>
        <v>18.876633574737408</v>
      </c>
      <c r="T6" s="44">
        <f t="shared" si="3"/>
        <v>18.856232464552253</v>
      </c>
      <c r="U6" s="44">
        <f t="shared" si="3"/>
        <v>18.836898417660557</v>
      </c>
      <c r="V6" s="44">
        <f t="shared" si="3"/>
        <v>18.818526275591836</v>
      </c>
      <c r="W6" s="44">
        <f t="shared" si="3"/>
        <v>18.8010256554142</v>
      </c>
      <c r="X6" s="44">
        <f t="shared" si="3"/>
        <v>18.784318308654296</v>
      </c>
      <c r="Y6" s="44">
        <f t="shared" si="3"/>
        <v>18.768336044722442</v>
      </c>
      <c r="Z6" s="44">
        <f t="shared" si="3"/>
        <v>18.75301908004031</v>
      </c>
      <c r="AA6" s="44">
        <f t="shared" si="3"/>
        <v>18.738314712310245</v>
      </c>
      <c r="AB6" s="44">
        <f t="shared" si="3"/>
        <v>18.724176246023287</v>
      </c>
      <c r="AC6" s="44">
        <f t="shared" si="3"/>
        <v>18.710562114180359</v>
      </c>
      <c r="AD6" s="44">
        <f t="shared" si="3"/>
        <v>18.697435154762537</v>
      </c>
      <c r="AE6" s="44">
        <f t="shared" si="3"/>
        <v>18.684762010358615</v>
      </c>
      <c r="AF6" s="44">
        <f t="shared" si="3"/>
        <v>18.672512626632653</v>
      </c>
      <c r="AG6" s="44">
        <f t="shared" si="3"/>
        <v>18.660659830736147</v>
      </c>
      <c r="AH6" s="44">
        <f t="shared" si="3"/>
        <v>18.649178974852148</v>
      </c>
      <c r="AI6" s="44">
        <f t="shared" si="3"/>
        <v>18.638047633163993</v>
      </c>
      <c r="AJ6" s="44">
        <f t="shared" si="3"/>
        <v>18.627245342924191</v>
      </c>
      <c r="AK6" s="44">
        <f t="shared" si="3"/>
        <v>18.616753382143422</v>
      </c>
      <c r="AL6" s="44">
        <f t="shared" si="3"/>
        <v>18.606554577858702</v>
      </c>
      <c r="AM6" s="44">
        <f t="shared" si="3"/>
        <v>18.59663314007085</v>
      </c>
      <c r="AN6" s="44">
        <f t="shared" si="3"/>
        <v>18.586974517336788</v>
      </c>
      <c r="AO6" s="44">
        <f t="shared" si="3"/>
        <v>18.577565270716047</v>
      </c>
      <c r="AP6" s="44">
        <f t="shared" si="3"/>
        <v>18.568392963342749</v>
      </c>
      <c r="AQ6" s="44">
        <f t="shared" si="3"/>
        <v>18.559446063356276</v>
      </c>
      <c r="AR6" s="44">
        <f t="shared" si="3"/>
        <v>18.55071385829816</v>
      </c>
      <c r="AS6" s="44">
        <f t="shared" si="3"/>
        <v>18.54218637938818</v>
      </c>
      <c r="AT6" s="44">
        <f t="shared" si="3"/>
        <v>18.533854334343193</v>
      </c>
      <c r="AU6" s="44">
        <f t="shared" si="3"/>
        <v>18.525709047608249</v>
      </c>
      <c r="AV6" s="44">
        <f t="shared" si="3"/>
        <v>18.517742407040306</v>
      </c>
      <c r="AW6" s="44">
        <f t="shared" si="3"/>
        <v>18.509946816226808</v>
      </c>
      <c r="AX6" s="44">
        <f t="shared" si="3"/>
        <v>18.502315151739563</v>
      </c>
      <c r="AY6" s="44">
        <f t="shared" si="3"/>
        <v>18.494840724723719</v>
      </c>
      <c r="AZ6" s="44">
        <f t="shared" si="3"/>
        <v>18.48751724630511</v>
      </c>
      <c r="BA6" s="38">
        <f t="shared" si="3"/>
        <v>18.480338796369434</v>
      </c>
      <c r="BB6" s="140"/>
    </row>
    <row r="7" spans="1:55" x14ac:dyDescent="0.25">
      <c r="A7" s="29" t="s">
        <v>93</v>
      </c>
      <c r="B7" s="44">
        <f>[1]PadRates!B7*WellPressure!$Q$1</f>
        <v>15</v>
      </c>
      <c r="C7" s="44">
        <f>$B7*(VALUE(RIGHT(C$2,2)))^(-0.01)</f>
        <v>14.896387431555537</v>
      </c>
      <c r="D7" s="44">
        <f t="shared" ref="D7:BA7" si="4">$B7*(VALUE(RIGHT(D$2,2)))^(-0.01)</f>
        <v>14.836110062582561</v>
      </c>
      <c r="E7" s="44">
        <f t="shared" si="4"/>
        <v>14.793490567400388</v>
      </c>
      <c r="F7" s="44">
        <f t="shared" si="4"/>
        <v>14.760516650451866</v>
      </c>
      <c r="G7" s="44">
        <f t="shared" si="4"/>
        <v>14.733629564628634</v>
      </c>
      <c r="H7" s="44">
        <f t="shared" si="4"/>
        <v>14.710935070843725</v>
      </c>
      <c r="I7" s="44">
        <f t="shared" si="4"/>
        <v>14.691304463803901</v>
      </c>
      <c r="J7" s="44">
        <f t="shared" si="4"/>
        <v>14.674010785937565</v>
      </c>
      <c r="K7" s="44">
        <f t="shared" si="4"/>
        <v>14.65855831433716</v>
      </c>
      <c r="L7" s="44">
        <f t="shared" si="4"/>
        <v>14.644593871875767</v>
      </c>
      <c r="M7" s="44">
        <f t="shared" si="4"/>
        <v>14.631856951181939</v>
      </c>
      <c r="N7" s="44">
        <f t="shared" si="4"/>
        <v>14.62014990263966</v>
      </c>
      <c r="O7" s="44">
        <f t="shared" si="4"/>
        <v>14.609319219716404</v>
      </c>
      <c r="P7" s="44">
        <f t="shared" si="4"/>
        <v>14.599243307112424</v>
      </c>
      <c r="Q7" s="44">
        <f t="shared" si="4"/>
        <v>14.589824211184283</v>
      </c>
      <c r="R7" s="44">
        <f t="shared" si="4"/>
        <v>14.580981866022549</v>
      </c>
      <c r="S7" s="44">
        <f t="shared" si="4"/>
        <v>14.572649989476721</v>
      </c>
      <c r="T7" s="44">
        <f t="shared" si="4"/>
        <v>14.564773092163602</v>
      </c>
      <c r="U7" s="44">
        <f t="shared" si="4"/>
        <v>14.557304255894399</v>
      </c>
      <c r="V7" s="44">
        <f t="shared" si="4"/>
        <v>14.550203455636218</v>
      </c>
      <c r="W7" s="44">
        <f t="shared" si="4"/>
        <v>14.543436272883024</v>
      </c>
      <c r="X7" s="44">
        <f t="shared" si="4"/>
        <v>14.536972895770315</v>
      </c>
      <c r="Y7" s="44">
        <f t="shared" si="4"/>
        <v>14.530787332527012</v>
      </c>
      <c r="Z7" s="44">
        <f t="shared" si="4"/>
        <v>14.524856785884447</v>
      </c>
      <c r="AA7" s="44">
        <f t="shared" si="4"/>
        <v>14.519161150475956</v>
      </c>
      <c r="AB7" s="44">
        <f t="shared" si="4"/>
        <v>14.513682605312891</v>
      </c>
      <c r="AC7" s="44">
        <f t="shared" si="4"/>
        <v>14.508405280544412</v>
      </c>
      <c r="AD7" s="44">
        <f t="shared" si="4"/>
        <v>14.503314982826463</v>
      </c>
      <c r="AE7" s="44">
        <f t="shared" si="4"/>
        <v>14.49839896735272</v>
      </c>
      <c r="AF7" s="44">
        <f t="shared" si="4"/>
        <v>14.493645747347953</v>
      </c>
      <c r="AG7" s="44">
        <f t="shared" si="4"/>
        <v>14.489044933872682</v>
      </c>
      <c r="AH7" s="44">
        <f t="shared" si="4"/>
        <v>14.484587100331396</v>
      </c>
      <c r="AI7" s="44">
        <f t="shared" si="4"/>
        <v>14.480263667250503</v>
      </c>
      <c r="AJ7" s="44">
        <f t="shared" si="4"/>
        <v>14.476066803793671</v>
      </c>
      <c r="AK7" s="44">
        <f t="shared" si="4"/>
        <v>14.471989343179928</v>
      </c>
      <c r="AL7" s="44">
        <f t="shared" si="4"/>
        <v>14.468024709714538</v>
      </c>
      <c r="AM7" s="44">
        <f t="shared" si="4"/>
        <v>14.464166855570946</v>
      </c>
      <c r="AN7" s="44">
        <f t="shared" si="4"/>
        <v>14.460410205801178</v>
      </c>
      <c r="AO7" s="44">
        <f t="shared" si="4"/>
        <v>14.456749610322353</v>
      </c>
      <c r="AP7" s="44">
        <f t="shared" si="4"/>
        <v>14.453180301843808</v>
      </c>
      <c r="AQ7" s="44">
        <f t="shared" si="4"/>
        <v>14.449697858874355</v>
      </c>
      <c r="AR7" s="44">
        <f t="shared" si="4"/>
        <v>14.446298173091067</v>
      </c>
      <c r="AS7" s="44">
        <f t="shared" si="4"/>
        <v>14.44297742046691</v>
      </c>
      <c r="AT7" s="44">
        <f t="shared" si="4"/>
        <v>14.439732035649447</v>
      </c>
      <c r="AU7" s="44">
        <f t="shared" si="4"/>
        <v>14.436558689161096</v>
      </c>
      <c r="AV7" s="44">
        <f t="shared" si="4"/>
        <v>14.43345426705622</v>
      </c>
      <c r="AW7" s="44">
        <f t="shared" si="4"/>
        <v>14.430415852724119</v>
      </c>
      <c r="AX7" s="44">
        <f t="shared" si="4"/>
        <v>14.427440710571991</v>
      </c>
      <c r="AY7" s="44">
        <f t="shared" si="4"/>
        <v>14.424526271359554</v>
      </c>
      <c r="AZ7" s="44">
        <f t="shared" si="4"/>
        <v>14.421670118988731</v>
      </c>
      <c r="BA7" s="38">
        <f t="shared" si="4"/>
        <v>14.418869978578631</v>
      </c>
      <c r="BB7" s="140"/>
    </row>
    <row r="8" spans="1:55" x14ac:dyDescent="0.25">
      <c r="A8" s="29" t="s">
        <v>94</v>
      </c>
      <c r="B8" s="44">
        <f>[1]PadRates!B8*WellPressure!$Q$1</f>
        <v>70</v>
      </c>
      <c r="C8" s="44">
        <f>$B8*(VALUE(RIGHT(C$2,2)))^(-0.17)</f>
        <v>62.218987681659911</v>
      </c>
      <c r="D8" s="44">
        <f t="shared" ref="D8:BA8" si="5">$B8*(VALUE(RIGHT(D$2,2)))^(-0.17)</f>
        <v>58.074760401588037</v>
      </c>
      <c r="E8" s="44">
        <f t="shared" si="5"/>
        <v>55.302891830436401</v>
      </c>
      <c r="F8" s="44">
        <f>$B8*(VALUE(RIGHT(F$2,2)))^(-0.17)</f>
        <v>53.244302147288323</v>
      </c>
      <c r="G8" s="44">
        <f t="shared" si="5"/>
        <v>51.619325743453665</v>
      </c>
      <c r="H8" s="44">
        <f t="shared" si="5"/>
        <v>50.284180100381775</v>
      </c>
      <c r="I8" s="44">
        <f t="shared" si="5"/>
        <v>49.155570650829901</v>
      </c>
      <c r="J8" s="44">
        <f t="shared" si="5"/>
        <v>48.1811113671694</v>
      </c>
      <c r="K8" s="44">
        <f t="shared" si="5"/>
        <v>47.325808277438725</v>
      </c>
      <c r="L8" s="44">
        <f t="shared" si="5"/>
        <v>46.565179727278036</v>
      </c>
      <c r="M8" s="44">
        <f t="shared" si="5"/>
        <v>45.881459893821912</v>
      </c>
      <c r="N8" s="44">
        <f t="shared" si="5"/>
        <v>45.261367373932238</v>
      </c>
      <c r="O8" s="44">
        <f t="shared" si="5"/>
        <v>44.69472546068603</v>
      </c>
      <c r="P8" s="44">
        <f t="shared" si="5"/>
        <v>44.173572713621844</v>
      </c>
      <c r="Q8" s="44">
        <f t="shared" si="5"/>
        <v>43.691569211556413</v>
      </c>
      <c r="R8" s="44">
        <f t="shared" si="5"/>
        <v>43.243588238182845</v>
      </c>
      <c r="S8" s="44">
        <f t="shared" si="5"/>
        <v>42.825428209179961</v>
      </c>
      <c r="T8" s="44">
        <f t="shared" si="5"/>
        <v>42.433604852194343</v>
      </c>
      <c r="U8" s="44">
        <f t="shared" si="5"/>
        <v>42.065198317693699</v>
      </c>
      <c r="V8" s="44">
        <f t="shared" si="5"/>
        <v>41.717738733142468</v>
      </c>
      <c r="W8" s="44">
        <f t="shared" si="5"/>
        <v>41.389119197797022</v>
      </c>
      <c r="X8" s="44">
        <f t="shared" si="5"/>
        <v>41.077528713082074</v>
      </c>
      <c r="Y8" s="44">
        <f t="shared" si="5"/>
        <v>40.781399827861129</v>
      </c>
      <c r="Z8" s="44">
        <f t="shared" si="5"/>
        <v>40.499367302167599</v>
      </c>
      <c r="AA8" s="44">
        <f t="shared" si="5"/>
        <v>40.230235129911051</v>
      </c>
      <c r="AB8" s="44">
        <f t="shared" si="5"/>
        <v>39.972949979008469</v>
      </c>
      <c r="AC8" s="44">
        <f t="shared" si="5"/>
        <v>39.726579612479945</v>
      </c>
      <c r="AD8" s="44">
        <f t="shared" si="5"/>
        <v>39.490295214644391</v>
      </c>
      <c r="AE8" s="44">
        <f t="shared" si="5"/>
        <v>39.263356807482083</v>
      </c>
      <c r="AF8" s="44">
        <f t="shared" si="5"/>
        <v>39.045101133406312</v>
      </c>
      <c r="AG8" s="44">
        <f t="shared" si="5"/>
        <v>38.834931522374568</v>
      </c>
      <c r="AH8" s="44">
        <f t="shared" si="5"/>
        <v>38.632309367407949</v>
      </c>
      <c r="AI8" s="44">
        <f t="shared" si="5"/>
        <v>38.436746912889589</v>
      </c>
      <c r="AJ8" s="44">
        <f t="shared" si="5"/>
        <v>38.247801121334149</v>
      </c>
      <c r="AK8" s="44">
        <f t="shared" si="5"/>
        <v>38.065068431553982</v>
      </c>
      <c r="AL8" s="44">
        <f t="shared" si="5"/>
        <v>37.888180257828722</v>
      </c>
      <c r="AM8" s="44">
        <f t="shared" si="5"/>
        <v>37.7167991083872</v>
      </c>
      <c r="AN8" s="44">
        <f t="shared" si="5"/>
        <v>37.550615224133836</v>
      </c>
      <c r="AO8" s="44">
        <f t="shared" si="5"/>
        <v>37.389343656502362</v>
      </c>
      <c r="AP8" s="44">
        <f t="shared" si="5"/>
        <v>37.232721717656197</v>
      </c>
      <c r="AQ8" s="44">
        <f t="shared" si="5"/>
        <v>37.08050674777283</v>
      </c>
      <c r="AR8" s="44">
        <f t="shared" si="5"/>
        <v>36.932474153457321</v>
      </c>
      <c r="AS8" s="44">
        <f t="shared" si="5"/>
        <v>36.788415678892669</v>
      </c>
      <c r="AT8" s="44">
        <f t="shared" si="5"/>
        <v>36.648137877510223</v>
      </c>
      <c r="AU8" s="44">
        <f t="shared" si="5"/>
        <v>36.511460757032651</v>
      </c>
      <c r="AV8" s="44">
        <f t="shared" si="5"/>
        <v>36.378216574921396</v>
      </c>
      <c r="AW8" s="44">
        <f t="shared" si="5"/>
        <v>36.248248764721993</v>
      </c>
      <c r="AX8" s="44">
        <f t="shared" si="5"/>
        <v>36.121410976680437</v>
      </c>
      <c r="AY8" s="44">
        <f t="shared" si="5"/>
        <v>35.997566218408373</v>
      </c>
      <c r="AZ8" s="44">
        <f t="shared" si="5"/>
        <v>35.876586083391416</v>
      </c>
      <c r="BA8" s="38">
        <f t="shared" si="5"/>
        <v>35.758350056831674</v>
      </c>
      <c r="BB8" s="140"/>
    </row>
    <row r="9" spans="1:55" x14ac:dyDescent="0.25">
      <c r="A9" s="29" t="s">
        <v>95</v>
      </c>
      <c r="B9" s="44">
        <f>[1]PadRates!B9*WellPressure!$Q$1</f>
        <v>100</v>
      </c>
      <c r="C9" s="44">
        <f>$B9*(VALUE(RIGHT(C$2,2)))^(-0.3)</f>
        <v>81.225239635623552</v>
      </c>
      <c r="D9" s="44">
        <f t="shared" ref="D9:BA9" si="6">$B9*(VALUE(RIGHT(D$2,2)))^(-0.3)</f>
        <v>71.922309332486449</v>
      </c>
      <c r="E9" s="44">
        <f t="shared" si="6"/>
        <v>65.975395538644719</v>
      </c>
      <c r="F9" s="44">
        <f t="shared" si="6"/>
        <v>61.703386272000962</v>
      </c>
      <c r="G9" s="44">
        <f t="shared" si="6"/>
        <v>58.419068106786554</v>
      </c>
      <c r="H9" s="44">
        <f t="shared" si="6"/>
        <v>55.778982530324605</v>
      </c>
      <c r="I9" s="44">
        <f t="shared" si="6"/>
        <v>53.588673126814655</v>
      </c>
      <c r="J9" s="44">
        <f t="shared" si="6"/>
        <v>51.728185797178661</v>
      </c>
      <c r="K9" s="44">
        <f t="shared" si="6"/>
        <v>50.118723362727224</v>
      </c>
      <c r="L9" s="44">
        <f t="shared" si="6"/>
        <v>48.70596972258285</v>
      </c>
      <c r="M9" s="44">
        <f t="shared" si="6"/>
        <v>47.451028062635508</v>
      </c>
      <c r="N9" s="44">
        <f t="shared" si="6"/>
        <v>46.325167075036717</v>
      </c>
      <c r="O9" s="44">
        <f t="shared" si="6"/>
        <v>45.30661222656876</v>
      </c>
      <c r="P9" s="44">
        <f t="shared" si="6"/>
        <v>44.378500343167502</v>
      </c>
      <c r="Q9" s="44">
        <f t="shared" si="6"/>
        <v>43.527528164806206</v>
      </c>
      <c r="R9" s="44">
        <f t="shared" si="6"/>
        <v>42.743031778825944</v>
      </c>
      <c r="S9" s="44">
        <f t="shared" si="6"/>
        <v>42.016342872918948</v>
      </c>
      <c r="T9" s="44">
        <f t="shared" si="6"/>
        <v>41.340328157583215</v>
      </c>
      <c r="U9" s="44">
        <f t="shared" si="6"/>
        <v>40.709053153690448</v>
      </c>
      <c r="V9" s="44">
        <f t="shared" si="6"/>
        <v>40.117532357973637</v>
      </c>
      <c r="W9" s="44">
        <f t="shared" si="6"/>
        <v>39.561540624022165</v>
      </c>
      <c r="X9" s="44">
        <f t="shared" si="6"/>
        <v>39.037468715365868</v>
      </c>
      <c r="Y9" s="44">
        <f t="shared" si="6"/>
        <v>38.542211253442673</v>
      </c>
      <c r="Z9" s="44">
        <f t="shared" si="6"/>
        <v>38.073078774317572</v>
      </c>
      <c r="AA9" s="44">
        <f t="shared" si="6"/>
        <v>37.627727968301556</v>
      </c>
      <c r="AB9" s="44">
        <f t="shared" si="6"/>
        <v>37.204105801130147</v>
      </c>
      <c r="AC9" s="44">
        <f t="shared" si="6"/>
        <v>36.800404351813192</v>
      </c>
      <c r="AD9" s="44">
        <f t="shared" si="6"/>
        <v>36.415024009228404</v>
      </c>
      <c r="AE9" s="44">
        <f t="shared" si="6"/>
        <v>36.046543250433828</v>
      </c>
      <c r="AF9" s="44">
        <f t="shared" si="6"/>
        <v>35.693693647162874</v>
      </c>
      <c r="AG9" s="44">
        <f t="shared" si="6"/>
        <v>35.355339059327378</v>
      </c>
      <c r="AH9" s="44">
        <f t="shared" si="6"/>
        <v>35.03045820726323</v>
      </c>
      <c r="AI9" s="44">
        <f t="shared" si="6"/>
        <v>34.718129989882108</v>
      </c>
      <c r="AJ9" s="44">
        <f t="shared" si="6"/>
        <v>34.417521049278136</v>
      </c>
      <c r="AK9" s="44">
        <f t="shared" si="6"/>
        <v>34.127875184653661</v>
      </c>
      <c r="AL9" s="44">
        <f t="shared" si="6"/>
        <v>33.848504297562549</v>
      </c>
      <c r="AM9" s="44">
        <f t="shared" si="6"/>
        <v>33.578780612150126</v>
      </c>
      <c r="AN9" s="44">
        <f t="shared" si="6"/>
        <v>33.318129962499064</v>
      </c>
      <c r="AO9" s="44">
        <f t="shared" si="6"/>
        <v>33.066025977478432</v>
      </c>
      <c r="AP9" s="44">
        <f t="shared" si="6"/>
        <v>32.821985023960352</v>
      </c>
      <c r="AQ9" s="44">
        <f t="shared" si="6"/>
        <v>32.585561793662905</v>
      </c>
      <c r="AR9" s="44">
        <f t="shared" si="6"/>
        <v>32.356345438522354</v>
      </c>
      <c r="AS9" s="44">
        <f t="shared" si="6"/>
        <v>32.133956175406574</v>
      </c>
      <c r="AT9" s="44">
        <f t="shared" si="6"/>
        <v>31.918042293931485</v>
      </c>
      <c r="AU9" s="44">
        <f t="shared" si="6"/>
        <v>31.708277511737503</v>
      </c>
      <c r="AV9" s="44">
        <f t="shared" si="6"/>
        <v>31.504358630292138</v>
      </c>
      <c r="AW9" s="44">
        <f t="shared" si="6"/>
        <v>31.306003451477071</v>
      </c>
      <c r="AX9" s="44">
        <f t="shared" si="6"/>
        <v>31.112948921182571</v>
      </c>
      <c r="AY9" s="44">
        <f t="shared" si="6"/>
        <v>30.924949471099172</v>
      </c>
      <c r="AZ9" s="44">
        <f t="shared" si="6"/>
        <v>30.741775534050181</v>
      </c>
      <c r="BA9" s="38">
        <f t="shared" si="6"/>
        <v>30.563212211693479</v>
      </c>
      <c r="BB9" s="140"/>
    </row>
    <row r="10" spans="1:55" x14ac:dyDescent="0.25">
      <c r="A10" s="29" t="s">
        <v>96</v>
      </c>
      <c r="B10" s="44">
        <f>[1]PadRates!B10*WellPressure!$Q$1</f>
        <v>40</v>
      </c>
      <c r="C10" s="44">
        <f>$B10*(VALUE(RIGHT(C$2,2)))^(-0.09)</f>
        <v>37.580909968560476</v>
      </c>
      <c r="D10" s="44">
        <f t="shared" ref="D10:BA10" si="7">$B10*(VALUE(RIGHT(D$2,2)))^(-0.09)</f>
        <v>36.234233477429477</v>
      </c>
      <c r="E10" s="44">
        <f t="shared" si="7"/>
        <v>35.308119851626202</v>
      </c>
      <c r="F10" s="44">
        <f t="shared" si="7"/>
        <v>34.606102591729645</v>
      </c>
      <c r="G10" s="44">
        <f t="shared" si="7"/>
        <v>34.042886652376922</v>
      </c>
      <c r="H10" s="44">
        <f t="shared" si="7"/>
        <v>33.573851697212298</v>
      </c>
      <c r="I10" s="44">
        <f t="shared" si="7"/>
        <v>33.17278183257767</v>
      </c>
      <c r="J10" s="44">
        <f t="shared" si="7"/>
        <v>32.822991892421769</v>
      </c>
      <c r="K10" s="44">
        <f t="shared" si="7"/>
        <v>32.513220646563965</v>
      </c>
      <c r="L10" s="44">
        <f t="shared" si="7"/>
        <v>32.235517724029386</v>
      </c>
      <c r="M10" s="44">
        <f t="shared" si="7"/>
        <v>31.984066458822156</v>
      </c>
      <c r="N10" s="44">
        <f t="shared" si="7"/>
        <v>31.754486166577543</v>
      </c>
      <c r="O10" s="44">
        <f t="shared" si="7"/>
        <v>31.543397448268415</v>
      </c>
      <c r="P10" s="44">
        <f t="shared" si="7"/>
        <v>31.348140026315225</v>
      </c>
      <c r="Q10" s="44">
        <f t="shared" si="7"/>
        <v>31.166583186419992</v>
      </c>
      <c r="R10" s="44">
        <f t="shared" si="7"/>
        <v>30.996994654264146</v>
      </c>
      <c r="S10" s="44">
        <f t="shared" si="7"/>
        <v>30.837947580197319</v>
      </c>
      <c r="T10" s="44">
        <f t="shared" si="7"/>
        <v>30.688253093815632</v>
      </c>
      <c r="U10" s="44">
        <f t="shared" si="7"/>
        <v>30.546910447661549</v>
      </c>
      <c r="V10" s="44">
        <f t="shared" si="7"/>
        <v>30.413069528334557</v>
      </c>
      <c r="W10" s="44">
        <f t="shared" si="7"/>
        <v>30.286002234417097</v>
      </c>
      <c r="X10" s="44">
        <f t="shared" si="7"/>
        <v>30.165080323094525</v>
      </c>
      <c r="Y10" s="44">
        <f t="shared" si="7"/>
        <v>30.04975805043625</v>
      </c>
      <c r="Z10" s="44">
        <f t="shared" si="7"/>
        <v>29.939558414732925</v>
      </c>
      <c r="AA10" s="44">
        <f t="shared" si="7"/>
        <v>29.834062143101242</v>
      </c>
      <c r="AB10" s="44">
        <f t="shared" si="7"/>
        <v>29.732898791444629</v>
      </c>
      <c r="AC10" s="44">
        <f t="shared" si="7"/>
        <v>29.635739490147387</v>
      </c>
      <c r="AD10" s="44">
        <f t="shared" si="7"/>
        <v>29.542290984128527</v>
      </c>
      <c r="AE10" s="44">
        <f t="shared" si="7"/>
        <v>29.452290700269486</v>
      </c>
      <c r="AF10" s="44">
        <f t="shared" si="7"/>
        <v>29.365502637248223</v>
      </c>
      <c r="AG10" s="44">
        <f t="shared" si="7"/>
        <v>29.281713918912509</v>
      </c>
      <c r="AH10" s="44">
        <f t="shared" si="7"/>
        <v>29.200731886957421</v>
      </c>
      <c r="AI10" s="44">
        <f t="shared" si="7"/>
        <v>29.122381634946276</v>
      </c>
      <c r="AJ10" s="44">
        <f t="shared" si="7"/>
        <v>29.046503905831127</v>
      </c>
      <c r="AK10" s="44">
        <f t="shared" si="7"/>
        <v>28.97295329066457</v>
      </c>
      <c r="AL10" s="44">
        <f t="shared" si="7"/>
        <v>28.901596678289081</v>
      </c>
      <c r="AM10" s="44">
        <f t="shared" si="7"/>
        <v>28.832311915277064</v>
      </c>
      <c r="AN10" s="44">
        <f t="shared" si="7"/>
        <v>28.764986642889383</v>
      </c>
      <c r="AO10" s="44">
        <f t="shared" si="7"/>
        <v>28.699517283781198</v>
      </c>
      <c r="AP10" s="44">
        <f t="shared" si="7"/>
        <v>28.635808155954425</v>
      </c>
      <c r="AQ10" s="44">
        <f t="shared" si="7"/>
        <v>28.573770695297775</v>
      </c>
      <c r="AR10" s="44">
        <f t="shared" si="7"/>
        <v>28.513322771165829</v>
      </c>
      <c r="AS10" s="44">
        <f t="shared" si="7"/>
        <v>28.454388081981254</v>
      </c>
      <c r="AT10" s="44">
        <f t="shared" si="7"/>
        <v>28.39689561991645</v>
      </c>
      <c r="AU10" s="44">
        <f t="shared" si="7"/>
        <v>28.340779195415262</v>
      </c>
      <c r="AV10" s="44">
        <f t="shared" si="7"/>
        <v>28.285977013723034</v>
      </c>
      <c r="AW10" s="44">
        <f t="shared" si="7"/>
        <v>28.232431296761749</v>
      </c>
      <c r="AX10" s="44">
        <f t="shared" si="7"/>
        <v>28.180087944660134</v>
      </c>
      <c r="AY10" s="44">
        <f t="shared" si="7"/>
        <v>28.128896232063376</v>
      </c>
      <c r="AZ10" s="44">
        <f t="shared" si="7"/>
        <v>28.078808535031008</v>
      </c>
      <c r="BA10" s="38">
        <f t="shared" si="7"/>
        <v>28.02978008490815</v>
      </c>
      <c r="BB10" s="140"/>
    </row>
    <row r="11" spans="1:55" x14ac:dyDescent="0.25">
      <c r="A11" s="29" t="s">
        <v>97</v>
      </c>
      <c r="B11" s="44">
        <f>[1]PadRates!B11*WellPressure!$Q$1</f>
        <v>50</v>
      </c>
      <c r="C11" s="44">
        <f>$B11*(VALUE(RIGHT(C$2,2)))^(-0.21)</f>
        <v>43.226861565393257</v>
      </c>
      <c r="D11" s="44">
        <f t="shared" ref="D11:BA11" si="8">$B11*(VALUE(RIGHT(D$2,2)))^(-0.21)</f>
        <v>39.698540540280661</v>
      </c>
      <c r="E11" s="44">
        <f t="shared" si="8"/>
        <v>37.371231215873465</v>
      </c>
      <c r="F11" s="44">
        <f t="shared" si="8"/>
        <v>35.660407645411759</v>
      </c>
      <c r="G11" s="44">
        <f t="shared" si="8"/>
        <v>34.320866325657292</v>
      </c>
      <c r="H11" s="44">
        <f t="shared" si="8"/>
        <v>33.227633834431956</v>
      </c>
      <c r="I11" s="44">
        <f t="shared" si="8"/>
        <v>32.308820765937305</v>
      </c>
      <c r="J11" s="44">
        <f t="shared" si="8"/>
        <v>31.519482420566142</v>
      </c>
      <c r="K11" s="44">
        <f t="shared" si="8"/>
        <v>30.829750093074111</v>
      </c>
      <c r="L11" s="44">
        <f t="shared" si="8"/>
        <v>30.218822690895301</v>
      </c>
      <c r="M11" s="44">
        <f t="shared" si="8"/>
        <v>29.671666749271097</v>
      </c>
      <c r="N11" s="44">
        <f t="shared" si="8"/>
        <v>29.177084983850378</v>
      </c>
      <c r="O11" s="44">
        <f t="shared" si="8"/>
        <v>28.726526558131347</v>
      </c>
      <c r="P11" s="44">
        <f t="shared" si="8"/>
        <v>28.313322771886263</v>
      </c>
      <c r="Q11" s="44">
        <f t="shared" si="8"/>
        <v>27.932178451805502</v>
      </c>
      <c r="R11" s="44">
        <f t="shared" si="8"/>
        <v>27.578823208879022</v>
      </c>
      <c r="S11" s="44">
        <f t="shared" si="8"/>
        <v>27.249766064133183</v>
      </c>
      <c r="T11" s="44">
        <f t="shared" si="8"/>
        <v>26.9421188825598</v>
      </c>
      <c r="U11" s="44">
        <f t="shared" si="8"/>
        <v>26.653466787379692</v>
      </c>
      <c r="V11" s="44">
        <f t="shared" si="8"/>
        <v>26.381771376675967</v>
      </c>
      <c r="W11" s="44">
        <f t="shared" si="8"/>
        <v>26.125297302569923</v>
      </c>
      <c r="X11" s="44">
        <f t="shared" si="8"/>
        <v>25.882555787844929</v>
      </c>
      <c r="Y11" s="44">
        <f t="shared" si="8"/>
        <v>25.652260619704474</v>
      </c>
      <c r="Z11" s="44">
        <f t="shared" si="8"/>
        <v>25.433293468738828</v>
      </c>
      <c r="AA11" s="44">
        <f t="shared" si="8"/>
        <v>25.224676269572292</v>
      </c>
      <c r="AB11" s="44">
        <f t="shared" si="8"/>
        <v>25.025549013630176</v>
      </c>
      <c r="AC11" s="44">
        <f t="shared" si="8"/>
        <v>24.835151735658727</v>
      </c>
      <c r="AD11" s="44">
        <f t="shared" si="8"/>
        <v>24.652809782959771</v>
      </c>
      <c r="AE11" s="44">
        <f t="shared" si="8"/>
        <v>24.477921678332478</v>
      </c>
      <c r="AF11" s="44">
        <f t="shared" si="8"/>
        <v>24.309949050140045</v>
      </c>
      <c r="AG11" s="44">
        <f t="shared" si="8"/>
        <v>24.148408223121137</v>
      </c>
      <c r="AH11" s="44">
        <f t="shared" si="8"/>
        <v>23.992863153481206</v>
      </c>
      <c r="AI11" s="44">
        <f t="shared" si="8"/>
        <v>23.842919459733363</v>
      </c>
      <c r="AJ11" s="44">
        <f t="shared" si="8"/>
        <v>23.69821935256639</v>
      </c>
      <c r="AK11" s="44">
        <f t="shared" si="8"/>
        <v>23.55843730687273</v>
      </c>
      <c r="AL11" s="44">
        <f t="shared" si="8"/>
        <v>23.423276349980753</v>
      </c>
      <c r="AM11" s="44">
        <f t="shared" si="8"/>
        <v>23.292464864295606</v>
      </c>
      <c r="AN11" s="44">
        <f t="shared" si="8"/>
        <v>23.165753821571975</v>
      </c>
      <c r="AO11" s="44">
        <f t="shared" si="8"/>
        <v>23.042914381117377</v>
      </c>
      <c r="AP11" s="44">
        <f t="shared" si="8"/>
        <v>22.923735796250238</v>
      </c>
      <c r="AQ11" s="44">
        <f t="shared" si="8"/>
        <v>22.808023582988525</v>
      </c>
      <c r="AR11" s="44">
        <f t="shared" si="8"/>
        <v>22.695597912736286</v>
      </c>
      <c r="AS11" s="44">
        <f t="shared" si="8"/>
        <v>22.58629219705864</v>
      </c>
      <c r="AT11" s="44">
        <f t="shared" si="8"/>
        <v>22.479951837795571</v>
      </c>
      <c r="AU11" s="44">
        <f t="shared" si="8"/>
        <v>22.376433119994818</v>
      </c>
      <c r="AV11" s="44">
        <f t="shared" si="8"/>
        <v>22.275602228629186</v>
      </c>
      <c r="AW11" s="44">
        <f t="shared" si="8"/>
        <v>22.177334372947094</v>
      </c>
      <c r="AX11" s="44">
        <f t="shared" si="8"/>
        <v>22.08151300470174</v>
      </c>
      <c r="AY11" s="44">
        <f t="shared" si="8"/>
        <v>21.988029118503878</v>
      </c>
      <c r="AZ11" s="44">
        <f t="shared" si="8"/>
        <v>21.896780624218341</v>
      </c>
      <c r="BA11" s="38">
        <f t="shared" si="8"/>
        <v>21.807671782733244</v>
      </c>
      <c r="BB11" s="140"/>
    </row>
    <row r="12" spans="1:55" x14ac:dyDescent="0.25">
      <c r="A12" s="29" t="s">
        <v>98</v>
      </c>
      <c r="B12" s="44">
        <f>[1]PadRates!B12*WellPressure!$Q$1</f>
        <v>60</v>
      </c>
      <c r="C12" s="44">
        <f>$B12*(VALUE(RIGHT(C$2,2)))^(-0.2)</f>
        <v>52.233033797767447</v>
      </c>
      <c r="D12" s="44">
        <f t="shared" ref="D12:BA12" si="9">$B12*(VALUE(RIGHT(D$2,2)))^(-0.2)</f>
        <v>48.164493705613836</v>
      </c>
      <c r="E12" s="44">
        <f t="shared" si="9"/>
        <v>45.471496995311945</v>
      </c>
      <c r="F12" s="44">
        <f t="shared" si="9"/>
        <v>43.486779820661731</v>
      </c>
      <c r="G12" s="44">
        <f t="shared" si="9"/>
        <v>41.929627126294754</v>
      </c>
      <c r="H12" s="44">
        <f t="shared" si="9"/>
        <v>40.656654804028861</v>
      </c>
      <c r="I12" s="44">
        <f t="shared" si="9"/>
        <v>39.585237323186831</v>
      </c>
      <c r="J12" s="44">
        <f t="shared" si="9"/>
        <v>38.663640898635251</v>
      </c>
      <c r="K12" s="44">
        <f t="shared" si="9"/>
        <v>37.857440668811591</v>
      </c>
      <c r="L12" s="44">
        <f t="shared" si="9"/>
        <v>37.142635241030732</v>
      </c>
      <c r="M12" s="44">
        <f t="shared" si="9"/>
        <v>36.501860513592348</v>
      </c>
      <c r="N12" s="44">
        <f t="shared" si="9"/>
        <v>35.92217133248986</v>
      </c>
      <c r="O12" s="44">
        <f t="shared" si="9"/>
        <v>35.393673741383395</v>
      </c>
      <c r="P12" s="44">
        <f t="shared" si="9"/>
        <v>34.908645549161278</v>
      </c>
      <c r="Q12" s="44">
        <f t="shared" si="9"/>
        <v>34.460950649911055</v>
      </c>
      <c r="R12" s="44">
        <f t="shared" si="9"/>
        <v>34.045637140294801</v>
      </c>
      <c r="S12" s="44">
        <f t="shared" si="9"/>
        <v>33.658654363385985</v>
      </c>
      <c r="T12" s="44">
        <f t="shared" si="9"/>
        <v>33.296649169701254</v>
      </c>
      <c r="U12" s="44">
        <f t="shared" si="9"/>
        <v>32.956816299183537</v>
      </c>
      <c r="V12" s="44">
        <f t="shared" si="9"/>
        <v>32.636786573332714</v>
      </c>
      <c r="W12" s="44">
        <f t="shared" si="9"/>
        <v>32.334542031381773</v>
      </c>
      <c r="X12" s="44">
        <f t="shared" si="9"/>
        <v>32.048350610653138</v>
      </c>
      <c r="Y12" s="44">
        <f t="shared" si="9"/>
        <v>31.776715231464365</v>
      </c>
      <c r="Z12" s="44">
        <f t="shared" si="9"/>
        <v>31.518333652845204</v>
      </c>
      <c r="AA12" s="44">
        <f t="shared" si="9"/>
        <v>31.272066488318938</v>
      </c>
      <c r="AB12" s="44">
        <f t="shared" si="9"/>
        <v>31.036911478307196</v>
      </c>
      <c r="AC12" s="44">
        <f t="shared" si="9"/>
        <v>30.811982612680545</v>
      </c>
      <c r="AD12" s="44">
        <f t="shared" si="9"/>
        <v>30.596493051328334</v>
      </c>
      <c r="AE12" s="44">
        <f t="shared" si="9"/>
        <v>30.389741046727092</v>
      </c>
      <c r="AF12" s="44">
        <f t="shared" si="9"/>
        <v>30.191098259910834</v>
      </c>
      <c r="AG12" s="44">
        <f t="shared" si="9"/>
        <v>30</v>
      </c>
      <c r="AH12" s="44">
        <f t="shared" si="9"/>
        <v>29.815937021275595</v>
      </c>
      <c r="AI12" s="44">
        <f t="shared" si="9"/>
        <v>29.638448590259085</v>
      </c>
      <c r="AJ12" s="44">
        <f t="shared" si="9"/>
        <v>29.467116595124196</v>
      </c>
      <c r="AK12" s="44">
        <f t="shared" si="9"/>
        <v>29.301560515835217</v>
      </c>
      <c r="AL12" s="44">
        <f t="shared" si="9"/>
        <v>29.141433109148473</v>
      </c>
      <c r="AM12" s="44">
        <f t="shared" si="9"/>
        <v>28.986416690556855</v>
      </c>
      <c r="AN12" s="44">
        <f t="shared" si="9"/>
        <v>28.836219917261499</v>
      </c>
      <c r="AO12" s="44">
        <f t="shared" si="9"/>
        <v>28.690574993701109</v>
      </c>
      <c r="AP12" s="44">
        <f t="shared" si="9"/>
        <v>28.549235235089736</v>
      </c>
      <c r="AQ12" s="44">
        <f t="shared" si="9"/>
        <v>28.411972935590168</v>
      </c>
      <c r="AR12" s="44">
        <f t="shared" si="9"/>
        <v>28.278577496773494</v>
      </c>
      <c r="AS12" s="44">
        <f t="shared" si="9"/>
        <v>28.148853779341611</v>
      </c>
      <c r="AT12" s="44">
        <f t="shared" si="9"/>
        <v>28.022620647068052</v>
      </c>
      <c r="AU12" s="44">
        <f t="shared" si="9"/>
        <v>27.899709676815768</v>
      </c>
      <c r="AV12" s="44">
        <f t="shared" si="9"/>
        <v>27.779964012530407</v>
      </c>
      <c r="AW12" s="44">
        <f t="shared" si="9"/>
        <v>27.663237344451829</v>
      </c>
      <c r="AX12" s="44">
        <f t="shared" si="9"/>
        <v>27.549392997566045</v>
      </c>
      <c r="AY12" s="44">
        <f t="shared" si="9"/>
        <v>27.438303115639581</v>
      </c>
      <c r="AZ12" s="44">
        <f t="shared" si="9"/>
        <v>27.329847929122366</v>
      </c>
      <c r="BA12" s="38">
        <f t="shared" si="9"/>
        <v>27.223915096839892</v>
      </c>
      <c r="BB12" s="140"/>
    </row>
    <row r="13" spans="1:55" x14ac:dyDescent="0.25">
      <c r="A13" s="29" t="s">
        <v>99</v>
      </c>
      <c r="B13" s="44">
        <f>[1]PadRates!B13*WellPressure!$Q$1</f>
        <v>17.5</v>
      </c>
      <c r="C13" s="44">
        <f>$B13*(VALUE(RIGHT(C$2,2)))^(-0.04)</f>
        <v>17.021461579714998</v>
      </c>
      <c r="D13" s="44">
        <f t="shared" ref="D13:BA13" si="10">$B13*(VALUE(RIGHT(D$2,2)))^(-0.04)</f>
        <v>16.747623864674271</v>
      </c>
      <c r="E13" s="44">
        <f t="shared" si="10"/>
        <v>16.556008817697929</v>
      </c>
      <c r="F13" s="44">
        <f t="shared" si="10"/>
        <v>16.408891695035273</v>
      </c>
      <c r="G13" s="44">
        <f t="shared" si="10"/>
        <v>16.289659209375493</v>
      </c>
      <c r="H13" s="44">
        <f t="shared" si="10"/>
        <v>16.189525757772117</v>
      </c>
      <c r="I13" s="44">
        <f t="shared" si="10"/>
        <v>16.103283885935316</v>
      </c>
      <c r="J13" s="44">
        <f t="shared" si="10"/>
        <v>16.027594577863269</v>
      </c>
      <c r="K13" s="44">
        <f t="shared" si="10"/>
        <v>15.96018968872842</v>
      </c>
      <c r="L13" s="44">
        <f t="shared" si="10"/>
        <v>15.899458785793732</v>
      </c>
      <c r="M13" s="44">
        <f t="shared" si="10"/>
        <v>15.844217621659173</v>
      </c>
      <c r="N13" s="44">
        <f t="shared" si="10"/>
        <v>15.793570180914095</v>
      </c>
      <c r="O13" s="44">
        <f t="shared" si="10"/>
        <v>15.74682232455568</v>
      </c>
      <c r="P13" s="44">
        <f t="shared" si="10"/>
        <v>15.703425493978752</v>
      </c>
      <c r="Q13" s="44">
        <f t="shared" si="10"/>
        <v>15.662938741239516</v>
      </c>
      <c r="R13" s="44">
        <f t="shared" si="10"/>
        <v>15.625002367886971</v>
      </c>
      <c r="S13" s="44">
        <f t="shared" si="10"/>
        <v>15.589319161277031</v>
      </c>
      <c r="T13" s="44">
        <f t="shared" si="10"/>
        <v>15.555640745629006</v>
      </c>
      <c r="U13" s="44">
        <f t="shared" si="10"/>
        <v>15.523757462380246</v>
      </c>
      <c r="V13" s="44">
        <f t="shared" si="10"/>
        <v>15.493490739349891</v>
      </c>
      <c r="W13" s="44">
        <f t="shared" si="10"/>
        <v>15.464687249180002</v>
      </c>
      <c r="X13" s="44">
        <f t="shared" si="10"/>
        <v>15.437214376536968</v>
      </c>
      <c r="Y13" s="44">
        <f t="shared" si="10"/>
        <v>15.410956657583709</v>
      </c>
      <c r="Z13" s="44">
        <f t="shared" si="10"/>
        <v>15.385812951965573</v>
      </c>
      <c r="AA13" s="44">
        <f t="shared" si="10"/>
        <v>15.361694173769241</v>
      </c>
      <c r="AB13" s="44">
        <f t="shared" si="10"/>
        <v>15.338521454031248</v>
      </c>
      <c r="AC13" s="44">
        <f t="shared" si="10"/>
        <v>15.316224640001307</v>
      </c>
      <c r="AD13" s="44">
        <f t="shared" si="10"/>
        <v>15.294741059786563</v>
      </c>
      <c r="AE13" s="44">
        <f t="shared" si="10"/>
        <v>15.274014498038646</v>
      </c>
      <c r="AF13" s="44">
        <f t="shared" si="10"/>
        <v>15.253994340889319</v>
      </c>
      <c r="AG13" s="44">
        <f t="shared" si="10"/>
        <v>15.234634857682172</v>
      </c>
      <c r="AH13" s="44">
        <f t="shared" si="10"/>
        <v>15.215894594077952</v>
      </c>
      <c r="AI13" s="44">
        <f t="shared" si="10"/>
        <v>15.197735856453937</v>
      </c>
      <c r="AJ13" s="44">
        <f t="shared" si="10"/>
        <v>15.180124271615229</v>
      </c>
      <c r="AK13" s="44">
        <f t="shared" si="10"/>
        <v>15.163028409005246</v>
      </c>
      <c r="AL13" s="44">
        <f t="shared" si="10"/>
        <v>15.146419455074023</v>
      </c>
      <c r="AM13" s="44">
        <f t="shared" si="10"/>
        <v>15.130270931404185</v>
      </c>
      <c r="AN13" s="44">
        <f t="shared" si="10"/>
        <v>15.114558449730565</v>
      </c>
      <c r="AO13" s="44">
        <f t="shared" si="10"/>
        <v>15.099259498212531</v>
      </c>
      <c r="AP13" s="44">
        <f t="shared" si="10"/>
        <v>15.084353254298849</v>
      </c>
      <c r="AQ13" s="44">
        <f t="shared" si="10"/>
        <v>15.069820420315102</v>
      </c>
      <c r="AR13" s="44">
        <f t="shared" si="10"/>
        <v>15.055643078544923</v>
      </c>
      <c r="AS13" s="44">
        <f t="shared" si="10"/>
        <v>15.041804563098617</v>
      </c>
      <c r="AT13" s="44">
        <f t="shared" si="10"/>
        <v>15.028289346291025</v>
      </c>
      <c r="AU13" s="44">
        <f t="shared" si="10"/>
        <v>15.015082937602742</v>
      </c>
      <c r="AV13" s="44">
        <f t="shared" si="10"/>
        <v>15.002171793590581</v>
      </c>
      <c r="AW13" s="44">
        <f t="shared" si="10"/>
        <v>14.989543237355093</v>
      </c>
      <c r="AX13" s="44">
        <f t="shared" si="10"/>
        <v>14.977185386375245</v>
      </c>
      <c r="AY13" s="44">
        <f t="shared" si="10"/>
        <v>14.965087087689335</v>
      </c>
      <c r="AZ13" s="44">
        <f t="shared" si="10"/>
        <v>14.95323785954376</v>
      </c>
      <c r="BA13" s="38">
        <f t="shared" si="10"/>
        <v>14.941627838751133</v>
      </c>
      <c r="BB13" s="140"/>
    </row>
    <row r="14" spans="1:55" x14ac:dyDescent="0.25">
      <c r="A14" s="29" t="s">
        <v>100</v>
      </c>
      <c r="B14" s="44">
        <f>[1]PadRates!B14*WellPressure!$Q$1</f>
        <v>22</v>
      </c>
      <c r="C14" s="44">
        <f>$B14*(VALUE(RIGHT(C$2,2)))^(-0.08)</f>
        <v>20.81326822796311</v>
      </c>
      <c r="D14" s="44">
        <f t="shared" ref="D14:BA14" si="11">$B14*(VALUE(RIGHT(D$2,2)))^(-0.08)</f>
        <v>20.148976040742394</v>
      </c>
      <c r="E14" s="44">
        <f t="shared" si="11"/>
        <v>19.690551560415393</v>
      </c>
      <c r="F14" s="44">
        <f t="shared" si="11"/>
        <v>19.342164853899575</v>
      </c>
      <c r="G14" s="44">
        <f t="shared" si="11"/>
        <v>19.062092857035168</v>
      </c>
      <c r="H14" s="44">
        <f t="shared" si="11"/>
        <v>18.828461628586023</v>
      </c>
      <c r="I14" s="44">
        <f t="shared" si="11"/>
        <v>18.6283968719756</v>
      </c>
      <c r="J14" s="44">
        <f t="shared" si="11"/>
        <v>18.453692522291412</v>
      </c>
      <c r="K14" s="44">
        <f t="shared" si="11"/>
        <v>18.298802964258762</v>
      </c>
      <c r="L14" s="44">
        <f t="shared" si="11"/>
        <v>18.159808564850209</v>
      </c>
      <c r="M14" s="44">
        <f t="shared" si="11"/>
        <v>18.033838709991478</v>
      </c>
      <c r="N14" s="44">
        <f t="shared" si="11"/>
        <v>17.918729467128479</v>
      </c>
      <c r="O14" s="44">
        <f t="shared" si="11"/>
        <v>17.812810099803276</v>
      </c>
      <c r="P14" s="44">
        <f t="shared" si="11"/>
        <v>17.714764373514189</v>
      </c>
      <c r="Q14" s="44">
        <f t="shared" si="11"/>
        <v>17.623537306971688</v>
      </c>
      <c r="R14" s="44">
        <f t="shared" si="11"/>
        <v>17.538270621787476</v>
      </c>
      <c r="S14" s="44">
        <f t="shared" si="11"/>
        <v>17.458256921036739</v>
      </c>
      <c r="T14" s="44">
        <f t="shared" si="11"/>
        <v>17.382906442957108</v>
      </c>
      <c r="U14" s="44">
        <f t="shared" si="11"/>
        <v>17.311722470262005</v>
      </c>
      <c r="V14" s="44">
        <f t="shared" si="11"/>
        <v>17.244282829018967</v>
      </c>
      <c r="W14" s="44">
        <f t="shared" si="11"/>
        <v>17.180225755849509</v>
      </c>
      <c r="X14" s="44">
        <f t="shared" si="11"/>
        <v>17.119238953657181</v>
      </c>
      <c r="Y14" s="44">
        <f t="shared" si="11"/>
        <v>17.061051011403496</v>
      </c>
      <c r="Z14" s="44">
        <f t="shared" si="11"/>
        <v>17.005424601610361</v>
      </c>
      <c r="AA14" s="44">
        <f t="shared" si="11"/>
        <v>16.952151031984158</v>
      </c>
      <c r="AB14" s="44">
        <f t="shared" si="11"/>
        <v>16.901045840676215</v>
      </c>
      <c r="AC14" s="44">
        <f t="shared" si="11"/>
        <v>16.851945204589811</v>
      </c>
      <c r="AD14" s="44">
        <f t="shared" si="11"/>
        <v>16.80470298739678</v>
      </c>
      <c r="AE14" s="44">
        <f t="shared" si="11"/>
        <v>16.759188295505258</v>
      </c>
      <c r="AF14" s="44">
        <f t="shared" si="11"/>
        <v>16.715283440788362</v>
      </c>
      <c r="AG14" s="44">
        <f t="shared" si="11"/>
        <v>16.672882231614381</v>
      </c>
      <c r="AH14" s="44">
        <f t="shared" si="11"/>
        <v>16.631888530801611</v>
      </c>
      <c r="AI14" s="44">
        <f t="shared" si="11"/>
        <v>16.592215032084916</v>
      </c>
      <c r="AJ14" s="44">
        <f t="shared" si="11"/>
        <v>16.553782216610607</v>
      </c>
      <c r="AK14" s="44">
        <f t="shared" si="11"/>
        <v>16.516517458646867</v>
      </c>
      <c r="AL14" s="44">
        <f t="shared" si="11"/>
        <v>16.480354255670157</v>
      </c>
      <c r="AM14" s="44">
        <f t="shared" si="11"/>
        <v>16.445231562675197</v>
      </c>
      <c r="AN14" s="44">
        <f t="shared" si="11"/>
        <v>16.411093214259836</v>
      </c>
      <c r="AO14" s="44">
        <f t="shared" si="11"/>
        <v>16.377887420982692</v>
      </c>
      <c r="AP14" s="44">
        <f t="shared" si="11"/>
        <v>16.345566328850538</v>
      </c>
      <c r="AQ14" s="44">
        <f t="shared" si="11"/>
        <v>16.314085632692287</v>
      </c>
      <c r="AR14" s="44">
        <f t="shared" si="11"/>
        <v>16.283404235715356</v>
      </c>
      <c r="AS14" s="44">
        <f t="shared" si="11"/>
        <v>16.253483948793459</v>
      </c>
      <c r="AT14" s="44">
        <f t="shared" si="11"/>
        <v>16.224289224060655</v>
      </c>
      <c r="AU14" s="44">
        <f t="shared" si="11"/>
        <v>16.195786918230066</v>
      </c>
      <c r="AV14" s="44">
        <f t="shared" si="11"/>
        <v>16.167946081753158</v>
      </c>
      <c r="AW14" s="44">
        <f t="shared" si="11"/>
        <v>16.140737770513738</v>
      </c>
      <c r="AX14" s="44">
        <f t="shared" si="11"/>
        <v>16.114134877233464</v>
      </c>
      <c r="AY14" s="44">
        <f t="shared" si="11"/>
        <v>16.088111980169057</v>
      </c>
      <c r="AZ14" s="44">
        <f t="shared" si="11"/>
        <v>16.062645207020548</v>
      </c>
      <c r="BA14" s="38">
        <f t="shared" si="11"/>
        <v>16.037712112255814</v>
      </c>
      <c r="BB14" s="140"/>
    </row>
    <row r="15" spans="1:55" x14ac:dyDescent="0.25">
      <c r="A15" s="29" t="s">
        <v>101</v>
      </c>
      <c r="B15" s="44">
        <f>[1]PadRates!B15*WellPressure!$Q$1</f>
        <v>16</v>
      </c>
      <c r="C15" s="44">
        <f>$B15*(VALUE(RIGHT(C$2,2)))^(-0.03)</f>
        <v>15.670724761390828</v>
      </c>
      <c r="D15" s="44">
        <f t="shared" ref="D15:BA15" si="12">$B15*(VALUE(RIGHT(D$2,2)))^(-0.03)</f>
        <v>15.481261445667084</v>
      </c>
      <c r="E15" s="44">
        <f t="shared" si="12"/>
        <v>15.348225909204229</v>
      </c>
      <c r="F15" s="44">
        <f t="shared" si="12"/>
        <v>15.245823319713859</v>
      </c>
      <c r="G15" s="44">
        <f t="shared" si="12"/>
        <v>15.162661692136274</v>
      </c>
      <c r="H15" s="44">
        <f t="shared" si="12"/>
        <v>15.09270354003001</v>
      </c>
      <c r="I15" s="44">
        <f t="shared" si="12"/>
        <v>15.032363987424191</v>
      </c>
      <c r="J15" s="44">
        <f t="shared" si="12"/>
        <v>14.97934099681863</v>
      </c>
      <c r="K15" s="44">
        <f t="shared" si="12"/>
        <v>14.932068812751856</v>
      </c>
      <c r="L15" s="44">
        <f t="shared" si="12"/>
        <v>14.889434449229723</v>
      </c>
      <c r="M15" s="44">
        <f t="shared" si="12"/>
        <v>14.850618626722005</v>
      </c>
      <c r="N15" s="44">
        <f t="shared" si="12"/>
        <v>14.815000896165401</v>
      </c>
      <c r="O15" s="44">
        <f t="shared" si="12"/>
        <v>14.782100192567457</v>
      </c>
      <c r="P15" s="44">
        <f t="shared" si="12"/>
        <v>14.751536047933646</v>
      </c>
      <c r="Q15" s="44">
        <f t="shared" si="12"/>
        <v>14.723002409998003</v>
      </c>
      <c r="R15" s="44">
        <f t="shared" si="12"/>
        <v>14.696249452098545</v>
      </c>
      <c r="S15" s="44">
        <f t="shared" si="12"/>
        <v>14.671070616760158</v>
      </c>
      <c r="T15" s="44">
        <f t="shared" si="12"/>
        <v>14.64729318502893</v>
      </c>
      <c r="U15" s="44">
        <f t="shared" si="12"/>
        <v>14.624771280173896</v>
      </c>
      <c r="V15" s="44">
        <f t="shared" si="12"/>
        <v>14.603380589071859</v>
      </c>
      <c r="W15" s="44">
        <f t="shared" si="12"/>
        <v>14.583014319165613</v>
      </c>
      <c r="X15" s="44">
        <f t="shared" si="12"/>
        <v>14.563580059649579</v>
      </c>
      <c r="Y15" s="44">
        <f t="shared" si="12"/>
        <v>14.544997314734026</v>
      </c>
      <c r="Z15" s="44">
        <f t="shared" si="12"/>
        <v>14.527195543495681</v>
      </c>
      <c r="AA15" s="44">
        <f t="shared" si="12"/>
        <v>14.510112586472905</v>
      </c>
      <c r="AB15" s="44">
        <f t="shared" si="12"/>
        <v>14.49369339097179</v>
      </c>
      <c r="AC15" s="44">
        <f t="shared" si="12"/>
        <v>14.477888969564189</v>
      </c>
      <c r="AD15" s="44">
        <f t="shared" si="12"/>
        <v>14.462655542426335</v>
      </c>
      <c r="AE15" s="44">
        <f t="shared" si="12"/>
        <v>14.44795382593145</v>
      </c>
      <c r="AF15" s="44">
        <f t="shared" si="12"/>
        <v>14.43374843857575</v>
      </c>
      <c r="AG15" s="44">
        <f t="shared" si="12"/>
        <v>14.420007401773283</v>
      </c>
      <c r="AH15" s="44">
        <f t="shared" si="12"/>
        <v>14.406701717915464</v>
      </c>
      <c r="AI15" s="44">
        <f t="shared" si="12"/>
        <v>14.393805011786069</v>
      </c>
      <c r="AJ15" s="44">
        <f t="shared" si="12"/>
        <v>14.381293224257341</v>
      </c>
      <c r="AK15" s="44">
        <f t="shared" si="12"/>
        <v>14.369144349386055</v>
      </c>
      <c r="AL15" s="44">
        <f t="shared" si="12"/>
        <v>14.357338207739302</v>
      </c>
      <c r="AM15" s="44">
        <f t="shared" si="12"/>
        <v>14.345856250124001</v>
      </c>
      <c r="AN15" s="44">
        <f t="shared" si="12"/>
        <v>14.334681386958044</v>
      </c>
      <c r="AO15" s="44">
        <f t="shared" si="12"/>
        <v>14.323797839368657</v>
      </c>
      <c r="AP15" s="44">
        <f t="shared" si="12"/>
        <v>14.313191008782969</v>
      </c>
      <c r="AQ15" s="44">
        <f t="shared" si="12"/>
        <v>14.302847362323911</v>
      </c>
      <c r="AR15" s="44">
        <f t="shared" si="12"/>
        <v>14.29275433176895</v>
      </c>
      <c r="AS15" s="44">
        <f t="shared" si="12"/>
        <v>14.2829002241916</v>
      </c>
      <c r="AT15" s="44">
        <f t="shared" si="12"/>
        <v>14.273274142702707</v>
      </c>
      <c r="AU15" s="44">
        <f t="shared" si="12"/>
        <v>14.263865915953026</v>
      </c>
      <c r="AV15" s="44">
        <f t="shared" si="12"/>
        <v>14.254666035261005</v>
      </c>
      <c r="AW15" s="44">
        <f t="shared" si="12"/>
        <v>14.245665598397853</v>
      </c>
      <c r="AX15" s="44">
        <f t="shared" si="12"/>
        <v>14.236856259202153</v>
      </c>
      <c r="AY15" s="44">
        <f t="shared" si="12"/>
        <v>14.228230182314016</v>
      </c>
      <c r="AZ15" s="44">
        <f t="shared" si="12"/>
        <v>14.219780002417453</v>
      </c>
      <c r="BA15" s="38">
        <f t="shared" si="12"/>
        <v>14.211498787463107</v>
      </c>
      <c r="BB15" s="140"/>
    </row>
    <row r="16" spans="1:55" x14ac:dyDescent="0.25">
      <c r="A16" s="29" t="s">
        <v>102</v>
      </c>
      <c r="B16" s="44">
        <f>[1]PadRates!B16*WellPressure!$Q$1</f>
        <v>32</v>
      </c>
      <c r="C16" s="44">
        <f>$B16*(VALUE(RIGHT(C$2,2)))^(-0.13)</f>
        <v>29.242606407340819</v>
      </c>
      <c r="D16" s="44">
        <f t="shared" ref="D16:BA16" si="13">$B16*(VALUE(RIGHT(D$2,2)))^(-0.13)</f>
        <v>27.741134322504106</v>
      </c>
      <c r="E16" s="44">
        <f t="shared" si="13"/>
        <v>26.722813421707823</v>
      </c>
      <c r="F16" s="44">
        <f t="shared" si="13"/>
        <v>25.958756087541534</v>
      </c>
      <c r="G16" s="44">
        <f t="shared" si="13"/>
        <v>25.350721008942525</v>
      </c>
      <c r="H16" s="44">
        <f t="shared" si="13"/>
        <v>24.847759398383523</v>
      </c>
      <c r="I16" s="44">
        <f t="shared" si="13"/>
        <v>24.420147343368946</v>
      </c>
      <c r="J16" s="44">
        <f t="shared" si="13"/>
        <v>24.049079171850479</v>
      </c>
      <c r="K16" s="44">
        <f t="shared" si="13"/>
        <v>23.721927721629356</v>
      </c>
      <c r="L16" s="44">
        <f t="shared" si="13"/>
        <v>23.429818765345306</v>
      </c>
      <c r="M16" s="44">
        <f t="shared" si="13"/>
        <v>23.166286143962878</v>
      </c>
      <c r="N16" s="44">
        <f t="shared" si="13"/>
        <v>22.926477980832381</v>
      </c>
      <c r="O16" s="44">
        <f t="shared" si="13"/>
        <v>22.706664005976034</v>
      </c>
      <c r="P16" s="44">
        <f t="shared" si="13"/>
        <v>22.503916858425342</v>
      </c>
      <c r="Q16" s="44">
        <f t="shared" si="13"/>
        <v>22.315898661606486</v>
      </c>
      <c r="R16" s="44">
        <f t="shared" si="13"/>
        <v>22.140713822640322</v>
      </c>
      <c r="S16" s="44">
        <f t="shared" si="13"/>
        <v>21.976804896293796</v>
      </c>
      <c r="T16" s="44">
        <f t="shared" si="13"/>
        <v>21.822877268038116</v>
      </c>
      <c r="U16" s="44">
        <f t="shared" si="13"/>
        <v>21.677843612093579</v>
      </c>
      <c r="V16" s="44">
        <f t="shared" si="13"/>
        <v>21.540782221369408</v>
      </c>
      <c r="W16" s="44">
        <f t="shared" si="13"/>
        <v>21.410905260947526</v>
      </c>
      <c r="X16" s="44">
        <f t="shared" si="13"/>
        <v>21.287534246083073</v>
      </c>
      <c r="Y16" s="44">
        <f t="shared" si="13"/>
        <v>21.170080863366866</v>
      </c>
      <c r="Z16" s="44">
        <f t="shared" si="13"/>
        <v>21.058031800389834</v>
      </c>
      <c r="AA16" s="44">
        <f t="shared" si="13"/>
        <v>20.950936621876473</v>
      </c>
      <c r="AB16" s="44">
        <f t="shared" si="13"/>
        <v>20.848397988713746</v>
      </c>
      <c r="AC16" s="44">
        <f t="shared" si="13"/>
        <v>20.750063698452806</v>
      </c>
      <c r="AD16" s="44">
        <f t="shared" si="13"/>
        <v>20.655620156119451</v>
      </c>
      <c r="AE16" s="44">
        <f t="shared" si="13"/>
        <v>20.564786978576684</v>
      </c>
      <c r="AF16" s="44">
        <f t="shared" si="13"/>
        <v>20.477312504957936</v>
      </c>
      <c r="AG16" s="44">
        <f t="shared" si="13"/>
        <v>20.392970037108192</v>
      </c>
      <c r="AH16" s="44">
        <f t="shared" si="13"/>
        <v>20.311554672542858</v>
      </c>
      <c r="AI16" s="44">
        <f t="shared" si="13"/>
        <v>20.232880621657536</v>
      </c>
      <c r="AJ16" s="44">
        <f t="shared" si="13"/>
        <v>20.156778923267364</v>
      </c>
      <c r="AK16" s="44">
        <f t="shared" si="13"/>
        <v>20.08309548978875</v>
      </c>
      <c r="AL16" s="44">
        <f t="shared" si="13"/>
        <v>20.011689426776709</v>
      </c>
      <c r="AM16" s="44">
        <f t="shared" si="13"/>
        <v>19.942431582029492</v>
      </c>
      <c r="AN16" s="44">
        <f t="shared" si="13"/>
        <v>19.875203287756367</v>
      </c>
      <c r="AO16" s="44">
        <f t="shared" si="13"/>
        <v>19.809895265885622</v>
      </c>
      <c r="AP16" s="44">
        <f t="shared" si="13"/>
        <v>19.746406671851364</v>
      </c>
      <c r="AQ16" s="44">
        <f t="shared" si="13"/>
        <v>19.684644256429696</v>
      </c>
      <c r="AR16" s="44">
        <f t="shared" si="13"/>
        <v>19.624521628618059</v>
      </c>
      <c r="AS16" s="44">
        <f t="shared" si="13"/>
        <v>19.565958605335979</v>
      </c>
      <c r="AT16" s="44">
        <f t="shared" si="13"/>
        <v>19.508880636001312</v>
      </c>
      <c r="AU16" s="44">
        <f t="shared" si="13"/>
        <v>19.453218291906122</v>
      </c>
      <c r="AV16" s="44">
        <f t="shared" si="13"/>
        <v>19.398906811859529</v>
      </c>
      <c r="AW16" s="44">
        <f t="shared" si="13"/>
        <v>19.345885696844221</v>
      </c>
      <c r="AX16" s="44">
        <f t="shared" si="13"/>
        <v>19.294098347498647</v>
      </c>
      <c r="AY16" s="44">
        <f t="shared" si="13"/>
        <v>19.243491739127077</v>
      </c>
      <c r="AZ16" s="44">
        <f t="shared" si="13"/>
        <v>19.194016129687139</v>
      </c>
      <c r="BA16" s="38">
        <f t="shared" si="13"/>
        <v>19.145624796833633</v>
      </c>
      <c r="BB16" s="140"/>
    </row>
    <row r="17" spans="1:54" x14ac:dyDescent="0.25">
      <c r="A17" s="29" t="s">
        <v>119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4">
        <f>[1]FlowbackRates!N3*WellPressure!$Q$1</f>
        <v>320</v>
      </c>
      <c r="O17" s="44">
        <f>$N17*(VALUE(RIGHT(C$2,2)))^(-0.35)</f>
        <v>251.06691132696025</v>
      </c>
      <c r="P17" s="44">
        <f t="shared" ref="P17:BA17" si="14">$N17*(VALUE(RIGHT(D$2,2)))^(-0.35)</f>
        <v>217.84998740750413</v>
      </c>
      <c r="Q17" s="44">
        <f t="shared" si="14"/>
        <v>196.9831061351866</v>
      </c>
      <c r="R17" s="44">
        <f t="shared" si="14"/>
        <v>182.18410221604898</v>
      </c>
      <c r="S17" s="44">
        <f t="shared" si="14"/>
        <v>170.92163584693512</v>
      </c>
      <c r="T17" s="44">
        <f t="shared" si="14"/>
        <v>161.94429913758714</v>
      </c>
      <c r="U17" s="44">
        <f t="shared" si="14"/>
        <v>154.54981262797531</v>
      </c>
      <c r="V17" s="44">
        <f t="shared" si="14"/>
        <v>148.30817816703032</v>
      </c>
      <c r="W17" s="44">
        <f t="shared" si="14"/>
        <v>142.93874948830822</v>
      </c>
      <c r="X17" s="44">
        <f t="shared" si="14"/>
        <v>138.24917187280025</v>
      </c>
      <c r="Y17" s="44">
        <f t="shared" si="14"/>
        <v>134.10239747200453</v>
      </c>
      <c r="Z17" s="44">
        <f t="shared" si="14"/>
        <v>130.39766210409243</v>
      </c>
      <c r="AA17" s="44">
        <f t="shared" si="14"/>
        <v>127.05892184838535</v>
      </c>
      <c r="AB17" s="44">
        <f t="shared" si="14"/>
        <v>124.02751366754285</v>
      </c>
      <c r="AC17" s="44">
        <f t="shared" si="14"/>
        <v>121.25732532083185</v>
      </c>
      <c r="AD17" s="44">
        <f t="shared" si="14"/>
        <v>118.71151727884671</v>
      </c>
      <c r="AE17" s="44">
        <f t="shared" si="14"/>
        <v>116.3602381778901</v>
      </c>
      <c r="AF17" s="44">
        <f t="shared" si="14"/>
        <v>114.17899551150954</v>
      </c>
      <c r="AG17" s="44">
        <f t="shared" si="14"/>
        <v>112.14746982177395</v>
      </c>
      <c r="AH17" s="44">
        <f t="shared" si="14"/>
        <v>110.24863602450138</v>
      </c>
      <c r="AI17" s="44">
        <f t="shared" si="14"/>
        <v>108.46810179879382</v>
      </c>
      <c r="AJ17" s="44">
        <f t="shared" si="14"/>
        <v>106.79360219799264</v>
      </c>
      <c r="AK17" s="44">
        <f t="shared" si="14"/>
        <v>105.21460854636418</v>
      </c>
      <c r="AL17" s="44">
        <f t="shared" si="14"/>
        <v>103.72202218833681</v>
      </c>
      <c r="AM17" s="44">
        <f t="shared" si="14"/>
        <v>102.30793208978467</v>
      </c>
      <c r="AN17" s="44">
        <f t="shared" si="14"/>
        <v>100.965421081617</v>
      </c>
      <c r="AO17" s="44">
        <f t="shared" si="14"/>
        <v>99.688409578149177</v>
      </c>
      <c r="AP17" s="44">
        <f t="shared" si="14"/>
        <v>98.471528467022637</v>
      </c>
      <c r="AQ17" s="44">
        <f t="shared" si="14"/>
        <v>97.310014925226028</v>
      </c>
      <c r="AR17" s="44">
        <f t="shared" si="14"/>
        <v>96.199626413057672</v>
      </c>
      <c r="AS17" s="44">
        <f t="shared" si="14"/>
        <v>95.136569200217679</v>
      </c>
      <c r="AT17" s="44">
        <f t="shared" si="14"/>
        <v>94.117438598710649</v>
      </c>
      <c r="AU17" s="44">
        <f t="shared" si="14"/>
        <v>93.139168694178466</v>
      </c>
      <c r="AV17" s="44">
        <f t="shared" si="14"/>
        <v>92.19898983558933</v>
      </c>
      <c r="AW17" s="44">
        <f t="shared" si="14"/>
        <v>91.29439250185095</v>
      </c>
      <c r="AX17" s="44">
        <f t="shared" si="14"/>
        <v>90.423096440873621</v>
      </c>
      <c r="AY17" s="44">
        <f t="shared" si="14"/>
        <v>89.583024192154866</v>
      </c>
      <c r="AZ17" s="44">
        <f t="shared" si="14"/>
        <v>88.77227827295161</v>
      </c>
      <c r="BA17" s="38">
        <f t="shared" si="14"/>
        <v>87.989121441519586</v>
      </c>
      <c r="BB17" s="140"/>
    </row>
    <row r="18" spans="1:54" x14ac:dyDescent="0.25">
      <c r="A18" s="29" t="s">
        <v>120</v>
      </c>
      <c r="B18" s="55"/>
      <c r="C18" s="55"/>
      <c r="D18" s="55"/>
      <c r="E18" s="55"/>
      <c r="F18" s="55"/>
      <c r="G18" s="45"/>
      <c r="H18" s="45"/>
      <c r="I18" s="45"/>
      <c r="J18" s="45"/>
      <c r="K18" s="45"/>
      <c r="L18" s="45"/>
      <c r="M18" s="45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>
        <f>[1]FlowbackRates!AL4*WellPressure!$Q$1</f>
        <v>320</v>
      </c>
      <c r="AM18" s="44">
        <f>$AL18*(VALUE(RIGHT(C$2,2)))^(-0.35)</f>
        <v>251.06691132696025</v>
      </c>
      <c r="AN18" s="44">
        <f t="shared" ref="AN18:BA18" si="15">$AL18*(VALUE(RIGHT(D$2,2)))^(-0.35)</f>
        <v>217.84998740750413</v>
      </c>
      <c r="AO18" s="44">
        <f t="shared" si="15"/>
        <v>196.9831061351866</v>
      </c>
      <c r="AP18" s="44">
        <f t="shared" si="15"/>
        <v>182.18410221604898</v>
      </c>
      <c r="AQ18" s="44">
        <f t="shared" si="15"/>
        <v>170.92163584693512</v>
      </c>
      <c r="AR18" s="44">
        <f t="shared" si="15"/>
        <v>161.94429913758714</v>
      </c>
      <c r="AS18" s="44">
        <f t="shared" si="15"/>
        <v>154.54981262797531</v>
      </c>
      <c r="AT18" s="44">
        <f t="shared" si="15"/>
        <v>148.30817816703032</v>
      </c>
      <c r="AU18" s="44">
        <f t="shared" si="15"/>
        <v>142.93874948830822</v>
      </c>
      <c r="AV18" s="44">
        <f t="shared" si="15"/>
        <v>138.24917187280025</v>
      </c>
      <c r="AW18" s="44">
        <f t="shared" si="15"/>
        <v>134.10239747200453</v>
      </c>
      <c r="AX18" s="44">
        <f t="shared" si="15"/>
        <v>130.39766210409243</v>
      </c>
      <c r="AY18" s="44">
        <f t="shared" si="15"/>
        <v>127.05892184838535</v>
      </c>
      <c r="AZ18" s="44">
        <f t="shared" si="15"/>
        <v>124.02751366754285</v>
      </c>
      <c r="BA18" s="38">
        <f t="shared" si="15"/>
        <v>121.25732532083185</v>
      </c>
      <c r="BB18" s="140"/>
    </row>
    <row r="19" spans="1:54" ht="16.5" thickBot="1" x14ac:dyDescent="0.3">
      <c r="A19" s="30" t="s">
        <v>121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40"/>
    </row>
    <row r="20" spans="1:54" x14ac:dyDescent="0.25">
      <c r="B20" s="53"/>
      <c r="C20" s="54"/>
    </row>
    <row r="22" spans="1:54" x14ac:dyDescent="0.25">
      <c r="B22" s="54"/>
    </row>
    <row r="23" spans="1:54" x14ac:dyDescent="0.25">
      <c r="B23" s="5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zoomScale="60" zoomScaleNormal="60" workbookViewId="0"/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Units!$A$2:$B$10, 2, FALSE),"/", VLOOKUP("time", Units!$A$2:$B$10, 2, FALSE),"]")</f>
        <v>Table of Initial Pipeline Capacity between Sites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6" x14ac:dyDescent="0.25">
      <c r="A2" s="7" t="s">
        <v>275</v>
      </c>
      <c r="B2" s="104" t="s">
        <v>148</v>
      </c>
      <c r="C2" s="104" t="s">
        <v>149</v>
      </c>
      <c r="D2" s="104" t="s">
        <v>150</v>
      </c>
      <c r="E2" s="104" t="s">
        <v>151</v>
      </c>
      <c r="F2" s="104" t="s">
        <v>152</v>
      </c>
      <c r="G2" s="104" t="s">
        <v>153</v>
      </c>
      <c r="H2" s="104" t="s">
        <v>154</v>
      </c>
      <c r="I2" s="104" t="s">
        <v>155</v>
      </c>
      <c r="J2" s="104" t="s">
        <v>156</v>
      </c>
      <c r="K2" s="104" t="s">
        <v>157</v>
      </c>
      <c r="L2" s="104" t="s">
        <v>158</v>
      </c>
      <c r="M2" s="104" t="s">
        <v>159</v>
      </c>
      <c r="N2" s="104" t="s">
        <v>160</v>
      </c>
      <c r="O2" s="104" t="s">
        <v>161</v>
      </c>
      <c r="P2" s="104" t="s">
        <v>162</v>
      </c>
      <c r="Q2" s="104" t="s">
        <v>163</v>
      </c>
      <c r="R2" s="104" t="s">
        <v>164</v>
      </c>
      <c r="S2" s="104" t="s">
        <v>165</v>
      </c>
      <c r="T2" s="104" t="s">
        <v>166</v>
      </c>
      <c r="U2" s="104" t="s">
        <v>167</v>
      </c>
      <c r="V2" s="104" t="s">
        <v>168</v>
      </c>
      <c r="W2" s="104" t="s">
        <v>169</v>
      </c>
      <c r="X2" s="104" t="s">
        <v>170</v>
      </c>
      <c r="Y2" s="104" t="s">
        <v>171</v>
      </c>
      <c r="Z2" s="104" t="s">
        <v>172</v>
      </c>
      <c r="AA2" s="104" t="s">
        <v>173</v>
      </c>
      <c r="AB2" s="104" t="s">
        <v>174</v>
      </c>
      <c r="AC2" s="114" t="s">
        <v>175</v>
      </c>
      <c r="AD2" s="104" t="s">
        <v>123</v>
      </c>
      <c r="AE2" s="104" t="s">
        <v>124</v>
      </c>
      <c r="AF2" s="104" t="s">
        <v>125</v>
      </c>
      <c r="AG2" s="104" t="s">
        <v>126</v>
      </c>
      <c r="AH2" s="114" t="s">
        <v>127</v>
      </c>
      <c r="AI2" s="104" t="s">
        <v>136</v>
      </c>
      <c r="AJ2" s="104" t="s">
        <v>137</v>
      </c>
      <c r="AK2" s="104" t="s">
        <v>138</v>
      </c>
      <c r="AL2" s="104" t="s">
        <v>139</v>
      </c>
      <c r="AM2" s="104" t="s">
        <v>140</v>
      </c>
      <c r="AN2" s="114" t="s">
        <v>141</v>
      </c>
      <c r="AO2" s="104" t="s">
        <v>132</v>
      </c>
      <c r="AP2" s="104" t="s">
        <v>133</v>
      </c>
      <c r="AQ2" s="114" t="s">
        <v>134</v>
      </c>
      <c r="AR2" s="104" t="s">
        <v>119</v>
      </c>
      <c r="AS2" s="104" t="s">
        <v>120</v>
      </c>
      <c r="AT2" s="105" t="s">
        <v>121</v>
      </c>
    </row>
    <row r="3" spans="1:46" x14ac:dyDescent="0.25">
      <c r="A3" s="29" t="s">
        <v>89</v>
      </c>
      <c r="B3" s="106">
        <v>14206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25">
      <c r="A4" s="29" t="s">
        <v>90</v>
      </c>
      <c r="B4" s="109">
        <v>0</v>
      </c>
      <c r="C4" s="10">
        <v>0</v>
      </c>
      <c r="D4" s="10">
        <v>0</v>
      </c>
      <c r="E4" s="10">
        <v>0</v>
      </c>
      <c r="F4" s="10">
        <v>14206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25">
      <c r="A5" s="29" t="s">
        <v>91</v>
      </c>
      <c r="B5" s="109">
        <v>0</v>
      </c>
      <c r="C5" s="10">
        <v>0</v>
      </c>
      <c r="D5" s="10">
        <v>0</v>
      </c>
      <c r="E5" s="10">
        <v>0</v>
      </c>
      <c r="F5" s="10">
        <v>0</v>
      </c>
      <c r="G5" s="10">
        <v>14206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25">
      <c r="A6" s="29" t="s">
        <v>92</v>
      </c>
      <c r="B6" s="109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25">
      <c r="A7" s="29" t="s">
        <v>93</v>
      </c>
      <c r="B7" s="10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25">
      <c r="A8" s="29" t="s">
        <v>94</v>
      </c>
      <c r="B8" s="109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14206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25">
      <c r="A9" s="29" t="s">
        <v>95</v>
      </c>
      <c r="B9" s="10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14206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25">
      <c r="A10" s="29" t="s">
        <v>96</v>
      </c>
      <c r="B10" s="109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14206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25">
      <c r="A11" s="29" t="s">
        <v>97</v>
      </c>
      <c r="B11" s="10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14206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25">
      <c r="A12" s="29" t="s">
        <v>98</v>
      </c>
      <c r="B12" s="10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14206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25">
      <c r="A13" s="29" t="s">
        <v>99</v>
      </c>
      <c r="B13" s="10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14206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25">
      <c r="A14" s="29" t="s">
        <v>100</v>
      </c>
      <c r="B14" s="10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14206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25">
      <c r="A15" s="29" t="s">
        <v>101</v>
      </c>
      <c r="B15" s="10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14206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25">
      <c r="A16" s="29" t="s">
        <v>102</v>
      </c>
      <c r="B16" s="111">
        <v>0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12">
        <v>0</v>
      </c>
      <c r="Q16" s="112">
        <v>0</v>
      </c>
      <c r="R16" s="112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12">
        <v>0</v>
      </c>
      <c r="Y16" s="112">
        <v>0</v>
      </c>
      <c r="Z16" s="112">
        <v>0</v>
      </c>
      <c r="AA16" s="112">
        <v>0</v>
      </c>
      <c r="AB16" s="112">
        <v>14206</v>
      </c>
      <c r="AC16" s="112">
        <v>0</v>
      </c>
      <c r="AD16" s="111">
        <v>0</v>
      </c>
      <c r="AE16" s="112">
        <v>0</v>
      </c>
      <c r="AF16" s="112">
        <v>0</v>
      </c>
      <c r="AG16" s="112">
        <v>0</v>
      </c>
      <c r="AH16" s="113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11">
        <v>0</v>
      </c>
      <c r="AP16" s="112">
        <v>0</v>
      </c>
      <c r="AQ16" s="113">
        <v>0</v>
      </c>
      <c r="AR16" s="112">
        <v>0</v>
      </c>
      <c r="AS16" s="112">
        <v>0</v>
      </c>
      <c r="AT16" s="116">
        <v>0</v>
      </c>
    </row>
    <row r="17" spans="1:46" x14ac:dyDescent="0.25">
      <c r="A17" s="63" t="s">
        <v>119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42857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9">
        <v>0</v>
      </c>
      <c r="AE17" s="10">
        <v>0</v>
      </c>
      <c r="AF17" s="10">
        <v>0</v>
      </c>
      <c r="AG17" s="10">
        <v>0</v>
      </c>
      <c r="AH17" s="1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9">
        <v>0</v>
      </c>
      <c r="AP17" s="10">
        <v>0</v>
      </c>
      <c r="AQ17" s="110">
        <v>0</v>
      </c>
      <c r="AR17" s="10">
        <v>0</v>
      </c>
      <c r="AS17" s="10">
        <v>0</v>
      </c>
      <c r="AT17" s="32">
        <v>0</v>
      </c>
    </row>
    <row r="18" spans="1:46" x14ac:dyDescent="0.25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42857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25">
      <c r="A19" s="89" t="s">
        <v>121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9">
        <v>0</v>
      </c>
      <c r="AE19" s="10">
        <v>0</v>
      </c>
      <c r="AF19" s="10">
        <v>0</v>
      </c>
      <c r="AG19" s="10">
        <v>0</v>
      </c>
      <c r="AH19" s="1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9">
        <v>0</v>
      </c>
      <c r="AP19" s="10">
        <v>0</v>
      </c>
      <c r="AQ19" s="110">
        <v>0</v>
      </c>
      <c r="AR19" s="10">
        <v>0</v>
      </c>
      <c r="AS19" s="10">
        <v>0</v>
      </c>
      <c r="AT19" s="32">
        <v>0</v>
      </c>
    </row>
    <row r="20" spans="1:46" x14ac:dyDescent="0.25">
      <c r="A20" s="29" t="s">
        <v>148</v>
      </c>
      <c r="B20" s="106">
        <v>0</v>
      </c>
      <c r="C20" s="107">
        <v>42857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  <c r="Z20" s="107">
        <v>0</v>
      </c>
      <c r="AA20" s="107">
        <v>0</v>
      </c>
      <c r="AB20" s="107">
        <v>0</v>
      </c>
      <c r="AC20" s="107">
        <v>0</v>
      </c>
      <c r="AD20" s="106">
        <v>42857</v>
      </c>
      <c r="AE20" s="107">
        <v>0</v>
      </c>
      <c r="AF20" s="107">
        <v>0</v>
      </c>
      <c r="AG20" s="107">
        <v>0</v>
      </c>
      <c r="AH20" s="108">
        <v>0</v>
      </c>
      <c r="AI20" s="107">
        <v>0</v>
      </c>
      <c r="AJ20" s="107">
        <v>0</v>
      </c>
      <c r="AK20" s="107">
        <v>0</v>
      </c>
      <c r="AL20" s="107">
        <v>0</v>
      </c>
      <c r="AM20" s="107">
        <v>0</v>
      </c>
      <c r="AN20" s="107">
        <v>0</v>
      </c>
      <c r="AO20" s="106">
        <v>0</v>
      </c>
      <c r="AP20" s="107">
        <v>0</v>
      </c>
      <c r="AQ20" s="108">
        <v>0</v>
      </c>
      <c r="AR20" s="107">
        <v>0</v>
      </c>
      <c r="AS20" s="107">
        <v>0</v>
      </c>
      <c r="AT20" s="115">
        <v>0</v>
      </c>
    </row>
    <row r="21" spans="1:46" x14ac:dyDescent="0.25">
      <c r="A21" s="29" t="s">
        <v>149</v>
      </c>
      <c r="B21" s="109">
        <v>42857</v>
      </c>
      <c r="C21" s="10">
        <v>0</v>
      </c>
      <c r="D21" s="10">
        <v>42857</v>
      </c>
      <c r="E21" s="10">
        <v>0</v>
      </c>
      <c r="F21" s="10">
        <v>42857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25">
      <c r="A22" s="29" t="s">
        <v>150</v>
      </c>
      <c r="B22" s="109">
        <v>0</v>
      </c>
      <c r="C22" s="10">
        <v>42857</v>
      </c>
      <c r="D22" s="10">
        <v>0</v>
      </c>
      <c r="E22" s="10">
        <v>42857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25">
      <c r="A23" s="29" t="s">
        <v>151</v>
      </c>
      <c r="B23" s="109">
        <v>0</v>
      </c>
      <c r="C23" s="10">
        <v>0</v>
      </c>
      <c r="D23" s="10">
        <v>42857</v>
      </c>
      <c r="E23" s="10">
        <v>0</v>
      </c>
      <c r="F23" s="10">
        <v>0</v>
      </c>
      <c r="G23" s="10">
        <v>42857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42857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25">
      <c r="A24" s="29" t="s">
        <v>152</v>
      </c>
      <c r="B24" s="109">
        <v>0</v>
      </c>
      <c r="C24" s="10">
        <v>42857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42857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25">
      <c r="A25" s="29" t="s">
        <v>153</v>
      </c>
      <c r="B25" s="109">
        <v>0</v>
      </c>
      <c r="C25" s="10">
        <v>0</v>
      </c>
      <c r="D25" s="10">
        <v>0</v>
      </c>
      <c r="E25" s="10">
        <v>42857</v>
      </c>
      <c r="F25" s="10">
        <v>0</v>
      </c>
      <c r="G25" s="10">
        <v>0</v>
      </c>
      <c r="H25" s="10">
        <v>42857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25">
      <c r="A26" s="29" t="s">
        <v>154</v>
      </c>
      <c r="B26" s="109">
        <v>0</v>
      </c>
      <c r="C26" s="10">
        <v>0</v>
      </c>
      <c r="D26" s="10">
        <v>0</v>
      </c>
      <c r="E26" s="10">
        <v>0</v>
      </c>
      <c r="F26" s="10">
        <v>0</v>
      </c>
      <c r="G26" s="10">
        <v>42857</v>
      </c>
      <c r="H26" s="10">
        <v>0</v>
      </c>
      <c r="I26" s="10">
        <v>42857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25">
      <c r="A27" s="29" t="s">
        <v>155</v>
      </c>
      <c r="B27" s="109">
        <v>0</v>
      </c>
      <c r="C27" s="10">
        <v>0</v>
      </c>
      <c r="D27" s="10">
        <v>0</v>
      </c>
      <c r="E27" s="10">
        <v>0</v>
      </c>
      <c r="F27" s="10">
        <v>42857</v>
      </c>
      <c r="G27" s="10">
        <v>0</v>
      </c>
      <c r="H27" s="10">
        <v>42857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25">
      <c r="A28" s="29" t="s">
        <v>156</v>
      </c>
      <c r="B28" s="109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25">
      <c r="A29" s="29" t="s">
        <v>157</v>
      </c>
      <c r="B29" s="10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25">
      <c r="A30" s="29" t="s">
        <v>158</v>
      </c>
      <c r="B30" s="10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25">
      <c r="A31" s="29" t="s">
        <v>159</v>
      </c>
      <c r="B31" s="109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25">
      <c r="A32" s="29" t="s">
        <v>160</v>
      </c>
      <c r="B32" s="109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25">
      <c r="A33" s="29" t="s">
        <v>161</v>
      </c>
      <c r="B33" s="10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25">
      <c r="A34" s="29" t="s">
        <v>162</v>
      </c>
      <c r="B34" s="109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42857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42857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25">
      <c r="A35" s="29" t="s">
        <v>163</v>
      </c>
      <c r="B35" s="10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42857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25">
      <c r="A36" s="29" t="s">
        <v>164</v>
      </c>
      <c r="B36" s="10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25">
      <c r="A37" s="29" t="s">
        <v>165</v>
      </c>
      <c r="B37" s="109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42857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42857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25">
      <c r="A38" s="29" t="s">
        <v>166</v>
      </c>
      <c r="B38" s="109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42857</v>
      </c>
      <c r="T38" s="10">
        <v>0</v>
      </c>
      <c r="U38" s="10">
        <v>0</v>
      </c>
      <c r="V38" s="10">
        <v>0</v>
      </c>
      <c r="W38" s="10">
        <v>42857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25">
      <c r="A39" s="29" t="s">
        <v>167</v>
      </c>
      <c r="B39" s="10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42857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42857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25">
      <c r="A40" s="29" t="s">
        <v>168</v>
      </c>
      <c r="B40" s="109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42857</v>
      </c>
      <c r="V40" s="10">
        <v>0</v>
      </c>
      <c r="W40" s="10">
        <v>42857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25">
      <c r="A41" s="29" t="s">
        <v>169</v>
      </c>
      <c r="B41" s="109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42857</v>
      </c>
      <c r="U41" s="10">
        <v>0</v>
      </c>
      <c r="V41" s="10">
        <v>42857</v>
      </c>
      <c r="W41" s="10">
        <v>0</v>
      </c>
      <c r="X41" s="10">
        <v>42857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ht="14.65" customHeight="1" x14ac:dyDescent="0.25">
      <c r="A42" s="29" t="s">
        <v>170</v>
      </c>
      <c r="B42" s="109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42857</v>
      </c>
      <c r="X42" s="10">
        <v>0</v>
      </c>
      <c r="Y42" s="10">
        <v>42857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25">
      <c r="A43" s="29" t="s">
        <v>171</v>
      </c>
      <c r="B43" s="109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42857</v>
      </c>
      <c r="Y43" s="10">
        <v>0</v>
      </c>
      <c r="Z43" s="10">
        <v>42857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25">
      <c r="A44" s="29" t="s">
        <v>172</v>
      </c>
      <c r="B44" s="10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42857</v>
      </c>
      <c r="Z44" s="10">
        <v>0</v>
      </c>
      <c r="AA44" s="10">
        <v>42857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25">
      <c r="A45" s="29" t="s">
        <v>173</v>
      </c>
      <c r="B45" s="10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42857</v>
      </c>
      <c r="AA45" s="10">
        <v>0</v>
      </c>
      <c r="AB45" s="10">
        <v>42857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25">
      <c r="A46" s="29" t="s">
        <v>174</v>
      </c>
      <c r="B46" s="109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42857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25">
      <c r="A47" s="29" t="s">
        <v>175</v>
      </c>
      <c r="B47" s="111">
        <v>0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</v>
      </c>
      <c r="N47" s="112">
        <v>0</v>
      </c>
      <c r="O47" s="112">
        <v>0</v>
      </c>
      <c r="P47" s="112">
        <v>42857</v>
      </c>
      <c r="Q47" s="112">
        <v>0</v>
      </c>
      <c r="R47" s="112">
        <v>0</v>
      </c>
      <c r="S47" s="112">
        <v>0</v>
      </c>
      <c r="T47" s="112">
        <v>0</v>
      </c>
      <c r="U47" s="112">
        <v>42857</v>
      </c>
      <c r="V47" s="112">
        <v>0</v>
      </c>
      <c r="W47" s="112">
        <v>0</v>
      </c>
      <c r="X47" s="112">
        <v>0</v>
      </c>
      <c r="Y47" s="112">
        <v>0</v>
      </c>
      <c r="Z47" s="112">
        <v>0</v>
      </c>
      <c r="AA47" s="112">
        <v>0</v>
      </c>
      <c r="AB47" s="112">
        <v>0</v>
      </c>
      <c r="AC47" s="112">
        <v>0</v>
      </c>
      <c r="AD47" s="111">
        <v>0</v>
      </c>
      <c r="AE47" s="112">
        <v>0</v>
      </c>
      <c r="AF47" s="112">
        <v>0</v>
      </c>
      <c r="AG47" s="112">
        <v>0</v>
      </c>
      <c r="AH47" s="113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11">
        <v>0</v>
      </c>
      <c r="AP47" s="112">
        <v>0</v>
      </c>
      <c r="AQ47" s="113">
        <v>0</v>
      </c>
      <c r="AR47" s="112">
        <v>0</v>
      </c>
      <c r="AS47" s="112">
        <v>0</v>
      </c>
      <c r="AT47" s="116">
        <v>0</v>
      </c>
    </row>
    <row r="48" spans="1:46" x14ac:dyDescent="0.25">
      <c r="A48" s="63" t="s">
        <v>132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9">
        <v>0</v>
      </c>
      <c r="AE48" s="10">
        <v>0</v>
      </c>
      <c r="AF48" s="10">
        <v>0</v>
      </c>
      <c r="AG48" s="10">
        <v>0</v>
      </c>
      <c r="AH48" s="1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9">
        <v>0</v>
      </c>
      <c r="AP48" s="10">
        <v>0</v>
      </c>
      <c r="AQ48" s="110">
        <v>0</v>
      </c>
      <c r="AR48" s="10">
        <v>0</v>
      </c>
      <c r="AS48" s="10">
        <v>0</v>
      </c>
      <c r="AT48" s="32">
        <v>0</v>
      </c>
    </row>
    <row r="49" spans="1:46" x14ac:dyDescent="0.25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25">
      <c r="A50" s="89" t="s">
        <v>134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9">
        <v>0</v>
      </c>
      <c r="AE50" s="10">
        <v>0</v>
      </c>
      <c r="AF50" s="10">
        <v>0</v>
      </c>
      <c r="AG50" s="10">
        <v>0</v>
      </c>
      <c r="AH50" s="1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9">
        <v>0</v>
      </c>
      <c r="AP50" s="10">
        <v>0</v>
      </c>
      <c r="AQ50" s="110">
        <v>0</v>
      </c>
      <c r="AR50" s="10">
        <v>0</v>
      </c>
      <c r="AS50" s="10">
        <v>0</v>
      </c>
      <c r="AT50" s="32">
        <v>0</v>
      </c>
    </row>
    <row r="51" spans="1:46" x14ac:dyDescent="0.25">
      <c r="A51" s="29" t="s">
        <v>129</v>
      </c>
      <c r="B51" s="106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42857</v>
      </c>
      <c r="AS51" s="107">
        <v>42857</v>
      </c>
      <c r="AT51" s="115">
        <v>42857</v>
      </c>
    </row>
    <row r="52" spans="1:46" x14ac:dyDescent="0.25">
      <c r="A52" s="29" t="s">
        <v>130</v>
      </c>
      <c r="B52" s="111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42857</v>
      </c>
      <c r="AS52" s="112">
        <v>42857</v>
      </c>
      <c r="AT52" s="116">
        <v>42857</v>
      </c>
    </row>
    <row r="53" spans="1:46" x14ac:dyDescent="0.25">
      <c r="A53" s="63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25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71429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25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2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71429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25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71429</v>
      </c>
      <c r="AR57" s="10">
        <v>0</v>
      </c>
      <c r="AS57" s="10">
        <v>0</v>
      </c>
      <c r="AT57" s="32">
        <v>0</v>
      </c>
    </row>
    <row r="58" spans="1:46" ht="16.5" thickBot="1" x14ac:dyDescent="0.3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319D-98E5-45DA-ABD6-65B14D89D500}">
  <sheetPr>
    <tabColor rgb="FFD9C6FE"/>
  </sheetPr>
  <dimension ref="A1:BH61"/>
  <sheetViews>
    <sheetView zoomScale="55" zoomScaleNormal="5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I25" sqref="I25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309</v>
      </c>
    </row>
    <row r="2" spans="1:60" x14ac:dyDescent="0.25">
      <c r="A2" s="7" t="s">
        <v>275</v>
      </c>
      <c r="B2" s="141" t="s">
        <v>89</v>
      </c>
      <c r="C2" s="141" t="s">
        <v>90</v>
      </c>
      <c r="D2" s="141" t="s">
        <v>91</v>
      </c>
      <c r="E2" s="141" t="s">
        <v>92</v>
      </c>
      <c r="F2" s="141" t="s">
        <v>93</v>
      </c>
      <c r="G2" s="141" t="s">
        <v>94</v>
      </c>
      <c r="H2" s="141" t="s">
        <v>95</v>
      </c>
      <c r="I2" s="141" t="s">
        <v>96</v>
      </c>
      <c r="J2" s="141" t="s">
        <v>97</v>
      </c>
      <c r="K2" s="141" t="s">
        <v>98</v>
      </c>
      <c r="L2" s="141" t="s">
        <v>99</v>
      </c>
      <c r="M2" s="141" t="s">
        <v>100</v>
      </c>
      <c r="N2" s="141" t="s">
        <v>101</v>
      </c>
      <c r="O2" s="141" t="s">
        <v>102</v>
      </c>
      <c r="P2" s="141" t="s">
        <v>119</v>
      </c>
      <c r="Q2" s="141" t="s">
        <v>120</v>
      </c>
      <c r="R2" s="141" t="s">
        <v>121</v>
      </c>
      <c r="S2" s="141" t="s">
        <v>123</v>
      </c>
      <c r="T2" s="141" t="s">
        <v>124</v>
      </c>
      <c r="U2" s="141" t="s">
        <v>125</v>
      </c>
      <c r="V2" s="141" t="s">
        <v>126</v>
      </c>
      <c r="W2" s="141" t="s">
        <v>127</v>
      </c>
      <c r="X2" s="141" t="s">
        <v>148</v>
      </c>
      <c r="Y2" s="141" t="s">
        <v>149</v>
      </c>
      <c r="Z2" s="141" t="s">
        <v>150</v>
      </c>
      <c r="AA2" s="141" t="s">
        <v>151</v>
      </c>
      <c r="AB2" s="141" t="s">
        <v>152</v>
      </c>
      <c r="AC2" s="141" t="s">
        <v>153</v>
      </c>
      <c r="AD2" s="141" t="s">
        <v>154</v>
      </c>
      <c r="AE2" s="141" t="s">
        <v>155</v>
      </c>
      <c r="AF2" s="141" t="s">
        <v>156</v>
      </c>
      <c r="AG2" s="141" t="s">
        <v>157</v>
      </c>
      <c r="AH2" s="141" t="s">
        <v>158</v>
      </c>
      <c r="AI2" s="141" t="s">
        <v>159</v>
      </c>
      <c r="AJ2" s="141" t="s">
        <v>160</v>
      </c>
      <c r="AK2" s="141" t="s">
        <v>161</v>
      </c>
      <c r="AL2" s="141" t="s">
        <v>162</v>
      </c>
      <c r="AM2" s="141" t="s">
        <v>163</v>
      </c>
      <c r="AN2" s="141" t="s">
        <v>164</v>
      </c>
      <c r="AO2" s="141" t="s">
        <v>165</v>
      </c>
      <c r="AP2" s="141" t="s">
        <v>166</v>
      </c>
      <c r="AQ2" s="141" t="s">
        <v>167</v>
      </c>
      <c r="AR2" s="141" t="s">
        <v>168</v>
      </c>
      <c r="AS2" s="141" t="s">
        <v>169</v>
      </c>
      <c r="AT2" s="141" t="s">
        <v>170</v>
      </c>
      <c r="AU2" s="141" t="s">
        <v>171</v>
      </c>
      <c r="AV2" s="141" t="s">
        <v>172</v>
      </c>
      <c r="AW2" s="141" t="s">
        <v>173</v>
      </c>
      <c r="AX2" s="141" t="s">
        <v>174</v>
      </c>
      <c r="AY2" s="141" t="s">
        <v>175</v>
      </c>
      <c r="AZ2" s="141" t="s">
        <v>136</v>
      </c>
      <c r="BA2" s="141" t="s">
        <v>137</v>
      </c>
      <c r="BB2" s="141" t="s">
        <v>138</v>
      </c>
      <c r="BC2" s="141" t="s">
        <v>139</v>
      </c>
      <c r="BD2" s="141" t="s">
        <v>140</v>
      </c>
      <c r="BE2" s="141" t="s">
        <v>141</v>
      </c>
      <c r="BF2" s="141" t="s">
        <v>132</v>
      </c>
      <c r="BG2" s="141" t="s">
        <v>133</v>
      </c>
      <c r="BH2" s="141" t="s">
        <v>134</v>
      </c>
    </row>
    <row r="3" spans="1:60" x14ac:dyDescent="0.25">
      <c r="A3" s="29" t="s">
        <v>89</v>
      </c>
      <c r="B3" s="44"/>
      <c r="C3" s="44"/>
      <c r="D3" s="45"/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6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</row>
    <row r="4" spans="1:60" x14ac:dyDescent="0.25">
      <c r="A4" s="29" t="s">
        <v>90</v>
      </c>
      <c r="B4" s="45"/>
      <c r="C4" s="45"/>
      <c r="D4" s="45"/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6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0</v>
      </c>
      <c r="AY4" s="45">
        <v>0</v>
      </c>
      <c r="AZ4" s="45">
        <v>0</v>
      </c>
      <c r="BA4" s="45">
        <v>0</v>
      </c>
      <c r="BB4" s="45">
        <v>0</v>
      </c>
      <c r="BC4" s="45">
        <v>0</v>
      </c>
      <c r="BD4" s="45">
        <v>0</v>
      </c>
      <c r="BE4" s="45">
        <v>0</v>
      </c>
      <c r="BF4" s="45">
        <v>0</v>
      </c>
      <c r="BG4" s="45">
        <v>0</v>
      </c>
      <c r="BH4" s="45">
        <v>0</v>
      </c>
    </row>
    <row r="5" spans="1:60" x14ac:dyDescent="0.25">
      <c r="A5" s="29" t="s">
        <v>91</v>
      </c>
      <c r="B5" s="45"/>
      <c r="C5" s="45"/>
      <c r="D5" s="45"/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6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0</v>
      </c>
      <c r="AX5" s="45">
        <v>0</v>
      </c>
      <c r="AY5" s="45">
        <v>0</v>
      </c>
      <c r="AZ5" s="45">
        <v>0</v>
      </c>
      <c r="BA5" s="45">
        <v>0</v>
      </c>
      <c r="BB5" s="45">
        <v>0</v>
      </c>
      <c r="BC5" s="45">
        <v>0</v>
      </c>
      <c r="BD5" s="45">
        <v>0</v>
      </c>
      <c r="BE5" s="45">
        <v>0</v>
      </c>
      <c r="BF5" s="45">
        <v>0</v>
      </c>
      <c r="BG5" s="45">
        <v>0</v>
      </c>
      <c r="BH5" s="45">
        <v>0</v>
      </c>
    </row>
    <row r="6" spans="1:60" x14ac:dyDescent="0.25">
      <c r="A6" s="29" t="s">
        <v>92</v>
      </c>
      <c r="B6" s="45"/>
      <c r="C6" s="45"/>
      <c r="D6" s="45"/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  <c r="AV6" s="45">
        <v>0</v>
      </c>
      <c r="AW6" s="45">
        <v>0</v>
      </c>
      <c r="AX6" s="45">
        <v>0</v>
      </c>
      <c r="AY6" s="45">
        <v>0</v>
      </c>
      <c r="AZ6" s="45">
        <v>0</v>
      </c>
      <c r="BA6" s="45">
        <v>0</v>
      </c>
      <c r="BB6" s="45">
        <v>0</v>
      </c>
      <c r="BC6" s="45">
        <v>0</v>
      </c>
      <c r="BD6" s="45">
        <v>0</v>
      </c>
      <c r="BE6" s="45">
        <v>0</v>
      </c>
      <c r="BF6" s="45">
        <v>0</v>
      </c>
      <c r="BG6" s="45">
        <v>0</v>
      </c>
      <c r="BH6" s="45">
        <v>0</v>
      </c>
    </row>
    <row r="7" spans="1:60" x14ac:dyDescent="0.25">
      <c r="A7" s="29" t="s">
        <v>93</v>
      </c>
      <c r="B7" s="45"/>
      <c r="C7" s="45"/>
      <c r="D7" s="45"/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0</v>
      </c>
      <c r="AW7" s="45">
        <v>0</v>
      </c>
      <c r="AX7" s="45">
        <v>0</v>
      </c>
      <c r="AY7" s="45">
        <v>0</v>
      </c>
      <c r="AZ7" s="45">
        <v>0</v>
      </c>
      <c r="BA7" s="45">
        <v>0</v>
      </c>
      <c r="BB7" s="45">
        <v>0</v>
      </c>
      <c r="BC7" s="45">
        <v>0</v>
      </c>
      <c r="BD7" s="45">
        <v>0</v>
      </c>
      <c r="BE7" s="45">
        <v>0</v>
      </c>
      <c r="BF7" s="45">
        <v>0</v>
      </c>
      <c r="BG7" s="45">
        <v>0</v>
      </c>
      <c r="BH7" s="45">
        <v>0</v>
      </c>
    </row>
    <row r="8" spans="1:60" x14ac:dyDescent="0.25">
      <c r="A8" s="29" t="s">
        <v>94</v>
      </c>
      <c r="B8" s="45"/>
      <c r="C8" s="45"/>
      <c r="D8" s="45"/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6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  <c r="AW8" s="45">
        <v>0</v>
      </c>
      <c r="AX8" s="45">
        <v>0</v>
      </c>
      <c r="AY8" s="45">
        <v>0</v>
      </c>
      <c r="AZ8" s="45">
        <v>0</v>
      </c>
      <c r="BA8" s="45">
        <v>0</v>
      </c>
      <c r="BB8" s="45">
        <v>0</v>
      </c>
      <c r="BC8" s="45">
        <v>0</v>
      </c>
      <c r="BD8" s="45">
        <v>0</v>
      </c>
      <c r="BE8" s="45">
        <v>0</v>
      </c>
      <c r="BF8" s="45">
        <v>0</v>
      </c>
      <c r="BG8" s="45">
        <v>0</v>
      </c>
      <c r="BH8" s="45">
        <v>0</v>
      </c>
    </row>
    <row r="9" spans="1:60" x14ac:dyDescent="0.25">
      <c r="A9" s="29" t="s">
        <v>95</v>
      </c>
      <c r="B9" s="45"/>
      <c r="C9" s="45"/>
      <c r="D9" s="45"/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6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  <c r="AV9" s="45">
        <v>0</v>
      </c>
      <c r="AW9" s="45">
        <v>0</v>
      </c>
      <c r="AX9" s="45">
        <v>0</v>
      </c>
      <c r="AY9" s="45">
        <v>0</v>
      </c>
      <c r="AZ9" s="45">
        <v>0</v>
      </c>
      <c r="BA9" s="45">
        <v>0</v>
      </c>
      <c r="BB9" s="45">
        <v>0</v>
      </c>
      <c r="BC9" s="45">
        <v>0</v>
      </c>
      <c r="BD9" s="45">
        <v>0</v>
      </c>
      <c r="BE9" s="45">
        <v>0</v>
      </c>
      <c r="BF9" s="45">
        <v>0</v>
      </c>
      <c r="BG9" s="45">
        <v>0</v>
      </c>
      <c r="BH9" s="45">
        <v>0</v>
      </c>
    </row>
    <row r="10" spans="1:60" x14ac:dyDescent="0.25">
      <c r="A10" s="29" t="s">
        <v>96</v>
      </c>
      <c r="B10" s="45"/>
      <c r="C10" s="45"/>
      <c r="D10" s="45"/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6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0</v>
      </c>
      <c r="AZ10" s="45">
        <v>0</v>
      </c>
      <c r="BA10" s="45">
        <v>0</v>
      </c>
      <c r="BB10" s="45">
        <v>0</v>
      </c>
      <c r="BC10" s="45">
        <v>0</v>
      </c>
      <c r="BD10" s="45">
        <v>0</v>
      </c>
      <c r="BE10" s="45">
        <v>0</v>
      </c>
      <c r="BF10" s="45">
        <v>0</v>
      </c>
      <c r="BG10" s="45">
        <v>0</v>
      </c>
      <c r="BH10" s="45">
        <v>0</v>
      </c>
    </row>
    <row r="11" spans="1:60" x14ac:dyDescent="0.25">
      <c r="A11" s="29" t="s">
        <v>97</v>
      </c>
      <c r="B11" s="45"/>
      <c r="C11" s="45"/>
      <c r="D11" s="45"/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6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5">
        <v>0</v>
      </c>
      <c r="BA11" s="45">
        <v>0</v>
      </c>
      <c r="BB11" s="45">
        <v>0</v>
      </c>
      <c r="BC11" s="45">
        <v>0</v>
      </c>
      <c r="BD11" s="45">
        <v>0</v>
      </c>
      <c r="BE11" s="45">
        <v>0</v>
      </c>
      <c r="BF11" s="45">
        <v>0</v>
      </c>
      <c r="BG11" s="45">
        <v>0</v>
      </c>
      <c r="BH11" s="45">
        <v>0</v>
      </c>
    </row>
    <row r="12" spans="1:60" x14ac:dyDescent="0.25">
      <c r="A12" s="29" t="s">
        <v>98</v>
      </c>
      <c r="B12" s="45"/>
      <c r="C12" s="45"/>
      <c r="D12" s="45"/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6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  <c r="AV12" s="45">
        <v>0</v>
      </c>
      <c r="AW12" s="45">
        <v>0</v>
      </c>
      <c r="AX12" s="45">
        <v>0</v>
      </c>
      <c r="AY12" s="45">
        <v>0</v>
      </c>
      <c r="AZ12" s="45">
        <v>0</v>
      </c>
      <c r="BA12" s="45">
        <v>0</v>
      </c>
      <c r="BB12" s="45">
        <v>0</v>
      </c>
      <c r="BC12" s="45">
        <v>0</v>
      </c>
      <c r="BD12" s="45">
        <v>0</v>
      </c>
      <c r="BE12" s="45">
        <v>0</v>
      </c>
      <c r="BF12" s="45">
        <v>0</v>
      </c>
      <c r="BG12" s="45">
        <v>0</v>
      </c>
      <c r="BH12" s="45">
        <v>0</v>
      </c>
    </row>
    <row r="13" spans="1:60" x14ac:dyDescent="0.25">
      <c r="A13" s="29" t="s">
        <v>99</v>
      </c>
      <c r="B13" s="45"/>
      <c r="C13" s="45"/>
      <c r="D13" s="45"/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  <c r="AV13" s="45">
        <v>6</v>
      </c>
      <c r="AW13" s="45">
        <v>0</v>
      </c>
      <c r="AX13" s="45">
        <v>0</v>
      </c>
      <c r="AY13" s="45">
        <v>0</v>
      </c>
      <c r="AZ13" s="45">
        <v>0</v>
      </c>
      <c r="BA13" s="45">
        <v>0</v>
      </c>
      <c r="BB13" s="45">
        <v>0</v>
      </c>
      <c r="BC13" s="45">
        <v>0</v>
      </c>
      <c r="BD13" s="45">
        <v>0</v>
      </c>
      <c r="BE13" s="45">
        <v>0</v>
      </c>
      <c r="BF13" s="45">
        <v>0</v>
      </c>
      <c r="BG13" s="45">
        <v>0</v>
      </c>
      <c r="BH13" s="45">
        <v>0</v>
      </c>
    </row>
    <row r="14" spans="1:60" x14ac:dyDescent="0.25">
      <c r="A14" s="29" t="s">
        <v>100</v>
      </c>
      <c r="B14" s="45"/>
      <c r="C14" s="45"/>
      <c r="D14" s="45"/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6</v>
      </c>
      <c r="AY14" s="45">
        <v>0</v>
      </c>
      <c r="AZ14" s="45">
        <v>0</v>
      </c>
      <c r="BA14" s="45">
        <v>0</v>
      </c>
      <c r="BB14" s="45">
        <v>0</v>
      </c>
      <c r="BC14" s="45">
        <v>0</v>
      </c>
      <c r="BD14" s="45">
        <v>0</v>
      </c>
      <c r="BE14" s="45">
        <v>0</v>
      </c>
      <c r="BF14" s="45">
        <v>0</v>
      </c>
      <c r="BG14" s="45">
        <v>0</v>
      </c>
      <c r="BH14" s="45">
        <v>0</v>
      </c>
    </row>
    <row r="15" spans="1:60" x14ac:dyDescent="0.25">
      <c r="A15" s="29" t="s">
        <v>101</v>
      </c>
      <c r="B15" s="45"/>
      <c r="C15" s="45"/>
      <c r="D15" s="45"/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6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0</v>
      </c>
      <c r="BF15" s="45">
        <v>0</v>
      </c>
      <c r="BG15" s="45">
        <v>0</v>
      </c>
      <c r="BH15" s="45">
        <v>0</v>
      </c>
    </row>
    <row r="16" spans="1:60" x14ac:dyDescent="0.25">
      <c r="A16" s="29" t="s">
        <v>102</v>
      </c>
      <c r="B16" s="45"/>
      <c r="C16" s="45"/>
      <c r="D16" s="45"/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  <c r="AV16" s="45">
        <v>0</v>
      </c>
      <c r="AW16" s="45">
        <v>0</v>
      </c>
      <c r="AX16" s="45">
        <v>6</v>
      </c>
      <c r="AY16" s="45">
        <v>0</v>
      </c>
      <c r="AZ16" s="45">
        <v>0</v>
      </c>
      <c r="BA16" s="45">
        <v>0</v>
      </c>
      <c r="BB16" s="45">
        <v>0</v>
      </c>
      <c r="BC16" s="45">
        <v>0</v>
      </c>
      <c r="BD16" s="45">
        <v>0</v>
      </c>
      <c r="BE16" s="45">
        <v>0</v>
      </c>
      <c r="BF16" s="45">
        <v>0</v>
      </c>
      <c r="BG16" s="45">
        <v>0</v>
      </c>
      <c r="BH16" s="45">
        <v>0</v>
      </c>
    </row>
    <row r="17" spans="1:60" x14ac:dyDescent="0.25">
      <c r="A17" s="29" t="s">
        <v>119</v>
      </c>
      <c r="B17" s="45"/>
      <c r="C17" s="45"/>
      <c r="D17" s="45"/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8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45">
        <v>0</v>
      </c>
      <c r="AW17" s="45">
        <v>0</v>
      </c>
      <c r="AX17" s="45">
        <v>0</v>
      </c>
      <c r="AY17" s="45">
        <v>0</v>
      </c>
      <c r="AZ17" s="45">
        <v>0</v>
      </c>
      <c r="BA17" s="45">
        <v>0</v>
      </c>
      <c r="BB17" s="45">
        <v>0</v>
      </c>
      <c r="BC17" s="45">
        <v>0</v>
      </c>
      <c r="BD17" s="45">
        <v>0</v>
      </c>
      <c r="BE17" s="45">
        <v>0</v>
      </c>
      <c r="BF17" s="45">
        <v>0</v>
      </c>
      <c r="BG17" s="45">
        <v>0</v>
      </c>
      <c r="BH17" s="45">
        <v>0</v>
      </c>
    </row>
    <row r="18" spans="1:60" x14ac:dyDescent="0.25">
      <c r="A18" s="29" t="s">
        <v>120</v>
      </c>
      <c r="B18" s="45"/>
      <c r="C18" s="45"/>
      <c r="D18" s="45"/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8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  <c r="AV18" s="45">
        <v>0</v>
      </c>
      <c r="AW18" s="45">
        <v>0</v>
      </c>
      <c r="AX18" s="45">
        <v>0</v>
      </c>
      <c r="AY18" s="45">
        <v>0</v>
      </c>
      <c r="AZ18" s="45">
        <v>0</v>
      </c>
      <c r="BA18" s="45">
        <v>0</v>
      </c>
      <c r="BB18" s="45">
        <v>0</v>
      </c>
      <c r="BC18" s="45">
        <v>0</v>
      </c>
      <c r="BD18" s="45">
        <v>0</v>
      </c>
      <c r="BE18" s="45">
        <v>0</v>
      </c>
      <c r="BF18" s="45">
        <v>0</v>
      </c>
      <c r="BG18" s="45">
        <v>0</v>
      </c>
      <c r="BH18" s="45">
        <v>0</v>
      </c>
    </row>
    <row r="19" spans="1:60" x14ac:dyDescent="0.25">
      <c r="A19" s="29" t="s">
        <v>121</v>
      </c>
      <c r="B19" s="45"/>
      <c r="C19" s="45"/>
      <c r="D19" s="45"/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0</v>
      </c>
      <c r="AW19" s="45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v>0</v>
      </c>
      <c r="BD19" s="45">
        <v>0</v>
      </c>
      <c r="BE19" s="45">
        <v>0</v>
      </c>
      <c r="BF19" s="45">
        <v>0</v>
      </c>
      <c r="BG19" s="45">
        <v>0</v>
      </c>
      <c r="BH19" s="45">
        <v>0</v>
      </c>
    </row>
    <row r="20" spans="1:60" x14ac:dyDescent="0.25">
      <c r="A20" s="29" t="s">
        <v>123</v>
      </c>
      <c r="B20" s="45"/>
      <c r="C20" s="45"/>
      <c r="D20" s="45"/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45">
        <v>0</v>
      </c>
      <c r="AW20" s="45">
        <v>0</v>
      </c>
      <c r="AX20" s="45">
        <v>0</v>
      </c>
      <c r="AY20" s="45">
        <v>0</v>
      </c>
      <c r="AZ20" s="45">
        <v>0</v>
      </c>
      <c r="BA20" s="45">
        <v>0</v>
      </c>
      <c r="BB20" s="45">
        <v>0</v>
      </c>
      <c r="BC20" s="45">
        <v>0</v>
      </c>
      <c r="BD20" s="45">
        <v>0</v>
      </c>
      <c r="BE20" s="45">
        <v>0</v>
      </c>
      <c r="BF20" s="45">
        <v>0</v>
      </c>
      <c r="BG20" s="45">
        <v>0</v>
      </c>
      <c r="BH20" s="45">
        <v>0</v>
      </c>
    </row>
    <row r="21" spans="1:60" x14ac:dyDescent="0.25">
      <c r="A21" s="29" t="s">
        <v>124</v>
      </c>
      <c r="B21" s="45"/>
      <c r="C21" s="45"/>
      <c r="D21" s="45"/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  <c r="AV21" s="45">
        <v>0</v>
      </c>
      <c r="AW21" s="45">
        <v>0</v>
      </c>
      <c r="AX21" s="45">
        <v>0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0</v>
      </c>
      <c r="BF21" s="45">
        <v>0</v>
      </c>
      <c r="BG21" s="45">
        <v>0</v>
      </c>
      <c r="BH21" s="45">
        <v>0</v>
      </c>
    </row>
    <row r="22" spans="1:60" x14ac:dyDescent="0.25">
      <c r="A22" s="29" t="s">
        <v>126</v>
      </c>
      <c r="B22" s="45"/>
      <c r="C22" s="45"/>
      <c r="D22" s="45"/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45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  <c r="AV22" s="45">
        <v>0</v>
      </c>
      <c r="AW22" s="45">
        <v>0</v>
      </c>
      <c r="AX22" s="45">
        <v>0</v>
      </c>
      <c r="AY22" s="45">
        <v>0</v>
      </c>
      <c r="AZ22" s="45">
        <v>0</v>
      </c>
      <c r="BA22" s="45">
        <v>0</v>
      </c>
      <c r="BB22" s="45">
        <v>0</v>
      </c>
      <c r="BC22" s="45">
        <v>0</v>
      </c>
      <c r="BD22" s="45">
        <v>0</v>
      </c>
      <c r="BE22" s="45">
        <v>0</v>
      </c>
      <c r="BF22" s="45">
        <v>0</v>
      </c>
      <c r="BG22" s="45">
        <v>0</v>
      </c>
      <c r="BH22" s="45">
        <v>0</v>
      </c>
    </row>
    <row r="23" spans="1:60" x14ac:dyDescent="0.25">
      <c r="A23" s="29" t="s">
        <v>129</v>
      </c>
      <c r="B23" s="45"/>
      <c r="C23" s="45"/>
      <c r="D23" s="45"/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45">
        <v>0</v>
      </c>
      <c r="AW23" s="45">
        <v>0</v>
      </c>
      <c r="AX23" s="45">
        <v>0</v>
      </c>
      <c r="AY23" s="45">
        <v>0</v>
      </c>
      <c r="AZ23" s="45">
        <v>0</v>
      </c>
      <c r="BA23" s="45">
        <v>0</v>
      </c>
      <c r="BB23" s="45">
        <v>0</v>
      </c>
      <c r="BC23" s="45">
        <v>0</v>
      </c>
      <c r="BD23" s="45">
        <v>0</v>
      </c>
      <c r="BE23" s="45">
        <v>0</v>
      </c>
      <c r="BF23" s="45">
        <v>0</v>
      </c>
      <c r="BG23" s="45">
        <v>0</v>
      </c>
      <c r="BH23" s="45">
        <v>0</v>
      </c>
    </row>
    <row r="24" spans="1:60" x14ac:dyDescent="0.25">
      <c r="A24" s="29" t="s">
        <v>130</v>
      </c>
      <c r="B24" s="45"/>
      <c r="C24" s="45"/>
      <c r="D24" s="45"/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0</v>
      </c>
      <c r="AW24" s="45">
        <v>0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0</v>
      </c>
      <c r="BD24" s="45">
        <v>0</v>
      </c>
      <c r="BE24" s="45">
        <v>0</v>
      </c>
      <c r="BF24" s="45">
        <v>0</v>
      </c>
      <c r="BG24" s="45">
        <v>0</v>
      </c>
      <c r="BH24" s="45">
        <v>0</v>
      </c>
    </row>
    <row r="25" spans="1:60" x14ac:dyDescent="0.25">
      <c r="A25" s="29" t="s">
        <v>148</v>
      </c>
      <c r="B25" s="45"/>
      <c r="C25" s="45"/>
      <c r="D25" s="45"/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8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8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v>0</v>
      </c>
      <c r="BC25" s="45">
        <v>0</v>
      </c>
      <c r="BD25" s="45">
        <v>0</v>
      </c>
      <c r="BE25" s="45">
        <v>0</v>
      </c>
      <c r="BF25" s="45">
        <v>0</v>
      </c>
      <c r="BG25" s="45">
        <v>0</v>
      </c>
      <c r="BH25" s="45">
        <v>0</v>
      </c>
    </row>
    <row r="26" spans="1:60" x14ac:dyDescent="0.25">
      <c r="A26" s="29" t="s">
        <v>149</v>
      </c>
      <c r="B26" s="45"/>
      <c r="C26" s="45"/>
      <c r="D26" s="45"/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8</v>
      </c>
      <c r="AA26" s="45">
        <v>0</v>
      </c>
      <c r="AB26" s="45">
        <v>8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45">
        <v>0</v>
      </c>
      <c r="AW26" s="45">
        <v>0</v>
      </c>
      <c r="AX26" s="45">
        <v>0</v>
      </c>
      <c r="AY26" s="45">
        <v>0</v>
      </c>
      <c r="AZ26" s="45">
        <v>0</v>
      </c>
      <c r="BA26" s="45">
        <v>0</v>
      </c>
      <c r="BB26" s="45">
        <v>0</v>
      </c>
      <c r="BC26" s="45">
        <v>0</v>
      </c>
      <c r="BD26" s="45">
        <v>0</v>
      </c>
      <c r="BE26" s="45">
        <v>0</v>
      </c>
      <c r="BF26" s="45">
        <v>0</v>
      </c>
      <c r="BG26" s="45">
        <v>0</v>
      </c>
      <c r="BH26" s="45">
        <v>0</v>
      </c>
    </row>
    <row r="27" spans="1:60" x14ac:dyDescent="0.25">
      <c r="A27" s="29" t="s">
        <v>150</v>
      </c>
      <c r="B27" s="45"/>
      <c r="C27" s="45"/>
      <c r="D27" s="45"/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8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  <c r="AV27" s="45">
        <v>0</v>
      </c>
      <c r="AW27" s="45">
        <v>0</v>
      </c>
      <c r="AX27" s="45">
        <v>0</v>
      </c>
      <c r="AY27" s="45">
        <v>0</v>
      </c>
      <c r="AZ27" s="45">
        <v>0</v>
      </c>
      <c r="BA27" s="45">
        <v>0</v>
      </c>
      <c r="BB27" s="45">
        <v>0</v>
      </c>
      <c r="BC27" s="45">
        <v>0</v>
      </c>
      <c r="BD27" s="45">
        <v>0</v>
      </c>
      <c r="BE27" s="45">
        <v>0</v>
      </c>
      <c r="BF27" s="45">
        <v>0</v>
      </c>
      <c r="BG27" s="45">
        <v>0</v>
      </c>
      <c r="BH27" s="45">
        <v>0</v>
      </c>
    </row>
    <row r="28" spans="1:60" x14ac:dyDescent="0.25">
      <c r="A28" s="29" t="s">
        <v>151</v>
      </c>
      <c r="B28" s="45"/>
      <c r="C28" s="45"/>
      <c r="D28" s="45"/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8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8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  <c r="AV28" s="45">
        <v>0</v>
      </c>
      <c r="AW28" s="45">
        <v>0</v>
      </c>
      <c r="AX28" s="45">
        <v>0</v>
      </c>
      <c r="AY28" s="45">
        <v>0</v>
      </c>
      <c r="AZ28" s="45">
        <v>0</v>
      </c>
      <c r="BA28" s="45">
        <v>0</v>
      </c>
      <c r="BB28" s="45">
        <v>0</v>
      </c>
      <c r="BC28" s="45">
        <v>0</v>
      </c>
      <c r="BD28" s="45">
        <v>0</v>
      </c>
      <c r="BE28" s="45">
        <v>0</v>
      </c>
      <c r="BF28" s="45">
        <v>0</v>
      </c>
      <c r="BG28" s="45">
        <v>0</v>
      </c>
      <c r="BH28" s="45">
        <v>0</v>
      </c>
    </row>
    <row r="29" spans="1:60" x14ac:dyDescent="0.25">
      <c r="A29" s="29" t="s">
        <v>152</v>
      </c>
      <c r="B29" s="45"/>
      <c r="C29" s="45"/>
      <c r="D29" s="45"/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8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45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  <c r="AV29" s="45">
        <v>0</v>
      </c>
      <c r="AW29" s="45">
        <v>0</v>
      </c>
      <c r="AX29" s="45">
        <v>0</v>
      </c>
      <c r="AY29" s="45">
        <v>0</v>
      </c>
      <c r="AZ29" s="45">
        <v>0</v>
      </c>
      <c r="BA29" s="45">
        <v>0</v>
      </c>
      <c r="BB29" s="45">
        <v>0</v>
      </c>
      <c r="BC29" s="45">
        <v>0</v>
      </c>
      <c r="BD29" s="45">
        <v>0</v>
      </c>
      <c r="BE29" s="45">
        <v>0</v>
      </c>
      <c r="BF29" s="45">
        <v>0</v>
      </c>
      <c r="BG29" s="45">
        <v>0</v>
      </c>
      <c r="BH29" s="45">
        <v>0</v>
      </c>
    </row>
    <row r="30" spans="1:60" x14ac:dyDescent="0.25">
      <c r="A30" s="29" t="s">
        <v>153</v>
      </c>
      <c r="B30" s="45"/>
      <c r="C30" s="45"/>
      <c r="D30" s="45"/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8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  <c r="AV30" s="45">
        <v>0</v>
      </c>
      <c r="AW30" s="45">
        <v>0</v>
      </c>
      <c r="AX30" s="45">
        <v>0</v>
      </c>
      <c r="AY30" s="45">
        <v>0</v>
      </c>
      <c r="AZ30" s="45">
        <v>0</v>
      </c>
      <c r="BA30" s="45">
        <v>0</v>
      </c>
      <c r="BB30" s="45">
        <v>0</v>
      </c>
      <c r="BC30" s="45">
        <v>0</v>
      </c>
      <c r="BD30" s="45">
        <v>0</v>
      </c>
      <c r="BE30" s="45">
        <v>0</v>
      </c>
      <c r="BF30" s="45">
        <v>0</v>
      </c>
      <c r="BG30" s="45">
        <v>0</v>
      </c>
      <c r="BH30" s="45">
        <v>0</v>
      </c>
    </row>
    <row r="31" spans="1:60" x14ac:dyDescent="0.25">
      <c r="A31" s="29" t="s">
        <v>154</v>
      </c>
      <c r="B31" s="45"/>
      <c r="C31" s="45"/>
      <c r="D31" s="45"/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8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45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  <c r="BA31" s="45">
        <v>0</v>
      </c>
      <c r="BB31" s="45">
        <v>0</v>
      </c>
      <c r="BC31" s="45">
        <v>0</v>
      </c>
      <c r="BD31" s="45">
        <v>0</v>
      </c>
      <c r="BE31" s="45">
        <v>0</v>
      </c>
      <c r="BF31" s="45">
        <v>0</v>
      </c>
      <c r="BG31" s="45">
        <v>0</v>
      </c>
      <c r="BH31" s="45">
        <v>0</v>
      </c>
    </row>
    <row r="32" spans="1:60" x14ac:dyDescent="0.25">
      <c r="A32" s="29" t="s">
        <v>155</v>
      </c>
      <c r="B32" s="45"/>
      <c r="C32" s="45"/>
      <c r="D32" s="45"/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45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45">
        <v>0</v>
      </c>
      <c r="BA32" s="45">
        <v>0</v>
      </c>
      <c r="BB32" s="45">
        <v>0</v>
      </c>
      <c r="BC32" s="45">
        <v>0</v>
      </c>
      <c r="BD32" s="45">
        <v>0</v>
      </c>
      <c r="BE32" s="45">
        <v>0</v>
      </c>
      <c r="BF32" s="45">
        <v>0</v>
      </c>
      <c r="BG32" s="45">
        <v>0</v>
      </c>
      <c r="BH32" s="45">
        <v>0</v>
      </c>
    </row>
    <row r="33" spans="1:60" x14ac:dyDescent="0.25">
      <c r="A33" s="29" t="s">
        <v>156</v>
      </c>
      <c r="B33" s="45"/>
      <c r="C33" s="45"/>
      <c r="D33" s="45"/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45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45">
        <v>0</v>
      </c>
      <c r="BA33" s="45">
        <v>0</v>
      </c>
      <c r="BB33" s="45">
        <v>0</v>
      </c>
      <c r="BC33" s="45">
        <v>0</v>
      </c>
      <c r="BD33" s="45">
        <v>0</v>
      </c>
      <c r="BE33" s="45">
        <v>0</v>
      </c>
      <c r="BF33" s="45">
        <v>0</v>
      </c>
      <c r="BG33" s="45">
        <v>0</v>
      </c>
      <c r="BH33" s="45">
        <v>0</v>
      </c>
    </row>
    <row r="34" spans="1:60" x14ac:dyDescent="0.25">
      <c r="A34" s="29" t="s">
        <v>157</v>
      </c>
      <c r="B34" s="45"/>
      <c r="C34" s="45"/>
      <c r="D34" s="45"/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45">
        <v>0</v>
      </c>
      <c r="BA34" s="45">
        <v>0</v>
      </c>
      <c r="BB34" s="45">
        <v>0</v>
      </c>
      <c r="BC34" s="45">
        <v>0</v>
      </c>
      <c r="BD34" s="45">
        <v>0</v>
      </c>
      <c r="BE34" s="45">
        <v>0</v>
      </c>
      <c r="BF34" s="45">
        <v>0</v>
      </c>
      <c r="BG34" s="45">
        <v>0</v>
      </c>
      <c r="BH34" s="45">
        <v>0</v>
      </c>
    </row>
    <row r="35" spans="1:60" x14ac:dyDescent="0.25">
      <c r="A35" s="29" t="s">
        <v>158</v>
      </c>
      <c r="B35" s="45"/>
      <c r="C35" s="45"/>
      <c r="D35" s="45"/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  <c r="AV35" s="45">
        <v>0</v>
      </c>
      <c r="AW35" s="45">
        <v>0</v>
      </c>
      <c r="AX35" s="45">
        <v>0</v>
      </c>
      <c r="AY35" s="45">
        <v>0</v>
      </c>
      <c r="AZ35" s="45">
        <v>0</v>
      </c>
      <c r="BA35" s="45">
        <v>0</v>
      </c>
      <c r="BB35" s="45">
        <v>0</v>
      </c>
      <c r="BC35" s="45">
        <v>0</v>
      </c>
      <c r="BD35" s="45">
        <v>0</v>
      </c>
      <c r="BE35" s="45">
        <v>0</v>
      </c>
      <c r="BF35" s="45">
        <v>0</v>
      </c>
      <c r="BG35" s="45">
        <v>0</v>
      </c>
      <c r="BH35" s="45">
        <v>0</v>
      </c>
    </row>
    <row r="36" spans="1:60" x14ac:dyDescent="0.25">
      <c r="A36" s="29" t="s">
        <v>159</v>
      </c>
      <c r="B36" s="45"/>
      <c r="C36" s="45"/>
      <c r="D36" s="45"/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45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  <c r="AV36" s="45">
        <v>0</v>
      </c>
      <c r="AW36" s="45">
        <v>0</v>
      </c>
      <c r="AX36" s="45">
        <v>0</v>
      </c>
      <c r="AY36" s="45">
        <v>0</v>
      </c>
      <c r="AZ36" s="45">
        <v>0</v>
      </c>
      <c r="BA36" s="45">
        <v>0</v>
      </c>
      <c r="BB36" s="45">
        <v>0</v>
      </c>
      <c r="BC36" s="45">
        <v>0</v>
      </c>
      <c r="BD36" s="45">
        <v>0</v>
      </c>
      <c r="BE36" s="45">
        <v>0</v>
      </c>
      <c r="BF36" s="45">
        <v>0</v>
      </c>
      <c r="BG36" s="45">
        <v>0</v>
      </c>
      <c r="BH36" s="45">
        <v>0</v>
      </c>
    </row>
    <row r="37" spans="1:60" x14ac:dyDescent="0.25">
      <c r="A37" s="29" t="s">
        <v>160</v>
      </c>
      <c r="B37" s="45"/>
      <c r="C37" s="45"/>
      <c r="D37" s="45"/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0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45">
        <v>0</v>
      </c>
      <c r="BB37" s="45">
        <v>0</v>
      </c>
      <c r="BC37" s="45">
        <v>0</v>
      </c>
      <c r="BD37" s="45">
        <v>0</v>
      </c>
      <c r="BE37" s="45">
        <v>0</v>
      </c>
      <c r="BF37" s="45">
        <v>0</v>
      </c>
      <c r="BG37" s="45">
        <v>0</v>
      </c>
      <c r="BH37" s="45">
        <v>0</v>
      </c>
    </row>
    <row r="38" spans="1:60" x14ac:dyDescent="0.25">
      <c r="A38" s="29" t="s">
        <v>161</v>
      </c>
      <c r="B38" s="45"/>
      <c r="C38" s="45"/>
      <c r="D38" s="45"/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45">
        <v>0</v>
      </c>
      <c r="BA38" s="45">
        <v>0</v>
      </c>
      <c r="BB38" s="45">
        <v>0</v>
      </c>
      <c r="BC38" s="45">
        <v>0</v>
      </c>
      <c r="BD38" s="45">
        <v>0</v>
      </c>
      <c r="BE38" s="45">
        <v>0</v>
      </c>
      <c r="BF38" s="45">
        <v>0</v>
      </c>
      <c r="BG38" s="45">
        <v>0</v>
      </c>
      <c r="BH38" s="45">
        <v>0</v>
      </c>
    </row>
    <row r="39" spans="1:60" x14ac:dyDescent="0.25">
      <c r="A39" s="29" t="s">
        <v>162</v>
      </c>
      <c r="B39" s="45"/>
      <c r="C39" s="45"/>
      <c r="D39" s="45"/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0</v>
      </c>
      <c r="AW39" s="45">
        <v>0</v>
      </c>
      <c r="AX39" s="45">
        <v>0</v>
      </c>
      <c r="AY39" s="45">
        <v>8</v>
      </c>
      <c r="AZ39" s="45">
        <v>0</v>
      </c>
      <c r="BA39" s="45">
        <v>0</v>
      </c>
      <c r="BB39" s="45">
        <v>0</v>
      </c>
      <c r="BC39" s="45">
        <v>0</v>
      </c>
      <c r="BD39" s="45">
        <v>0</v>
      </c>
      <c r="BE39" s="45">
        <v>0</v>
      </c>
      <c r="BF39" s="45">
        <v>0</v>
      </c>
      <c r="BG39" s="45">
        <v>0</v>
      </c>
      <c r="BH39" s="45">
        <v>0</v>
      </c>
    </row>
    <row r="40" spans="1:60" x14ac:dyDescent="0.25">
      <c r="A40" s="29" t="s">
        <v>163</v>
      </c>
      <c r="B40" s="45"/>
      <c r="C40" s="45"/>
      <c r="D40" s="45"/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8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45">
        <v>0</v>
      </c>
      <c r="BA40" s="45">
        <v>0</v>
      </c>
      <c r="BB40" s="45">
        <v>0</v>
      </c>
      <c r="BC40" s="45">
        <v>0</v>
      </c>
      <c r="BD40" s="45">
        <v>0</v>
      </c>
      <c r="BE40" s="45">
        <v>0</v>
      </c>
      <c r="BF40" s="45">
        <v>0</v>
      </c>
      <c r="BG40" s="45">
        <v>0</v>
      </c>
      <c r="BH40" s="45">
        <v>0</v>
      </c>
    </row>
    <row r="41" spans="1:60" x14ac:dyDescent="0.25">
      <c r="A41" s="29" t="s">
        <v>164</v>
      </c>
      <c r="B41" s="45"/>
      <c r="C41" s="45"/>
      <c r="D41" s="45"/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45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  <c r="AV41" s="45">
        <v>0</v>
      </c>
      <c r="AW41" s="45">
        <v>0</v>
      </c>
      <c r="AX41" s="45">
        <v>0</v>
      </c>
      <c r="AY41" s="45">
        <v>0</v>
      </c>
      <c r="AZ41" s="45">
        <v>0</v>
      </c>
      <c r="BA41" s="45">
        <v>0</v>
      </c>
      <c r="BB41" s="45">
        <v>0</v>
      </c>
      <c r="BC41" s="45">
        <v>0</v>
      </c>
      <c r="BD41" s="45">
        <v>0</v>
      </c>
      <c r="BE41" s="45">
        <v>0</v>
      </c>
      <c r="BF41" s="45">
        <v>0</v>
      </c>
      <c r="BG41" s="45">
        <v>0</v>
      </c>
      <c r="BH41" s="45">
        <v>0</v>
      </c>
    </row>
    <row r="42" spans="1:60" x14ac:dyDescent="0.25">
      <c r="A42" s="29" t="s">
        <v>165</v>
      </c>
      <c r="B42" s="45"/>
      <c r="C42" s="45"/>
      <c r="D42" s="45"/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8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45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  <c r="AV42" s="45">
        <v>0</v>
      </c>
      <c r="AW42" s="45">
        <v>0</v>
      </c>
      <c r="AX42" s="45">
        <v>0</v>
      </c>
      <c r="AY42" s="45">
        <v>0</v>
      </c>
      <c r="AZ42" s="45">
        <v>0</v>
      </c>
      <c r="BA42" s="45">
        <v>0</v>
      </c>
      <c r="BB42" s="45">
        <v>0</v>
      </c>
      <c r="BC42" s="45">
        <v>0</v>
      </c>
      <c r="BD42" s="45">
        <v>0</v>
      </c>
      <c r="BE42" s="45">
        <v>0</v>
      </c>
      <c r="BF42" s="45">
        <v>0</v>
      </c>
      <c r="BG42" s="45">
        <v>0</v>
      </c>
      <c r="BH42" s="45">
        <v>0</v>
      </c>
    </row>
    <row r="43" spans="1:60" x14ac:dyDescent="0.25">
      <c r="A43" s="29" t="s">
        <v>166</v>
      </c>
      <c r="B43" s="45"/>
      <c r="C43" s="45"/>
      <c r="D43" s="45"/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45">
        <v>8</v>
      </c>
      <c r="AP43" s="45">
        <v>0</v>
      </c>
      <c r="AQ43" s="45">
        <v>0</v>
      </c>
      <c r="AR43" s="45">
        <v>0</v>
      </c>
      <c r="AS43" s="45">
        <v>8</v>
      </c>
      <c r="AT43" s="45">
        <v>0</v>
      </c>
      <c r="AU43" s="45">
        <v>0</v>
      </c>
      <c r="AV43" s="45">
        <v>0</v>
      </c>
      <c r="AW43" s="45">
        <v>0</v>
      </c>
      <c r="AX43" s="45">
        <v>0</v>
      </c>
      <c r="AY43" s="45">
        <v>0</v>
      </c>
      <c r="AZ43" s="45">
        <v>0</v>
      </c>
      <c r="BA43" s="45">
        <v>0</v>
      </c>
      <c r="BB43" s="45">
        <v>0</v>
      </c>
      <c r="BC43" s="45">
        <v>0</v>
      </c>
      <c r="BD43" s="45">
        <v>0</v>
      </c>
      <c r="BE43" s="45">
        <v>0</v>
      </c>
      <c r="BF43" s="45">
        <v>0</v>
      </c>
      <c r="BG43" s="45">
        <v>0</v>
      </c>
      <c r="BH43" s="45">
        <v>0</v>
      </c>
    </row>
    <row r="44" spans="1:60" x14ac:dyDescent="0.25">
      <c r="A44" s="29" t="s">
        <v>167</v>
      </c>
      <c r="B44" s="45"/>
      <c r="C44" s="45"/>
      <c r="D44" s="45"/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0</v>
      </c>
      <c r="Z44" s="45">
        <v>0</v>
      </c>
      <c r="AA44" s="45">
        <v>0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8</v>
      </c>
      <c r="AS44" s="45">
        <v>0</v>
      </c>
      <c r="AT44" s="45">
        <v>0</v>
      </c>
      <c r="AU44" s="45">
        <v>0</v>
      </c>
      <c r="AV44" s="45">
        <v>0</v>
      </c>
      <c r="AW44" s="45">
        <v>0</v>
      </c>
      <c r="AX44" s="45">
        <v>0</v>
      </c>
      <c r="AY44" s="45">
        <v>0</v>
      </c>
      <c r="AZ44" s="45">
        <v>0</v>
      </c>
      <c r="BA44" s="45">
        <v>0</v>
      </c>
      <c r="BB44" s="45">
        <v>0</v>
      </c>
      <c r="BC44" s="45">
        <v>0</v>
      </c>
      <c r="BD44" s="45">
        <v>0</v>
      </c>
      <c r="BE44" s="45">
        <v>0</v>
      </c>
      <c r="BF44" s="45">
        <v>0</v>
      </c>
      <c r="BG44" s="45">
        <v>0</v>
      </c>
      <c r="BH44" s="45">
        <v>0</v>
      </c>
    </row>
    <row r="45" spans="1:60" x14ac:dyDescent="0.25">
      <c r="A45" s="29" t="s">
        <v>168</v>
      </c>
      <c r="B45" s="45"/>
      <c r="C45" s="45"/>
      <c r="D45" s="45"/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0</v>
      </c>
      <c r="AA45" s="45">
        <v>0</v>
      </c>
      <c r="AB45" s="45">
        <v>0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45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8</v>
      </c>
      <c r="AT45" s="45">
        <v>0</v>
      </c>
      <c r="AU45" s="45">
        <v>0</v>
      </c>
      <c r="AV45" s="45">
        <v>0</v>
      </c>
      <c r="AW45" s="45">
        <v>0</v>
      </c>
      <c r="AX45" s="45">
        <v>0</v>
      </c>
      <c r="AY45" s="45">
        <v>0</v>
      </c>
      <c r="AZ45" s="45">
        <v>0</v>
      </c>
      <c r="BA45" s="45">
        <v>0</v>
      </c>
      <c r="BB45" s="45">
        <v>0</v>
      </c>
      <c r="BC45" s="45">
        <v>0</v>
      </c>
      <c r="BD45" s="45">
        <v>0</v>
      </c>
      <c r="BE45" s="45">
        <v>0</v>
      </c>
      <c r="BF45" s="45">
        <v>0</v>
      </c>
      <c r="BG45" s="45">
        <v>0</v>
      </c>
      <c r="BH45" s="45">
        <v>0</v>
      </c>
    </row>
    <row r="46" spans="1:60" x14ac:dyDescent="0.25">
      <c r="A46" s="29" t="s">
        <v>169</v>
      </c>
      <c r="B46" s="45"/>
      <c r="C46" s="45"/>
      <c r="D46" s="45"/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0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10</v>
      </c>
      <c r="AU46" s="45">
        <v>0</v>
      </c>
      <c r="AV46" s="45">
        <v>0</v>
      </c>
      <c r="AW46" s="45">
        <v>0</v>
      </c>
      <c r="AX46" s="45">
        <v>0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0</v>
      </c>
      <c r="BF46" s="45">
        <v>0</v>
      </c>
      <c r="BG46" s="45">
        <v>0</v>
      </c>
      <c r="BH46" s="45">
        <v>0</v>
      </c>
    </row>
    <row r="47" spans="1:60" x14ac:dyDescent="0.25">
      <c r="A47" s="29" t="s">
        <v>170</v>
      </c>
      <c r="B47" s="45"/>
      <c r="C47" s="45"/>
      <c r="D47" s="45"/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  <c r="AV47" s="45">
        <v>0</v>
      </c>
      <c r="AW47" s="45">
        <v>0</v>
      </c>
      <c r="AX47" s="45">
        <v>0</v>
      </c>
      <c r="AY47" s="45">
        <v>0</v>
      </c>
      <c r="AZ47" s="45">
        <v>0</v>
      </c>
      <c r="BA47" s="45">
        <v>0</v>
      </c>
      <c r="BB47" s="45">
        <v>0</v>
      </c>
      <c r="BC47" s="45">
        <v>0</v>
      </c>
      <c r="BD47" s="45">
        <v>0</v>
      </c>
      <c r="BE47" s="45">
        <v>0</v>
      </c>
      <c r="BF47" s="45">
        <v>0</v>
      </c>
      <c r="BG47" s="45">
        <v>0</v>
      </c>
      <c r="BH47" s="45">
        <v>0</v>
      </c>
    </row>
    <row r="48" spans="1:60" x14ac:dyDescent="0.25">
      <c r="A48" s="29" t="s">
        <v>171</v>
      </c>
      <c r="B48" s="45"/>
      <c r="C48" s="45"/>
      <c r="D48" s="45"/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5">
        <v>0</v>
      </c>
      <c r="T48" s="45">
        <v>0</v>
      </c>
      <c r="U48" s="45">
        <v>0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10</v>
      </c>
      <c r="AU48" s="45">
        <v>0</v>
      </c>
      <c r="AV48" s="45">
        <v>0</v>
      </c>
      <c r="AW48" s="45">
        <v>0</v>
      </c>
      <c r="AX48" s="45">
        <v>0</v>
      </c>
      <c r="AY48" s="45">
        <v>0</v>
      </c>
      <c r="AZ48" s="45">
        <v>0</v>
      </c>
      <c r="BA48" s="45">
        <v>0</v>
      </c>
      <c r="BB48" s="45">
        <v>0</v>
      </c>
      <c r="BC48" s="45">
        <v>0</v>
      </c>
      <c r="BD48" s="45">
        <v>0</v>
      </c>
      <c r="BE48" s="45">
        <v>0</v>
      </c>
      <c r="BF48" s="45">
        <v>0</v>
      </c>
      <c r="BG48" s="45">
        <v>0</v>
      </c>
      <c r="BH48" s="45">
        <v>0</v>
      </c>
    </row>
    <row r="49" spans="1:60" x14ac:dyDescent="0.25">
      <c r="A49" s="29" t="s">
        <v>172</v>
      </c>
      <c r="B49" s="45"/>
      <c r="C49" s="45"/>
      <c r="D49" s="45"/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45">
        <v>0</v>
      </c>
      <c r="AT49" s="45">
        <v>0</v>
      </c>
      <c r="AU49" s="45">
        <v>10</v>
      </c>
      <c r="AV49" s="45">
        <v>0</v>
      </c>
      <c r="AW49" s="45">
        <v>0</v>
      </c>
      <c r="AX49" s="45">
        <v>0</v>
      </c>
      <c r="AY49" s="45">
        <v>0</v>
      </c>
      <c r="AZ49" s="45">
        <v>0</v>
      </c>
      <c r="BA49" s="45">
        <v>0</v>
      </c>
      <c r="BB49" s="45">
        <v>0</v>
      </c>
      <c r="BC49" s="45">
        <v>0</v>
      </c>
      <c r="BD49" s="45">
        <v>0</v>
      </c>
      <c r="BE49" s="45">
        <v>0</v>
      </c>
      <c r="BF49" s="45">
        <v>0</v>
      </c>
      <c r="BG49" s="45">
        <v>0</v>
      </c>
      <c r="BH49" s="45">
        <v>0</v>
      </c>
    </row>
    <row r="50" spans="1:60" x14ac:dyDescent="0.25">
      <c r="A50" s="29" t="s">
        <v>173</v>
      </c>
      <c r="B50" s="45"/>
      <c r="C50" s="45"/>
      <c r="D50" s="45"/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45">
        <v>0</v>
      </c>
      <c r="AU50" s="45">
        <v>0</v>
      </c>
      <c r="AV50" s="45">
        <v>10</v>
      </c>
      <c r="AW50" s="45">
        <v>0</v>
      </c>
      <c r="AX50" s="45">
        <v>0</v>
      </c>
      <c r="AY50" s="45">
        <v>0</v>
      </c>
      <c r="AZ50" s="45">
        <v>0</v>
      </c>
      <c r="BA50" s="45">
        <v>0</v>
      </c>
      <c r="BB50" s="45">
        <v>0</v>
      </c>
      <c r="BC50" s="45">
        <v>0</v>
      </c>
      <c r="BD50" s="45">
        <v>0</v>
      </c>
      <c r="BE50" s="45">
        <v>0</v>
      </c>
      <c r="BF50" s="45">
        <v>0</v>
      </c>
      <c r="BG50" s="45">
        <v>0</v>
      </c>
      <c r="BH50" s="45">
        <v>0</v>
      </c>
    </row>
    <row r="51" spans="1:60" x14ac:dyDescent="0.25">
      <c r="A51" s="29" t="s">
        <v>174</v>
      </c>
      <c r="B51" s="45"/>
      <c r="C51" s="45"/>
      <c r="D51" s="45"/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45">
        <v>0</v>
      </c>
      <c r="AV51" s="45">
        <v>0</v>
      </c>
      <c r="AW51" s="45">
        <v>10</v>
      </c>
      <c r="AX51" s="45">
        <v>0</v>
      </c>
      <c r="AY51" s="45">
        <v>0</v>
      </c>
      <c r="AZ51" s="45">
        <v>0</v>
      </c>
      <c r="BA51" s="45">
        <v>0</v>
      </c>
      <c r="BB51" s="45">
        <v>0</v>
      </c>
      <c r="BC51" s="45">
        <v>0</v>
      </c>
      <c r="BD51" s="45">
        <v>0</v>
      </c>
      <c r="BE51" s="45">
        <v>0</v>
      </c>
      <c r="BF51" s="45">
        <v>0</v>
      </c>
      <c r="BG51" s="45">
        <v>0</v>
      </c>
      <c r="BH51" s="45">
        <v>0</v>
      </c>
    </row>
    <row r="52" spans="1:60" x14ac:dyDescent="0.25">
      <c r="A52" s="29" t="s">
        <v>175</v>
      </c>
      <c r="B52" s="45"/>
      <c r="C52" s="45"/>
      <c r="D52" s="45"/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8</v>
      </c>
      <c r="AR52" s="45">
        <v>0</v>
      </c>
      <c r="AS52" s="45">
        <v>0</v>
      </c>
      <c r="AT52" s="45">
        <v>0</v>
      </c>
      <c r="AU52" s="45">
        <v>0</v>
      </c>
      <c r="AV52" s="45">
        <v>0</v>
      </c>
      <c r="AW52" s="45">
        <v>0</v>
      </c>
      <c r="AX52" s="45">
        <v>0</v>
      </c>
      <c r="AY52" s="45">
        <v>0</v>
      </c>
      <c r="AZ52" s="45">
        <v>0</v>
      </c>
      <c r="BA52" s="45">
        <v>0</v>
      </c>
      <c r="BB52" s="45">
        <v>0</v>
      </c>
      <c r="BC52" s="45">
        <v>0</v>
      </c>
      <c r="BD52" s="45">
        <v>0</v>
      </c>
      <c r="BE52" s="45">
        <v>0</v>
      </c>
      <c r="BF52" s="45">
        <v>0</v>
      </c>
      <c r="BG52" s="45">
        <v>0</v>
      </c>
      <c r="BH52" s="45">
        <v>0</v>
      </c>
    </row>
    <row r="53" spans="1:60" x14ac:dyDescent="0.25">
      <c r="A53" s="29" t="s">
        <v>136</v>
      </c>
      <c r="B53" s="45"/>
      <c r="C53" s="45"/>
      <c r="D53" s="45"/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0</v>
      </c>
      <c r="AT53" s="45">
        <v>0</v>
      </c>
      <c r="AU53" s="45">
        <v>0</v>
      </c>
      <c r="AV53" s="45">
        <v>0</v>
      </c>
      <c r="AW53" s="45">
        <v>0</v>
      </c>
      <c r="AX53" s="45">
        <v>0</v>
      </c>
      <c r="AY53" s="45">
        <v>0</v>
      </c>
      <c r="AZ53" s="45">
        <v>0</v>
      </c>
      <c r="BA53" s="45">
        <v>0</v>
      </c>
      <c r="BB53" s="45">
        <v>0</v>
      </c>
      <c r="BC53" s="45">
        <v>0</v>
      </c>
      <c r="BD53" s="45">
        <v>0</v>
      </c>
      <c r="BE53" s="45">
        <v>0</v>
      </c>
      <c r="BF53" s="45">
        <v>0</v>
      </c>
      <c r="BG53" s="45">
        <v>0</v>
      </c>
      <c r="BH53" s="45">
        <v>0</v>
      </c>
    </row>
    <row r="54" spans="1:60" x14ac:dyDescent="0.25">
      <c r="A54" s="29" t="s">
        <v>137</v>
      </c>
      <c r="B54" s="45"/>
      <c r="C54" s="45"/>
      <c r="D54" s="45"/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  <c r="AV54" s="45">
        <v>0</v>
      </c>
      <c r="AW54" s="45">
        <v>0</v>
      </c>
      <c r="AX54" s="45">
        <v>0</v>
      </c>
      <c r="AY54" s="45">
        <v>0</v>
      </c>
      <c r="AZ54" s="45">
        <v>0</v>
      </c>
      <c r="BA54" s="45">
        <v>0</v>
      </c>
      <c r="BB54" s="45">
        <v>0</v>
      </c>
      <c r="BC54" s="45">
        <v>0</v>
      </c>
      <c r="BD54" s="45">
        <v>0</v>
      </c>
      <c r="BE54" s="45">
        <v>0</v>
      </c>
      <c r="BF54" s="45">
        <v>6</v>
      </c>
      <c r="BG54" s="45">
        <v>0</v>
      </c>
      <c r="BH54" s="45">
        <v>0</v>
      </c>
    </row>
    <row r="55" spans="1:60" x14ac:dyDescent="0.25">
      <c r="A55" s="29" t="s">
        <v>138</v>
      </c>
      <c r="B55" s="45"/>
      <c r="C55" s="45"/>
      <c r="D55" s="45"/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0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  <c r="AV55" s="45">
        <v>0</v>
      </c>
      <c r="AW55" s="45">
        <v>0</v>
      </c>
      <c r="AX55" s="45">
        <v>0</v>
      </c>
      <c r="AY55" s="45">
        <v>0</v>
      </c>
      <c r="AZ55" s="45">
        <v>0</v>
      </c>
      <c r="BA55" s="45">
        <v>0</v>
      </c>
      <c r="BB55" s="45">
        <v>0</v>
      </c>
      <c r="BC55" s="45">
        <v>0</v>
      </c>
      <c r="BD55" s="45">
        <v>0</v>
      </c>
      <c r="BE55" s="45">
        <v>0</v>
      </c>
      <c r="BF55" s="45">
        <v>0</v>
      </c>
      <c r="BG55" s="45">
        <v>0</v>
      </c>
      <c r="BH55" s="45">
        <v>0</v>
      </c>
    </row>
    <row r="56" spans="1:60" x14ac:dyDescent="0.25">
      <c r="A56" s="29" t="s">
        <v>139</v>
      </c>
      <c r="B56" s="45"/>
      <c r="C56" s="45"/>
      <c r="D56" s="45"/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  <c r="AV56" s="45">
        <v>0</v>
      </c>
      <c r="AW56" s="45">
        <v>0</v>
      </c>
      <c r="AX56" s="45">
        <v>0</v>
      </c>
      <c r="AY56" s="45">
        <v>0</v>
      </c>
      <c r="AZ56" s="45">
        <v>0</v>
      </c>
      <c r="BA56" s="45">
        <v>0</v>
      </c>
      <c r="BB56" s="45">
        <v>0</v>
      </c>
      <c r="BC56" s="45">
        <v>0</v>
      </c>
      <c r="BD56" s="45">
        <v>0</v>
      </c>
      <c r="BE56" s="45">
        <v>0</v>
      </c>
      <c r="BF56" s="45">
        <v>0</v>
      </c>
      <c r="BG56" s="45">
        <v>6</v>
      </c>
      <c r="BH56" s="45">
        <v>0</v>
      </c>
    </row>
    <row r="57" spans="1:60" x14ac:dyDescent="0.25">
      <c r="A57" s="29" t="s">
        <v>140</v>
      </c>
      <c r="B57" s="45"/>
      <c r="C57" s="45"/>
      <c r="D57" s="45"/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0</v>
      </c>
      <c r="AR57" s="45">
        <v>0</v>
      </c>
      <c r="AS57" s="45">
        <v>0</v>
      </c>
      <c r="AT57" s="45">
        <v>0</v>
      </c>
      <c r="AU57" s="45">
        <v>0</v>
      </c>
      <c r="AV57" s="45">
        <v>0</v>
      </c>
      <c r="AW57" s="45">
        <v>0</v>
      </c>
      <c r="AX57" s="45">
        <v>0</v>
      </c>
      <c r="AY57" s="45">
        <v>0</v>
      </c>
      <c r="AZ57" s="45">
        <v>0</v>
      </c>
      <c r="BA57" s="45">
        <v>0</v>
      </c>
      <c r="BB57" s="45">
        <v>0</v>
      </c>
      <c r="BC57" s="45">
        <v>0</v>
      </c>
      <c r="BD57" s="45">
        <v>0</v>
      </c>
      <c r="BE57" s="45">
        <v>0</v>
      </c>
      <c r="BF57" s="45">
        <v>0</v>
      </c>
      <c r="BG57" s="45">
        <v>0</v>
      </c>
      <c r="BH57" s="45">
        <v>6</v>
      </c>
    </row>
    <row r="58" spans="1:60" x14ac:dyDescent="0.25">
      <c r="A58" s="29" t="s">
        <v>141</v>
      </c>
      <c r="B58" s="45"/>
      <c r="C58" s="45"/>
      <c r="D58" s="45"/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0</v>
      </c>
      <c r="AS58" s="45">
        <v>0</v>
      </c>
      <c r="AT58" s="45">
        <v>0</v>
      </c>
      <c r="AU58" s="45">
        <v>0</v>
      </c>
      <c r="AV58" s="45">
        <v>0</v>
      </c>
      <c r="AW58" s="45">
        <v>0</v>
      </c>
      <c r="AX58" s="45">
        <v>0</v>
      </c>
      <c r="AY58" s="45">
        <v>0</v>
      </c>
      <c r="AZ58" s="45">
        <v>0</v>
      </c>
      <c r="BA58" s="45">
        <v>0</v>
      </c>
      <c r="BB58" s="45">
        <v>0</v>
      </c>
      <c r="BC58" s="45">
        <v>0</v>
      </c>
      <c r="BD58" s="45">
        <v>0</v>
      </c>
      <c r="BE58" s="45">
        <v>0</v>
      </c>
      <c r="BF58" s="45">
        <v>0</v>
      </c>
      <c r="BG58" s="45">
        <v>0</v>
      </c>
      <c r="BH58" s="45">
        <v>0</v>
      </c>
    </row>
    <row r="59" spans="1:60" x14ac:dyDescent="0.25">
      <c r="A59" s="29" t="s">
        <v>132</v>
      </c>
      <c r="B59" s="45"/>
      <c r="C59" s="45"/>
      <c r="D59" s="45"/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  <c r="AV59" s="45">
        <v>0</v>
      </c>
      <c r="AW59" s="45">
        <v>0</v>
      </c>
      <c r="AX59" s="45">
        <v>0</v>
      </c>
      <c r="AY59" s="45">
        <v>0</v>
      </c>
      <c r="AZ59" s="45">
        <v>0</v>
      </c>
      <c r="BA59" s="45">
        <v>0</v>
      </c>
      <c r="BB59" s="45">
        <v>0</v>
      </c>
      <c r="BC59" s="45">
        <v>0</v>
      </c>
      <c r="BD59" s="45">
        <v>0</v>
      </c>
      <c r="BE59" s="45">
        <v>0</v>
      </c>
      <c r="BF59" s="45">
        <v>0</v>
      </c>
      <c r="BG59" s="45">
        <v>0</v>
      </c>
      <c r="BH59" s="45">
        <v>0</v>
      </c>
    </row>
    <row r="60" spans="1:60" x14ac:dyDescent="0.25">
      <c r="A60" s="29" t="s">
        <v>133</v>
      </c>
      <c r="B60" s="45"/>
      <c r="C60" s="45"/>
      <c r="D60" s="45"/>
      <c r="E60" s="45">
        <v>0</v>
      </c>
      <c r="F60" s="45">
        <v>0</v>
      </c>
      <c r="G60" s="45">
        <v>0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5">
        <v>0</v>
      </c>
      <c r="T60" s="45">
        <v>0</v>
      </c>
      <c r="U60" s="45">
        <v>0</v>
      </c>
      <c r="V60" s="45">
        <v>0</v>
      </c>
      <c r="W60" s="45">
        <v>0</v>
      </c>
      <c r="X60" s="45">
        <v>0</v>
      </c>
      <c r="Y60" s="45">
        <v>0</v>
      </c>
      <c r="Z60" s="45">
        <v>0</v>
      </c>
      <c r="AA60" s="45">
        <v>0</v>
      </c>
      <c r="AB60" s="45">
        <v>0</v>
      </c>
      <c r="AC60" s="45">
        <v>0</v>
      </c>
      <c r="AD60" s="45">
        <v>0</v>
      </c>
      <c r="AE60" s="45">
        <v>0</v>
      </c>
      <c r="AF60" s="45">
        <v>0</v>
      </c>
      <c r="AG60" s="45">
        <v>0</v>
      </c>
      <c r="AH60" s="45">
        <v>0</v>
      </c>
      <c r="AI60" s="45">
        <v>0</v>
      </c>
      <c r="AJ60" s="45">
        <v>0</v>
      </c>
      <c r="AK60" s="45">
        <v>0</v>
      </c>
      <c r="AL60" s="45">
        <v>0</v>
      </c>
      <c r="AM60" s="45">
        <v>0</v>
      </c>
      <c r="AN60" s="45">
        <v>0</v>
      </c>
      <c r="AO60" s="45">
        <v>0</v>
      </c>
      <c r="AP60" s="45">
        <v>0</v>
      </c>
      <c r="AQ60" s="45">
        <v>0</v>
      </c>
      <c r="AR60" s="45">
        <v>0</v>
      </c>
      <c r="AS60" s="45">
        <v>0</v>
      </c>
      <c r="AT60" s="45">
        <v>0</v>
      </c>
      <c r="AU60" s="45">
        <v>0</v>
      </c>
      <c r="AV60" s="45">
        <v>0</v>
      </c>
      <c r="AW60" s="45">
        <v>0</v>
      </c>
      <c r="AX60" s="45">
        <v>0</v>
      </c>
      <c r="AY60" s="45">
        <v>0</v>
      </c>
      <c r="AZ60" s="45">
        <v>0</v>
      </c>
      <c r="BA60" s="45">
        <v>0</v>
      </c>
      <c r="BB60" s="45">
        <v>0</v>
      </c>
      <c r="BC60" s="45">
        <v>0</v>
      </c>
      <c r="BD60" s="45">
        <v>0</v>
      </c>
      <c r="BE60" s="45">
        <v>0</v>
      </c>
      <c r="BF60" s="45">
        <v>0</v>
      </c>
      <c r="BG60" s="45">
        <v>0</v>
      </c>
      <c r="BH60" s="45">
        <v>0</v>
      </c>
    </row>
    <row r="61" spans="1:60" x14ac:dyDescent="0.25">
      <c r="A61" s="29" t="s">
        <v>134</v>
      </c>
      <c r="B61" s="45"/>
      <c r="C61" s="45"/>
      <c r="D61" s="45"/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5">
        <v>0</v>
      </c>
      <c r="T61" s="45">
        <v>0</v>
      </c>
      <c r="U61" s="45">
        <v>0</v>
      </c>
      <c r="V61" s="45">
        <v>0</v>
      </c>
      <c r="W61" s="45">
        <v>0</v>
      </c>
      <c r="X61" s="45">
        <v>0</v>
      </c>
      <c r="Y61" s="45">
        <v>0</v>
      </c>
      <c r="Z61" s="45">
        <v>0</v>
      </c>
      <c r="AA61" s="45">
        <v>0</v>
      </c>
      <c r="AB61" s="45">
        <v>0</v>
      </c>
      <c r="AC61" s="45">
        <v>0</v>
      </c>
      <c r="AD61" s="45">
        <v>0</v>
      </c>
      <c r="AE61" s="45">
        <v>0</v>
      </c>
      <c r="AF61" s="45">
        <v>0</v>
      </c>
      <c r="AG61" s="45">
        <v>0</v>
      </c>
      <c r="AH61" s="45">
        <v>0</v>
      </c>
      <c r="AI61" s="45">
        <v>0</v>
      </c>
      <c r="AJ61" s="45">
        <v>0</v>
      </c>
      <c r="AK61" s="45">
        <v>0</v>
      </c>
      <c r="AL61" s="45">
        <v>0</v>
      </c>
      <c r="AM61" s="45">
        <v>0</v>
      </c>
      <c r="AN61" s="45">
        <v>0</v>
      </c>
      <c r="AO61" s="45">
        <v>0</v>
      </c>
      <c r="AP61" s="45">
        <v>0</v>
      </c>
      <c r="AQ61" s="45">
        <v>0</v>
      </c>
      <c r="AR61" s="45">
        <v>0</v>
      </c>
      <c r="AS61" s="45">
        <v>0</v>
      </c>
      <c r="AT61" s="45">
        <v>0</v>
      </c>
      <c r="AU61" s="45">
        <v>0</v>
      </c>
      <c r="AV61" s="45">
        <v>0</v>
      </c>
      <c r="AW61" s="45">
        <v>0</v>
      </c>
      <c r="AX61" s="45">
        <v>0</v>
      </c>
      <c r="AY61" s="45">
        <v>0</v>
      </c>
      <c r="AZ61" s="45">
        <v>0</v>
      </c>
      <c r="BA61" s="45">
        <v>0</v>
      </c>
      <c r="BB61" s="45">
        <v>0</v>
      </c>
      <c r="BC61" s="45">
        <v>0</v>
      </c>
      <c r="BD61" s="45">
        <v>0</v>
      </c>
      <c r="BE61" s="45">
        <v>0</v>
      </c>
      <c r="BF61" s="45">
        <v>0</v>
      </c>
      <c r="BG61" s="45">
        <v>0</v>
      </c>
      <c r="BH61" s="45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Units!$A$2:$B$10, 2, FALSE),"/", VLOOKUP("time", Units!$A$2:$B$10, 2, FALSE),"]")</f>
        <v>Table of Initial Disposal Capacity [bbl/day]</v>
      </c>
    </row>
    <row r="2" spans="1:3" s="9" customFormat="1" x14ac:dyDescent="0.25">
      <c r="A2" s="7" t="s">
        <v>276</v>
      </c>
      <c r="B2" s="28" t="s">
        <v>46</v>
      </c>
    </row>
    <row r="3" spans="1:3" x14ac:dyDescent="0.25">
      <c r="A3" s="29" t="s">
        <v>123</v>
      </c>
      <c r="B3" s="38">
        <v>9285.7142857143008</v>
      </c>
    </row>
    <row r="4" spans="1:3" x14ac:dyDescent="0.25">
      <c r="A4" s="29" t="s">
        <v>124</v>
      </c>
      <c r="B4" s="38">
        <v>9285.7142857143008</v>
      </c>
    </row>
    <row r="5" spans="1:3" x14ac:dyDescent="0.25">
      <c r="A5" s="29" t="s">
        <v>125</v>
      </c>
      <c r="B5" s="38">
        <v>0</v>
      </c>
    </row>
    <row r="6" spans="1:3" x14ac:dyDescent="0.25">
      <c r="A6" s="29" t="s">
        <v>126</v>
      </c>
      <c r="B6" s="38">
        <v>30000</v>
      </c>
      <c r="C6" s="53"/>
    </row>
    <row r="7" spans="1:3" ht="16.5" thickBot="1" x14ac:dyDescent="0.3">
      <c r="A7" s="30" t="s">
        <v>127</v>
      </c>
      <c r="B7" s="52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9" customFormat="1" x14ac:dyDescent="0.25">
      <c r="A2" s="7" t="s">
        <v>215</v>
      </c>
      <c r="B2" s="28" t="s">
        <v>46</v>
      </c>
    </row>
    <row r="3" spans="1:2" x14ac:dyDescent="0.25">
      <c r="A3" s="29" t="s">
        <v>132</v>
      </c>
      <c r="B3" s="38">
        <v>0</v>
      </c>
    </row>
    <row r="4" spans="1:2" x14ac:dyDescent="0.25">
      <c r="A4" s="29" t="s">
        <v>133</v>
      </c>
      <c r="B4" s="38">
        <v>0</v>
      </c>
    </row>
    <row r="5" spans="1:2" ht="16.5" thickBot="1" x14ac:dyDescent="0.3">
      <c r="A5" s="30" t="s">
        <v>134</v>
      </c>
      <c r="B5" s="52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[bbl/day]</v>
      </c>
    </row>
    <row r="2" spans="1:5" s="9" customFormat="1" x14ac:dyDescent="0.25">
      <c r="A2" s="7" t="s">
        <v>212</v>
      </c>
      <c r="B2" s="94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25">
      <c r="A3" s="29" t="s">
        <v>136</v>
      </c>
      <c r="B3" s="91">
        <v>0</v>
      </c>
      <c r="C3" s="93">
        <v>0</v>
      </c>
      <c r="D3" s="93">
        <v>0</v>
      </c>
      <c r="E3" s="51">
        <v>0</v>
      </c>
    </row>
    <row r="4" spans="1:5" s="9" customFormat="1" x14ac:dyDescent="0.25">
      <c r="A4" s="29" t="s">
        <v>137</v>
      </c>
      <c r="B4" s="92">
        <v>0</v>
      </c>
      <c r="C4" s="37">
        <v>0</v>
      </c>
      <c r="D4" s="37">
        <v>0</v>
      </c>
      <c r="E4" s="38">
        <v>0</v>
      </c>
    </row>
    <row r="5" spans="1:5" s="9" customFormat="1" x14ac:dyDescent="0.25">
      <c r="A5" s="29" t="s">
        <v>138</v>
      </c>
      <c r="B5" s="92">
        <v>0</v>
      </c>
      <c r="C5" s="37">
        <v>0</v>
      </c>
      <c r="D5" s="37">
        <v>0</v>
      </c>
      <c r="E5" s="38">
        <v>0</v>
      </c>
    </row>
    <row r="6" spans="1:5" s="9" customFormat="1" x14ac:dyDescent="0.25">
      <c r="A6" s="29" t="s">
        <v>139</v>
      </c>
      <c r="B6" s="92">
        <v>0</v>
      </c>
      <c r="C6" s="37">
        <v>0</v>
      </c>
      <c r="D6" s="37">
        <v>0</v>
      </c>
      <c r="E6" s="38">
        <v>0</v>
      </c>
    </row>
    <row r="7" spans="1:5" s="9" customFormat="1" x14ac:dyDescent="0.25">
      <c r="A7" s="29" t="s">
        <v>140</v>
      </c>
      <c r="B7" s="92">
        <v>0</v>
      </c>
      <c r="C7" s="37">
        <v>0</v>
      </c>
      <c r="D7" s="37">
        <v>0</v>
      </c>
      <c r="E7" s="38">
        <v>0</v>
      </c>
    </row>
    <row r="8" spans="1:5" ht="16.5" thickBot="1" x14ac:dyDescent="0.3">
      <c r="A8" s="30" t="s">
        <v>141</v>
      </c>
      <c r="B8" s="50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9" customFormat="1" x14ac:dyDescent="0.25">
      <c r="A2" s="7" t="s">
        <v>210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25">
      <c r="A3" s="29" t="s">
        <v>129</v>
      </c>
      <c r="B3" s="37">
        <f>$F$1*$L$1</f>
        <v>49999.999999999978</v>
      </c>
      <c r="C3" s="37">
        <f t="shared" ref="C3:BA3" si="0">$F$1*$L$1</f>
        <v>49999.999999999978</v>
      </c>
      <c r="D3" s="37">
        <f t="shared" si="0"/>
        <v>49999.999999999978</v>
      </c>
      <c r="E3" s="37">
        <f t="shared" si="0"/>
        <v>49999.999999999978</v>
      </c>
      <c r="F3" s="37">
        <f t="shared" si="0"/>
        <v>49999.999999999978</v>
      </c>
      <c r="G3" s="37">
        <f t="shared" si="0"/>
        <v>49999.999999999978</v>
      </c>
      <c r="H3" s="37">
        <f t="shared" si="0"/>
        <v>49999.999999999978</v>
      </c>
      <c r="I3" s="37">
        <f t="shared" si="0"/>
        <v>49999.999999999978</v>
      </c>
      <c r="J3" s="37">
        <f t="shared" si="0"/>
        <v>49999.999999999978</v>
      </c>
      <c r="K3" s="37">
        <f t="shared" si="0"/>
        <v>49999.999999999978</v>
      </c>
      <c r="L3" s="37">
        <f t="shared" si="0"/>
        <v>49999.999999999978</v>
      </c>
      <c r="M3" s="37">
        <f t="shared" si="0"/>
        <v>49999.999999999978</v>
      </c>
      <c r="N3" s="37">
        <f t="shared" si="0"/>
        <v>49999.999999999978</v>
      </c>
      <c r="O3" s="37">
        <f t="shared" si="0"/>
        <v>49999.999999999978</v>
      </c>
      <c r="P3" s="37">
        <f t="shared" si="0"/>
        <v>49999.999999999978</v>
      </c>
      <c r="Q3" s="37">
        <f t="shared" si="0"/>
        <v>49999.999999999978</v>
      </c>
      <c r="R3" s="37">
        <f t="shared" si="0"/>
        <v>49999.999999999978</v>
      </c>
      <c r="S3" s="37">
        <f t="shared" si="0"/>
        <v>49999.999999999978</v>
      </c>
      <c r="T3" s="37">
        <f t="shared" si="0"/>
        <v>49999.999999999978</v>
      </c>
      <c r="U3" s="37">
        <f t="shared" si="0"/>
        <v>49999.999999999978</v>
      </c>
      <c r="V3" s="37">
        <f t="shared" si="0"/>
        <v>49999.999999999978</v>
      </c>
      <c r="W3" s="37">
        <f t="shared" si="0"/>
        <v>49999.999999999978</v>
      </c>
      <c r="X3" s="37">
        <f t="shared" si="0"/>
        <v>49999.999999999978</v>
      </c>
      <c r="Y3" s="37">
        <f t="shared" si="0"/>
        <v>49999.999999999978</v>
      </c>
      <c r="Z3" s="37">
        <f t="shared" si="0"/>
        <v>49999.999999999978</v>
      </c>
      <c r="AA3" s="37">
        <f t="shared" si="0"/>
        <v>49999.999999999978</v>
      </c>
      <c r="AB3" s="37">
        <f t="shared" si="0"/>
        <v>49999.999999999978</v>
      </c>
      <c r="AC3" s="37">
        <f t="shared" si="0"/>
        <v>49999.999999999978</v>
      </c>
      <c r="AD3" s="37">
        <f t="shared" si="0"/>
        <v>49999.999999999978</v>
      </c>
      <c r="AE3" s="37">
        <f t="shared" si="0"/>
        <v>49999.999999999978</v>
      </c>
      <c r="AF3" s="37">
        <f t="shared" si="0"/>
        <v>49999.999999999978</v>
      </c>
      <c r="AG3" s="37">
        <f t="shared" si="0"/>
        <v>49999.999999999978</v>
      </c>
      <c r="AH3" s="37">
        <f t="shared" si="0"/>
        <v>49999.999999999978</v>
      </c>
      <c r="AI3" s="37">
        <f t="shared" si="0"/>
        <v>49999.999999999978</v>
      </c>
      <c r="AJ3" s="37">
        <f t="shared" si="0"/>
        <v>49999.999999999978</v>
      </c>
      <c r="AK3" s="37">
        <f t="shared" si="0"/>
        <v>49999.999999999978</v>
      </c>
      <c r="AL3" s="37">
        <f t="shared" si="0"/>
        <v>49999.999999999978</v>
      </c>
      <c r="AM3" s="37">
        <f t="shared" si="0"/>
        <v>49999.999999999978</v>
      </c>
      <c r="AN3" s="37">
        <f t="shared" si="0"/>
        <v>49999.999999999978</v>
      </c>
      <c r="AO3" s="37">
        <f t="shared" si="0"/>
        <v>49999.999999999978</v>
      </c>
      <c r="AP3" s="37">
        <f t="shared" si="0"/>
        <v>49999.999999999978</v>
      </c>
      <c r="AQ3" s="37">
        <f t="shared" si="0"/>
        <v>49999.999999999978</v>
      </c>
      <c r="AR3" s="37">
        <f t="shared" si="0"/>
        <v>49999.999999999978</v>
      </c>
      <c r="AS3" s="37">
        <f t="shared" si="0"/>
        <v>49999.999999999978</v>
      </c>
      <c r="AT3" s="37">
        <f t="shared" si="0"/>
        <v>49999.999999999978</v>
      </c>
      <c r="AU3" s="37">
        <f t="shared" si="0"/>
        <v>49999.999999999978</v>
      </c>
      <c r="AV3" s="37">
        <f t="shared" si="0"/>
        <v>49999.999999999978</v>
      </c>
      <c r="AW3" s="37">
        <f t="shared" si="0"/>
        <v>49999.999999999978</v>
      </c>
      <c r="AX3" s="37">
        <f t="shared" si="0"/>
        <v>49999.999999999978</v>
      </c>
      <c r="AY3" s="37">
        <f t="shared" si="0"/>
        <v>49999.999999999978</v>
      </c>
      <c r="AZ3" s="37">
        <f t="shared" si="0"/>
        <v>49999.999999999978</v>
      </c>
      <c r="BA3" s="38">
        <f t="shared" si="0"/>
        <v>49999.999999999978</v>
      </c>
    </row>
    <row r="4" spans="1:53" ht="16.5" thickBot="1" x14ac:dyDescent="0.3">
      <c r="A4" s="30" t="s">
        <v>130</v>
      </c>
      <c r="B4" s="50">
        <f>$I$1*$L$1</f>
        <v>30000.000000000025</v>
      </c>
      <c r="C4" s="39">
        <f t="shared" ref="C4:BA4" si="1">$I$1*$L$1</f>
        <v>30000.000000000025</v>
      </c>
      <c r="D4" s="39">
        <f t="shared" si="1"/>
        <v>30000.000000000025</v>
      </c>
      <c r="E4" s="39">
        <f t="shared" si="1"/>
        <v>30000.000000000025</v>
      </c>
      <c r="F4" s="39">
        <f t="shared" si="1"/>
        <v>30000.000000000025</v>
      </c>
      <c r="G4" s="39">
        <f t="shared" si="1"/>
        <v>30000.000000000025</v>
      </c>
      <c r="H4" s="39">
        <f t="shared" si="1"/>
        <v>30000.000000000025</v>
      </c>
      <c r="I4" s="39">
        <f t="shared" si="1"/>
        <v>30000.000000000025</v>
      </c>
      <c r="J4" s="39">
        <f t="shared" si="1"/>
        <v>30000.000000000025</v>
      </c>
      <c r="K4" s="39">
        <f t="shared" si="1"/>
        <v>30000.000000000025</v>
      </c>
      <c r="L4" s="39">
        <f t="shared" si="1"/>
        <v>30000.000000000025</v>
      </c>
      <c r="M4" s="39">
        <f t="shared" si="1"/>
        <v>30000.000000000025</v>
      </c>
      <c r="N4" s="39">
        <f t="shared" si="1"/>
        <v>30000.000000000025</v>
      </c>
      <c r="O4" s="39">
        <f t="shared" si="1"/>
        <v>30000.000000000025</v>
      </c>
      <c r="P4" s="39">
        <f t="shared" si="1"/>
        <v>30000.000000000025</v>
      </c>
      <c r="Q4" s="39">
        <f t="shared" si="1"/>
        <v>30000.000000000025</v>
      </c>
      <c r="R4" s="39">
        <f t="shared" si="1"/>
        <v>30000.000000000025</v>
      </c>
      <c r="S4" s="39">
        <f t="shared" si="1"/>
        <v>30000.000000000025</v>
      </c>
      <c r="T4" s="39">
        <f t="shared" si="1"/>
        <v>30000.000000000025</v>
      </c>
      <c r="U4" s="39">
        <f t="shared" si="1"/>
        <v>30000.000000000025</v>
      </c>
      <c r="V4" s="39">
        <f t="shared" si="1"/>
        <v>30000.000000000025</v>
      </c>
      <c r="W4" s="39">
        <f t="shared" si="1"/>
        <v>30000.000000000025</v>
      </c>
      <c r="X4" s="39">
        <f t="shared" si="1"/>
        <v>30000.000000000025</v>
      </c>
      <c r="Y4" s="39">
        <f t="shared" si="1"/>
        <v>30000.000000000025</v>
      </c>
      <c r="Z4" s="39">
        <f t="shared" si="1"/>
        <v>30000.000000000025</v>
      </c>
      <c r="AA4" s="39">
        <f t="shared" si="1"/>
        <v>30000.000000000025</v>
      </c>
      <c r="AB4" s="39">
        <f t="shared" si="1"/>
        <v>30000.000000000025</v>
      </c>
      <c r="AC4" s="39">
        <f t="shared" si="1"/>
        <v>30000.000000000025</v>
      </c>
      <c r="AD4" s="39">
        <f t="shared" si="1"/>
        <v>30000.000000000025</v>
      </c>
      <c r="AE4" s="39">
        <f t="shared" si="1"/>
        <v>30000.000000000025</v>
      </c>
      <c r="AF4" s="39">
        <f t="shared" si="1"/>
        <v>30000.000000000025</v>
      </c>
      <c r="AG4" s="39">
        <f t="shared" si="1"/>
        <v>30000.000000000025</v>
      </c>
      <c r="AH4" s="39">
        <f t="shared" si="1"/>
        <v>30000.000000000025</v>
      </c>
      <c r="AI4" s="39">
        <f t="shared" si="1"/>
        <v>30000.000000000025</v>
      </c>
      <c r="AJ4" s="39">
        <f t="shared" si="1"/>
        <v>30000.000000000025</v>
      </c>
      <c r="AK4" s="39">
        <f t="shared" si="1"/>
        <v>30000.000000000025</v>
      </c>
      <c r="AL4" s="39">
        <f t="shared" si="1"/>
        <v>30000.000000000025</v>
      </c>
      <c r="AM4" s="39">
        <f t="shared" si="1"/>
        <v>30000.000000000025</v>
      </c>
      <c r="AN4" s="39">
        <f t="shared" si="1"/>
        <v>30000.000000000025</v>
      </c>
      <c r="AO4" s="39">
        <f t="shared" si="1"/>
        <v>30000.000000000025</v>
      </c>
      <c r="AP4" s="39">
        <f t="shared" si="1"/>
        <v>30000.000000000025</v>
      </c>
      <c r="AQ4" s="39">
        <f t="shared" si="1"/>
        <v>30000.000000000025</v>
      </c>
      <c r="AR4" s="39">
        <f t="shared" si="1"/>
        <v>30000.000000000025</v>
      </c>
      <c r="AS4" s="39">
        <f t="shared" si="1"/>
        <v>30000.000000000025</v>
      </c>
      <c r="AT4" s="39">
        <f t="shared" si="1"/>
        <v>30000.000000000025</v>
      </c>
      <c r="AU4" s="39">
        <f t="shared" si="1"/>
        <v>30000.000000000025</v>
      </c>
      <c r="AV4" s="39">
        <f t="shared" si="1"/>
        <v>30000.000000000025</v>
      </c>
      <c r="AW4" s="39">
        <f t="shared" si="1"/>
        <v>30000.000000000025</v>
      </c>
      <c r="AX4" s="39">
        <f t="shared" si="1"/>
        <v>30000.000000000025</v>
      </c>
      <c r="AY4" s="39">
        <f t="shared" si="1"/>
        <v>30000.000000000025</v>
      </c>
      <c r="AZ4" s="39">
        <f t="shared" si="1"/>
        <v>30000.000000000025</v>
      </c>
      <c r="BA4" s="40">
        <f t="shared" si="1"/>
        <v>30000.000000000025</v>
      </c>
    </row>
    <row r="5" spans="1:53" x14ac:dyDescent="0.25">
      <c r="D5" s="2"/>
      <c r="E5" s="2"/>
      <c r="F5" s="2"/>
    </row>
    <row r="6" spans="1:53" x14ac:dyDescent="0.25">
      <c r="D6" s="2"/>
      <c r="E6" s="2"/>
      <c r="F6" s="2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B15" s="2"/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9" customFormat="1" x14ac:dyDescent="0.25">
      <c r="A2" s="7" t="s">
        <v>200</v>
      </c>
      <c r="B2" s="28" t="s">
        <v>46</v>
      </c>
    </row>
    <row r="3" spans="1:2" x14ac:dyDescent="0.25">
      <c r="A3" s="29" t="s">
        <v>119</v>
      </c>
      <c r="B3" s="38">
        <v>0</v>
      </c>
    </row>
    <row r="4" spans="1:2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4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103</v>
      </c>
    </row>
    <row r="2" spans="1:18" x14ac:dyDescent="0.25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109</v>
      </c>
    </row>
    <row r="8" spans="1:18" x14ac:dyDescent="0.25">
      <c r="A8" s="5" t="s">
        <v>110</v>
      </c>
    </row>
    <row r="9" spans="1:18" x14ac:dyDescent="0.25">
      <c r="A9" s="5" t="s">
        <v>111</v>
      </c>
    </row>
    <row r="10" spans="1:18" x14ac:dyDescent="0.25">
      <c r="A10" s="5" t="s">
        <v>112</v>
      </c>
    </row>
    <row r="11" spans="1:18" x14ac:dyDescent="0.25">
      <c r="A11" s="5" t="s">
        <v>113</v>
      </c>
    </row>
    <row r="12" spans="1:18" x14ac:dyDescent="0.25">
      <c r="A12" s="5" t="s">
        <v>114</v>
      </c>
    </row>
    <row r="13" spans="1:18" x14ac:dyDescent="0.25">
      <c r="A13" s="5" t="s">
        <v>115</v>
      </c>
    </row>
    <row r="14" spans="1:18" x14ac:dyDescent="0.25">
      <c r="A14" s="5" t="s">
        <v>116</v>
      </c>
    </row>
    <row r="15" spans="1:18" x14ac:dyDescent="0.25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[bbl/day]</v>
      </c>
    </row>
    <row r="2" spans="1:2" s="9" customFormat="1" x14ac:dyDescent="0.25">
      <c r="A2" s="7" t="s">
        <v>200</v>
      </c>
      <c r="B2" s="28" t="s">
        <v>46</v>
      </c>
    </row>
    <row r="3" spans="1:2" s="9" customFormat="1" x14ac:dyDescent="0.25">
      <c r="A3" s="29" t="s">
        <v>119</v>
      </c>
      <c r="B3" s="38">
        <v>30000</v>
      </c>
    </row>
    <row r="4" spans="1:2" ht="16.5" thickBot="1" x14ac:dyDescent="0.3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25">
      <c r="A2" s="7" t="s">
        <v>275</v>
      </c>
      <c r="B2" s="28" t="s">
        <v>46</v>
      </c>
    </row>
    <row r="3" spans="1:2" x14ac:dyDescent="0.25">
      <c r="A3" s="29" t="s">
        <v>148</v>
      </c>
      <c r="B3" s="38"/>
    </row>
    <row r="4" spans="1:2" x14ac:dyDescent="0.25">
      <c r="A4" s="29" t="s">
        <v>149</v>
      </c>
      <c r="B4" s="38"/>
    </row>
    <row r="5" spans="1:2" x14ac:dyDescent="0.25">
      <c r="A5" s="29" t="s">
        <v>150</v>
      </c>
      <c r="B5" s="38"/>
    </row>
    <row r="6" spans="1:2" x14ac:dyDescent="0.25">
      <c r="A6" s="29" t="s">
        <v>151</v>
      </c>
      <c r="B6" s="38"/>
    </row>
    <row r="7" spans="1:2" x14ac:dyDescent="0.25">
      <c r="A7" s="29" t="s">
        <v>152</v>
      </c>
      <c r="B7" s="38"/>
    </row>
    <row r="8" spans="1:2" x14ac:dyDescent="0.25">
      <c r="A8" s="29" t="s">
        <v>153</v>
      </c>
      <c r="B8" s="38"/>
    </row>
    <row r="9" spans="1:2" x14ac:dyDescent="0.25">
      <c r="A9" s="29" t="s">
        <v>154</v>
      </c>
      <c r="B9" s="38"/>
    </row>
    <row r="10" spans="1:2" x14ac:dyDescent="0.25">
      <c r="A10" s="29" t="s">
        <v>155</v>
      </c>
      <c r="B10" s="38"/>
    </row>
    <row r="11" spans="1:2" x14ac:dyDescent="0.25">
      <c r="A11" s="29" t="s">
        <v>156</v>
      </c>
      <c r="B11" s="38"/>
    </row>
    <row r="12" spans="1:2" x14ac:dyDescent="0.25">
      <c r="A12" s="29" t="s">
        <v>157</v>
      </c>
      <c r="B12" s="38"/>
    </row>
    <row r="13" spans="1:2" x14ac:dyDescent="0.25">
      <c r="A13" s="29" t="s">
        <v>158</v>
      </c>
      <c r="B13" s="38"/>
    </row>
    <row r="14" spans="1:2" x14ac:dyDescent="0.25">
      <c r="A14" s="29" t="s">
        <v>159</v>
      </c>
      <c r="B14" s="38"/>
    </row>
    <row r="15" spans="1:2" x14ac:dyDescent="0.25">
      <c r="A15" s="29" t="s">
        <v>160</v>
      </c>
      <c r="B15" s="38"/>
    </row>
    <row r="16" spans="1:2" x14ac:dyDescent="0.25">
      <c r="A16" s="29" t="s">
        <v>161</v>
      </c>
      <c r="B16" s="38"/>
    </row>
    <row r="17" spans="1:2" x14ac:dyDescent="0.25">
      <c r="A17" s="29" t="s">
        <v>162</v>
      </c>
      <c r="B17" s="38"/>
    </row>
    <row r="18" spans="1:2" x14ac:dyDescent="0.25">
      <c r="A18" s="29" t="s">
        <v>163</v>
      </c>
      <c r="B18" s="38"/>
    </row>
    <row r="19" spans="1:2" x14ac:dyDescent="0.25">
      <c r="A19" s="29" t="s">
        <v>164</v>
      </c>
      <c r="B19" s="38"/>
    </row>
    <row r="20" spans="1:2" x14ac:dyDescent="0.25">
      <c r="A20" s="29" t="s">
        <v>165</v>
      </c>
      <c r="B20" s="38"/>
    </row>
    <row r="21" spans="1:2" x14ac:dyDescent="0.25">
      <c r="A21" s="29" t="s">
        <v>166</v>
      </c>
      <c r="B21" s="38"/>
    </row>
    <row r="22" spans="1:2" x14ac:dyDescent="0.25">
      <c r="A22" s="29" t="s">
        <v>167</v>
      </c>
      <c r="B22" s="38"/>
    </row>
    <row r="23" spans="1:2" x14ac:dyDescent="0.25">
      <c r="A23" s="29" t="s">
        <v>168</v>
      </c>
      <c r="B23" s="38"/>
    </row>
    <row r="24" spans="1:2" x14ac:dyDescent="0.25">
      <c r="A24" s="29" t="s">
        <v>169</v>
      </c>
      <c r="B24" s="38"/>
    </row>
    <row r="25" spans="1:2" x14ac:dyDescent="0.25">
      <c r="A25" s="29" t="s">
        <v>170</v>
      </c>
      <c r="B25" s="38"/>
    </row>
    <row r="26" spans="1:2" x14ac:dyDescent="0.25">
      <c r="A26" s="29" t="s">
        <v>171</v>
      </c>
      <c r="B26" s="38"/>
    </row>
    <row r="27" spans="1:2" x14ac:dyDescent="0.25">
      <c r="A27" s="29" t="s">
        <v>172</v>
      </c>
      <c r="B27" s="38"/>
    </row>
    <row r="28" spans="1:2" x14ac:dyDescent="0.25">
      <c r="A28" s="29" t="s">
        <v>173</v>
      </c>
      <c r="B28" s="38"/>
    </row>
    <row r="29" spans="1:2" x14ac:dyDescent="0.25">
      <c r="A29" s="29" t="s">
        <v>174</v>
      </c>
      <c r="B29" s="38"/>
    </row>
    <row r="30" spans="1:2" ht="16.5" thickBot="1" x14ac:dyDescent="0.3">
      <c r="A30" s="30" t="s">
        <v>175</v>
      </c>
      <c r="B30" s="40"/>
    </row>
    <row r="31" spans="1:2" s="99" customFormat="1" x14ac:dyDescent="0.25">
      <c r="A31" s="100"/>
      <c r="B31" s="11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9" customFormat="1" x14ac:dyDescent="0.25">
      <c r="A2" s="7" t="s">
        <v>276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25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25">
      <c r="A4" s="29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25">
      <c r="A5" s="29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25">
      <c r="A6" s="29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32">
        <v>1</v>
      </c>
      <c r="BD6" s="87"/>
    </row>
    <row r="7" spans="1:56" ht="16.5" thickBot="1" x14ac:dyDescent="0.3">
      <c r="A7" s="30" t="s">
        <v>127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86"/>
    </row>
    <row r="10" spans="1:56" x14ac:dyDescent="0.25">
      <c r="D10" s="2"/>
      <c r="E10" s="2"/>
      <c r="F10" s="2"/>
    </row>
    <row r="11" spans="1:56" x14ac:dyDescent="0.25">
      <c r="B11" s="54"/>
      <c r="D11" s="2"/>
      <c r="E11" s="2"/>
      <c r="F11" s="2"/>
    </row>
    <row r="12" spans="1:56" x14ac:dyDescent="0.25">
      <c r="D12" s="2" t="s">
        <v>296</v>
      </c>
      <c r="E12" s="2"/>
      <c r="F12" s="13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9" customFormat="1" x14ac:dyDescent="0.25">
      <c r="A2" s="7" t="s">
        <v>276</v>
      </c>
      <c r="B2" s="28" t="s">
        <v>46</v>
      </c>
    </row>
    <row r="3" spans="1:2" s="9" customFormat="1" x14ac:dyDescent="0.25">
      <c r="A3" s="29" t="s">
        <v>123</v>
      </c>
      <c r="B3" s="32">
        <v>0.35</v>
      </c>
    </row>
    <row r="4" spans="1:2" s="9" customFormat="1" x14ac:dyDescent="0.25">
      <c r="A4" s="29" t="s">
        <v>124</v>
      </c>
      <c r="B4" s="32">
        <v>0.35</v>
      </c>
    </row>
    <row r="5" spans="1:2" s="9" customFormat="1" x14ac:dyDescent="0.25">
      <c r="A5" s="29" t="s">
        <v>125</v>
      </c>
      <c r="B5" s="32">
        <v>0.35</v>
      </c>
    </row>
    <row r="6" spans="1:2" s="9" customFormat="1" x14ac:dyDescent="0.25">
      <c r="A6" s="29" t="s">
        <v>126</v>
      </c>
      <c r="B6" s="32">
        <v>0.35</v>
      </c>
    </row>
    <row r="7" spans="1:2" ht="16.5" thickBot="1" x14ac:dyDescent="0.3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4" s="9" customFormat="1" x14ac:dyDescent="0.25">
      <c r="A2" s="7" t="s">
        <v>212</v>
      </c>
      <c r="B2" s="129" t="s">
        <v>278</v>
      </c>
      <c r="C2" s="28" t="s">
        <v>46</v>
      </c>
    </row>
    <row r="3" spans="1:4" s="9" customFormat="1" x14ac:dyDescent="0.25">
      <c r="A3" s="29" t="s">
        <v>136</v>
      </c>
      <c r="B3" s="120" t="s">
        <v>142</v>
      </c>
      <c r="C3" s="35">
        <v>0.1</v>
      </c>
      <c r="D3" s="1"/>
    </row>
    <row r="4" spans="1:4" x14ac:dyDescent="0.25">
      <c r="A4" s="29" t="s">
        <v>137</v>
      </c>
      <c r="B4" s="120" t="s">
        <v>142</v>
      </c>
      <c r="C4" s="35">
        <v>0.1</v>
      </c>
    </row>
    <row r="5" spans="1:4" x14ac:dyDescent="0.25">
      <c r="A5" s="29" t="s">
        <v>138</v>
      </c>
      <c r="B5" s="120" t="s">
        <v>142</v>
      </c>
      <c r="C5" s="35">
        <v>0.1</v>
      </c>
    </row>
    <row r="6" spans="1:4" x14ac:dyDescent="0.25">
      <c r="A6" s="29" t="s">
        <v>139</v>
      </c>
      <c r="B6" s="120" t="s">
        <v>142</v>
      </c>
      <c r="C6" s="35">
        <v>0.1</v>
      </c>
    </row>
    <row r="7" spans="1:4" x14ac:dyDescent="0.25">
      <c r="A7" s="29" t="s">
        <v>140</v>
      </c>
      <c r="B7" s="120" t="s">
        <v>142</v>
      </c>
      <c r="C7" s="35">
        <v>0.1</v>
      </c>
    </row>
    <row r="8" spans="1:4" x14ac:dyDescent="0.25">
      <c r="A8" s="29" t="s">
        <v>141</v>
      </c>
      <c r="B8" s="120" t="s">
        <v>142</v>
      </c>
      <c r="C8" s="35">
        <v>0.1</v>
      </c>
    </row>
    <row r="9" spans="1:4" x14ac:dyDescent="0.25">
      <c r="A9" s="29" t="s">
        <v>136</v>
      </c>
      <c r="B9" s="120" t="s">
        <v>143</v>
      </c>
      <c r="C9" s="35">
        <v>0.2</v>
      </c>
    </row>
    <row r="10" spans="1:4" x14ac:dyDescent="0.25">
      <c r="A10" s="29" t="s">
        <v>137</v>
      </c>
      <c r="B10" s="120" t="s">
        <v>143</v>
      </c>
      <c r="C10" s="35">
        <v>0.2</v>
      </c>
    </row>
    <row r="11" spans="1:4" x14ac:dyDescent="0.25">
      <c r="A11" s="29" t="s">
        <v>138</v>
      </c>
      <c r="B11" s="120" t="s">
        <v>143</v>
      </c>
      <c r="C11" s="35">
        <v>0.2</v>
      </c>
    </row>
    <row r="12" spans="1:4" x14ac:dyDescent="0.25">
      <c r="A12" s="29" t="s">
        <v>139</v>
      </c>
      <c r="B12" s="120" t="s">
        <v>143</v>
      </c>
      <c r="C12" s="35">
        <v>0.2</v>
      </c>
    </row>
    <row r="13" spans="1:4" x14ac:dyDescent="0.25">
      <c r="A13" s="29" t="s">
        <v>140</v>
      </c>
      <c r="B13" s="120" t="s">
        <v>143</v>
      </c>
      <c r="C13" s="35">
        <v>0.2</v>
      </c>
    </row>
    <row r="14" spans="1:4" x14ac:dyDescent="0.25">
      <c r="A14" s="29" t="s">
        <v>141</v>
      </c>
      <c r="B14" s="120" t="s">
        <v>143</v>
      </c>
      <c r="C14" s="35">
        <v>0.2</v>
      </c>
    </row>
    <row r="15" spans="1:4" x14ac:dyDescent="0.25">
      <c r="A15" s="29" t="s">
        <v>136</v>
      </c>
      <c r="B15" s="120" t="s">
        <v>144</v>
      </c>
      <c r="C15" s="35">
        <v>1.5</v>
      </c>
    </row>
    <row r="16" spans="1:4" x14ac:dyDescent="0.25">
      <c r="A16" s="29" t="s">
        <v>137</v>
      </c>
      <c r="B16" s="120" t="s">
        <v>144</v>
      </c>
      <c r="C16" s="35">
        <v>1.5</v>
      </c>
    </row>
    <row r="17" spans="1:3" x14ac:dyDescent="0.25">
      <c r="A17" s="29" t="s">
        <v>138</v>
      </c>
      <c r="B17" s="120" t="s">
        <v>144</v>
      </c>
      <c r="C17" s="35">
        <v>1.5</v>
      </c>
    </row>
    <row r="18" spans="1:3" x14ac:dyDescent="0.25">
      <c r="A18" s="29" t="s">
        <v>139</v>
      </c>
      <c r="B18" s="120" t="s">
        <v>144</v>
      </c>
      <c r="C18" s="35">
        <v>1.5</v>
      </c>
    </row>
    <row r="19" spans="1:3" x14ac:dyDescent="0.25">
      <c r="A19" s="29" t="s">
        <v>140</v>
      </c>
      <c r="B19" s="120" t="s">
        <v>144</v>
      </c>
      <c r="C19" s="35">
        <v>1.5</v>
      </c>
    </row>
    <row r="20" spans="1:3" x14ac:dyDescent="0.25">
      <c r="A20" s="29" t="s">
        <v>141</v>
      </c>
      <c r="B20" s="120" t="s">
        <v>144</v>
      </c>
      <c r="C20" s="35">
        <v>1.5</v>
      </c>
    </row>
    <row r="21" spans="1:3" x14ac:dyDescent="0.25">
      <c r="A21" s="29" t="s">
        <v>136</v>
      </c>
      <c r="B21" s="120" t="s">
        <v>145</v>
      </c>
      <c r="C21" s="35">
        <v>2</v>
      </c>
    </row>
    <row r="22" spans="1:3" x14ac:dyDescent="0.25">
      <c r="A22" s="29" t="s">
        <v>137</v>
      </c>
      <c r="B22" s="120" t="s">
        <v>145</v>
      </c>
      <c r="C22" s="35">
        <v>2</v>
      </c>
    </row>
    <row r="23" spans="1:3" x14ac:dyDescent="0.25">
      <c r="A23" s="29" t="s">
        <v>138</v>
      </c>
      <c r="B23" s="120" t="s">
        <v>145</v>
      </c>
      <c r="C23" s="35">
        <v>2</v>
      </c>
    </row>
    <row r="24" spans="1:3" x14ac:dyDescent="0.25">
      <c r="A24" s="29" t="s">
        <v>139</v>
      </c>
      <c r="B24" s="120" t="s">
        <v>145</v>
      </c>
      <c r="C24" s="35">
        <v>2</v>
      </c>
    </row>
    <row r="25" spans="1:3" x14ac:dyDescent="0.25">
      <c r="A25" s="29" t="s">
        <v>140</v>
      </c>
      <c r="B25" s="120" t="s">
        <v>145</v>
      </c>
      <c r="C25" s="35">
        <v>2</v>
      </c>
    </row>
    <row r="26" spans="1:3" ht="16.5" thickBot="1" x14ac:dyDescent="0.3">
      <c r="A26" s="30" t="s">
        <v>141</v>
      </c>
      <c r="B26" s="130" t="s">
        <v>145</v>
      </c>
      <c r="C26" s="36">
        <v>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9" customFormat="1" x14ac:dyDescent="0.25">
      <c r="A2" s="7" t="s">
        <v>200</v>
      </c>
      <c r="B2" s="28" t="s">
        <v>46</v>
      </c>
    </row>
    <row r="3" spans="1:2" s="9" customFormat="1" x14ac:dyDescent="0.25">
      <c r="A3" s="29" t="s">
        <v>119</v>
      </c>
      <c r="B3" s="32">
        <v>0</v>
      </c>
    </row>
    <row r="4" spans="1:2" s="9" customFormat="1" x14ac:dyDescent="0.25">
      <c r="A4" s="29" t="s">
        <v>120</v>
      </c>
      <c r="B4" s="32">
        <v>0</v>
      </c>
    </row>
    <row r="5" spans="1:2" s="9" customFormat="1" ht="16.5" thickBot="1" x14ac:dyDescent="0.3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46" x14ac:dyDescent="0.25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x14ac:dyDescent="0.25">
      <c r="A3" s="63" t="s">
        <v>89</v>
      </c>
      <c r="B3" s="107">
        <v>1E-4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25">
      <c r="A4" s="29" t="s">
        <v>90</v>
      </c>
      <c r="B4" s="10">
        <v>0</v>
      </c>
      <c r="C4" s="10">
        <v>0</v>
      </c>
      <c r="D4" s="10">
        <v>0</v>
      </c>
      <c r="E4" s="10">
        <v>0</v>
      </c>
      <c r="F4" s="10">
        <v>1E-4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25">
      <c r="A5" s="29" t="s">
        <v>91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1E-4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25">
      <c r="A6" s="29" t="s">
        <v>92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25">
      <c r="A7" s="29" t="s">
        <v>93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25">
      <c r="A8" s="29" t="s">
        <v>94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1E-4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25">
      <c r="A9" s="29" t="s">
        <v>95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1E-4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25">
      <c r="A10" s="29" t="s">
        <v>96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1E-4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25">
      <c r="A11" s="29" t="s">
        <v>97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1E-4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25">
      <c r="A12" s="29" t="s">
        <v>98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1E-4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25">
      <c r="A13" s="29" t="s">
        <v>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1E-4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25">
      <c r="A14" s="29" t="s">
        <v>100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1E-4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25">
      <c r="A15" s="29" t="s">
        <v>101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1E-4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25">
      <c r="A16" s="29" t="s">
        <v>102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1E-4</v>
      </c>
      <c r="AC16" s="10">
        <v>0</v>
      </c>
      <c r="AD16" s="109">
        <v>0</v>
      </c>
      <c r="AE16" s="10">
        <v>0</v>
      </c>
      <c r="AF16" s="10">
        <v>0</v>
      </c>
      <c r="AG16" s="10">
        <v>0</v>
      </c>
      <c r="AH16" s="1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9">
        <v>0</v>
      </c>
      <c r="AP16" s="10">
        <v>0</v>
      </c>
      <c r="AQ16" s="110">
        <v>0</v>
      </c>
      <c r="AR16" s="10">
        <v>0</v>
      </c>
      <c r="AS16" s="10">
        <v>0</v>
      </c>
      <c r="AT16" s="32">
        <v>0</v>
      </c>
    </row>
    <row r="17" spans="1:46" x14ac:dyDescent="0.25">
      <c r="A17" s="63" t="s">
        <v>119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1E-4</v>
      </c>
      <c r="J17" s="107">
        <v>0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  <c r="X17" s="107">
        <v>0</v>
      </c>
      <c r="Y17" s="107">
        <v>0</v>
      </c>
      <c r="Z17" s="107">
        <v>0</v>
      </c>
      <c r="AA17" s="107">
        <v>0</v>
      </c>
      <c r="AB17" s="107">
        <v>0</v>
      </c>
      <c r="AC17" s="107">
        <v>0</v>
      </c>
      <c r="AD17" s="106">
        <v>0</v>
      </c>
      <c r="AE17" s="107">
        <v>0</v>
      </c>
      <c r="AF17" s="107">
        <v>0</v>
      </c>
      <c r="AG17" s="107">
        <v>0</v>
      </c>
      <c r="AH17" s="108">
        <v>0</v>
      </c>
      <c r="AI17" s="107">
        <v>0</v>
      </c>
      <c r="AJ17" s="107">
        <v>0</v>
      </c>
      <c r="AK17" s="107">
        <v>0</v>
      </c>
      <c r="AL17" s="107">
        <v>0</v>
      </c>
      <c r="AM17" s="107">
        <v>0</v>
      </c>
      <c r="AN17" s="107">
        <v>0</v>
      </c>
      <c r="AO17" s="106">
        <v>0</v>
      </c>
      <c r="AP17" s="107">
        <v>0</v>
      </c>
      <c r="AQ17" s="108">
        <v>0</v>
      </c>
      <c r="AR17" s="107">
        <v>0</v>
      </c>
      <c r="AS17" s="107">
        <v>0</v>
      </c>
      <c r="AT17" s="115">
        <v>0</v>
      </c>
    </row>
    <row r="18" spans="1:46" x14ac:dyDescent="0.25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1E-4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25">
      <c r="A19" s="89" t="s">
        <v>121</v>
      </c>
      <c r="B19" s="112">
        <v>0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111">
        <v>0</v>
      </c>
      <c r="AE19" s="112">
        <v>0</v>
      </c>
      <c r="AF19" s="112">
        <v>0</v>
      </c>
      <c r="AG19" s="112">
        <v>0</v>
      </c>
      <c r="AH19" s="113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11">
        <v>0</v>
      </c>
      <c r="AP19" s="112">
        <v>0</v>
      </c>
      <c r="AQ19" s="113">
        <v>0</v>
      </c>
      <c r="AR19" s="112">
        <v>0</v>
      </c>
      <c r="AS19" s="112">
        <v>0</v>
      </c>
      <c r="AT19" s="116">
        <v>0</v>
      </c>
    </row>
    <row r="20" spans="1:46" x14ac:dyDescent="0.25">
      <c r="A20" s="29" t="s">
        <v>148</v>
      </c>
      <c r="B20" s="10">
        <v>0</v>
      </c>
      <c r="C20" s="10">
        <v>1E-4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9">
        <v>1E-4</v>
      </c>
      <c r="AE20" s="10">
        <v>0</v>
      </c>
      <c r="AF20" s="10">
        <v>0</v>
      </c>
      <c r="AG20" s="10">
        <v>0</v>
      </c>
      <c r="AH20" s="1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9">
        <v>0</v>
      </c>
      <c r="AP20" s="10">
        <v>0</v>
      </c>
      <c r="AQ20" s="110">
        <v>0</v>
      </c>
      <c r="AR20" s="10">
        <v>0</v>
      </c>
      <c r="AS20" s="10">
        <v>0</v>
      </c>
      <c r="AT20" s="32">
        <v>0</v>
      </c>
    </row>
    <row r="21" spans="1:46" x14ac:dyDescent="0.25">
      <c r="A21" s="29" t="s">
        <v>149</v>
      </c>
      <c r="B21" s="10">
        <v>1E-4</v>
      </c>
      <c r="C21" s="10">
        <v>0</v>
      </c>
      <c r="D21" s="10">
        <v>1E-4</v>
      </c>
      <c r="E21" s="10">
        <v>0</v>
      </c>
      <c r="F21" s="10">
        <v>1E-4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25">
      <c r="A22" s="29" t="s">
        <v>150</v>
      </c>
      <c r="B22" s="10">
        <v>0</v>
      </c>
      <c r="C22" s="10">
        <v>1E-4</v>
      </c>
      <c r="D22" s="10">
        <v>0</v>
      </c>
      <c r="E22" s="10">
        <v>1E-4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25">
      <c r="A23" s="29" t="s">
        <v>151</v>
      </c>
      <c r="B23" s="10">
        <v>0</v>
      </c>
      <c r="C23" s="10">
        <v>0</v>
      </c>
      <c r="D23" s="10">
        <v>1E-4</v>
      </c>
      <c r="E23" s="10">
        <v>0</v>
      </c>
      <c r="F23" s="10">
        <v>0</v>
      </c>
      <c r="G23" s="10">
        <v>1E-4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1E-4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25">
      <c r="A24" s="29" t="s">
        <v>152</v>
      </c>
      <c r="B24" s="10">
        <v>0</v>
      </c>
      <c r="C24" s="10">
        <v>1E-4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1E-4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25">
      <c r="A25" s="29" t="s">
        <v>153</v>
      </c>
      <c r="B25" s="10">
        <v>0</v>
      </c>
      <c r="C25" s="10">
        <v>0</v>
      </c>
      <c r="D25" s="10">
        <v>0</v>
      </c>
      <c r="E25" s="10">
        <v>1E-4</v>
      </c>
      <c r="F25" s="10">
        <v>0</v>
      </c>
      <c r="G25" s="10">
        <v>0</v>
      </c>
      <c r="H25" s="10">
        <v>1E-4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25">
      <c r="A26" s="29" t="s">
        <v>154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1E-4</v>
      </c>
      <c r="H26" s="10">
        <v>0</v>
      </c>
      <c r="I26" s="10">
        <v>1E-4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25">
      <c r="A27" s="29" t="s">
        <v>155</v>
      </c>
      <c r="B27" s="10">
        <v>0</v>
      </c>
      <c r="C27" s="10">
        <v>0</v>
      </c>
      <c r="D27" s="10">
        <v>0</v>
      </c>
      <c r="E27" s="10">
        <v>0</v>
      </c>
      <c r="F27" s="10">
        <v>1E-4</v>
      </c>
      <c r="G27" s="10">
        <v>0</v>
      </c>
      <c r="H27" s="10">
        <v>1E-4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25">
      <c r="A28" s="29" t="s">
        <v>156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25">
      <c r="A29" s="29" t="s">
        <v>157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25">
      <c r="A30" s="29" t="s">
        <v>158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25">
      <c r="A31" s="29" t="s">
        <v>159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25">
      <c r="A32" s="29" t="s">
        <v>160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25">
      <c r="A33" s="29" t="s">
        <v>161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25">
      <c r="A34" s="29" t="s">
        <v>162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1E-4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1E-4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25">
      <c r="A35" s="29" t="s">
        <v>163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1E-4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25">
      <c r="A36" s="29" t="s">
        <v>164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25">
      <c r="A37" s="29" t="s">
        <v>165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1E-4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1E-4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25">
      <c r="A38" s="29" t="s">
        <v>166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1E-4</v>
      </c>
      <c r="T38" s="10">
        <v>0</v>
      </c>
      <c r="U38" s="10">
        <v>0</v>
      </c>
      <c r="V38" s="10">
        <v>0</v>
      </c>
      <c r="W38" s="10">
        <v>1E-4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25">
      <c r="A39" s="29" t="s">
        <v>167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1E-4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1E-4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25">
      <c r="A40" s="29" t="s">
        <v>168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1E-4</v>
      </c>
      <c r="V40" s="10">
        <v>0</v>
      </c>
      <c r="W40" s="10">
        <v>1E-4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25">
      <c r="A41" s="29" t="s">
        <v>169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1E-4</v>
      </c>
      <c r="U41" s="10">
        <v>0</v>
      </c>
      <c r="V41" s="10">
        <v>1E-4</v>
      </c>
      <c r="W41" s="10">
        <v>0</v>
      </c>
      <c r="X41" s="10">
        <v>1E-4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x14ac:dyDescent="0.25">
      <c r="A42" s="29" t="s">
        <v>170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1E-4</v>
      </c>
      <c r="X42" s="10">
        <v>0</v>
      </c>
      <c r="Y42" s="10">
        <v>1E-4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25">
      <c r="A43" s="29" t="s">
        <v>171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1E-4</v>
      </c>
      <c r="Y43" s="10">
        <v>0</v>
      </c>
      <c r="Z43" s="10">
        <v>1E-4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25">
      <c r="A44" s="29" t="s">
        <v>172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1E-4</v>
      </c>
      <c r="Z44" s="10">
        <v>0</v>
      </c>
      <c r="AA44" s="10">
        <v>1E-4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25">
      <c r="A45" s="29" t="s">
        <v>173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1E-4</v>
      </c>
      <c r="AA45" s="10">
        <v>0</v>
      </c>
      <c r="AB45" s="10">
        <v>1E-4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25">
      <c r="A46" s="29" t="s">
        <v>174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1E-4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25">
      <c r="A47" s="29" t="s">
        <v>175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1E-4</v>
      </c>
      <c r="Q47" s="10">
        <v>0</v>
      </c>
      <c r="R47" s="10">
        <v>0</v>
      </c>
      <c r="S47" s="10">
        <v>0</v>
      </c>
      <c r="T47" s="10">
        <v>0</v>
      </c>
      <c r="U47" s="10">
        <v>1E-4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9">
        <v>0</v>
      </c>
      <c r="AE47" s="10">
        <v>0</v>
      </c>
      <c r="AF47" s="10">
        <v>0</v>
      </c>
      <c r="AG47" s="10">
        <v>0</v>
      </c>
      <c r="AH47" s="1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9">
        <v>0</v>
      </c>
      <c r="AP47" s="10">
        <v>0</v>
      </c>
      <c r="AQ47" s="110">
        <v>0</v>
      </c>
      <c r="AR47" s="10">
        <v>0</v>
      </c>
      <c r="AS47" s="10">
        <v>0</v>
      </c>
      <c r="AT47" s="32">
        <v>0</v>
      </c>
    </row>
    <row r="48" spans="1:46" x14ac:dyDescent="0.25">
      <c r="A48" s="63" t="s">
        <v>132</v>
      </c>
      <c r="B48" s="107">
        <v>0</v>
      </c>
      <c r="C48" s="107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v>0</v>
      </c>
      <c r="V48" s="107">
        <v>0</v>
      </c>
      <c r="W48" s="107">
        <v>0</v>
      </c>
      <c r="X48" s="107">
        <v>0</v>
      </c>
      <c r="Y48" s="107">
        <v>0</v>
      </c>
      <c r="Z48" s="107">
        <v>0</v>
      </c>
      <c r="AA48" s="107">
        <v>0</v>
      </c>
      <c r="AB48" s="107">
        <v>0</v>
      </c>
      <c r="AC48" s="107">
        <v>0</v>
      </c>
      <c r="AD48" s="106">
        <v>0</v>
      </c>
      <c r="AE48" s="107">
        <v>0</v>
      </c>
      <c r="AF48" s="107">
        <v>0</v>
      </c>
      <c r="AG48" s="107">
        <v>0</v>
      </c>
      <c r="AH48" s="108">
        <v>0</v>
      </c>
      <c r="AI48" s="107">
        <v>0</v>
      </c>
      <c r="AJ48" s="107">
        <v>0</v>
      </c>
      <c r="AK48" s="107">
        <v>0</v>
      </c>
      <c r="AL48" s="107">
        <v>0</v>
      </c>
      <c r="AM48" s="107">
        <v>0</v>
      </c>
      <c r="AN48" s="107">
        <v>0</v>
      </c>
      <c r="AO48" s="106">
        <v>0</v>
      </c>
      <c r="AP48" s="107">
        <v>0</v>
      </c>
      <c r="AQ48" s="108">
        <v>0</v>
      </c>
      <c r="AR48" s="107">
        <v>0</v>
      </c>
      <c r="AS48" s="107">
        <v>0</v>
      </c>
      <c r="AT48" s="115">
        <v>0</v>
      </c>
    </row>
    <row r="49" spans="1:46" x14ac:dyDescent="0.25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25">
      <c r="A50" s="89" t="s">
        <v>134</v>
      </c>
      <c r="B50" s="112">
        <v>0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0</v>
      </c>
      <c r="Y50" s="112">
        <v>0</v>
      </c>
      <c r="Z50" s="112">
        <v>0</v>
      </c>
      <c r="AA50" s="112">
        <v>0</v>
      </c>
      <c r="AB50" s="112">
        <v>0</v>
      </c>
      <c r="AC50" s="112">
        <v>0</v>
      </c>
      <c r="AD50" s="111">
        <v>0</v>
      </c>
      <c r="AE50" s="112">
        <v>0</v>
      </c>
      <c r="AF50" s="112">
        <v>0</v>
      </c>
      <c r="AG50" s="112">
        <v>0</v>
      </c>
      <c r="AH50" s="113">
        <v>0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11">
        <v>0</v>
      </c>
      <c r="AP50" s="112">
        <v>0</v>
      </c>
      <c r="AQ50" s="113">
        <v>0</v>
      </c>
      <c r="AR50" s="112">
        <v>0</v>
      </c>
      <c r="AS50" s="112">
        <v>0</v>
      </c>
      <c r="AT50" s="116">
        <v>0</v>
      </c>
    </row>
    <row r="51" spans="1:46" x14ac:dyDescent="0.25">
      <c r="A51" s="63" t="s">
        <v>129</v>
      </c>
      <c r="B51" s="107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1E-4</v>
      </c>
      <c r="AS51" s="107">
        <v>1E-4</v>
      </c>
      <c r="AT51" s="115">
        <v>1E-4</v>
      </c>
    </row>
    <row r="52" spans="1:46" x14ac:dyDescent="0.25">
      <c r="A52" s="89" t="s">
        <v>130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1E-4</v>
      </c>
      <c r="AS52" s="112">
        <v>1E-4</v>
      </c>
      <c r="AT52" s="116">
        <v>1E-4</v>
      </c>
    </row>
    <row r="53" spans="1:46" x14ac:dyDescent="0.25">
      <c r="A53" s="29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25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1E-4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25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2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1E-4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25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1E-4</v>
      </c>
      <c r="AR57" s="10">
        <v>0</v>
      </c>
      <c r="AS57" s="10">
        <v>0</v>
      </c>
      <c r="AT57" s="32">
        <v>0</v>
      </c>
    </row>
    <row r="58" spans="1:46" ht="16.5" thickBot="1" x14ac:dyDescent="0.3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9" customFormat="1" x14ac:dyDescent="0.25">
      <c r="A2" s="7" t="s">
        <v>210</v>
      </c>
      <c r="B2" s="28" t="s">
        <v>46</v>
      </c>
    </row>
    <row r="3" spans="1:2" s="9" customFormat="1" x14ac:dyDescent="0.25">
      <c r="A3" s="29" t="s">
        <v>129</v>
      </c>
      <c r="B3" s="32">
        <v>1.5</v>
      </c>
    </row>
    <row r="4" spans="1:2" ht="16.5" thickBot="1" x14ac:dyDescent="0.3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9" customFormat="1" x14ac:dyDescent="0.25">
      <c r="A2" s="7" t="s">
        <v>275</v>
      </c>
      <c r="B2" s="28" t="s">
        <v>46</v>
      </c>
    </row>
    <row r="3" spans="1:2" s="9" customFormat="1" x14ac:dyDescent="0.25">
      <c r="A3" s="29" t="s">
        <v>89</v>
      </c>
      <c r="B3" s="32">
        <v>95</v>
      </c>
    </row>
    <row r="4" spans="1:2" s="9" customFormat="1" x14ac:dyDescent="0.25">
      <c r="A4" s="29" t="s">
        <v>90</v>
      </c>
      <c r="B4" s="32">
        <v>93</v>
      </c>
    </row>
    <row r="5" spans="1:2" s="9" customFormat="1" x14ac:dyDescent="0.25">
      <c r="A5" s="29" t="s">
        <v>91</v>
      </c>
      <c r="B5" s="32">
        <v>97</v>
      </c>
    </row>
    <row r="6" spans="1:2" s="9" customFormat="1" x14ac:dyDescent="0.25">
      <c r="A6" s="29" t="s">
        <v>92</v>
      </c>
      <c r="B6" s="32">
        <v>94</v>
      </c>
    </row>
    <row r="7" spans="1:2" s="9" customFormat="1" x14ac:dyDescent="0.25">
      <c r="A7" s="29" t="s">
        <v>93</v>
      </c>
      <c r="B7" s="32">
        <v>96</v>
      </c>
    </row>
    <row r="8" spans="1:2" s="9" customFormat="1" x14ac:dyDescent="0.25">
      <c r="A8" s="29" t="s">
        <v>94</v>
      </c>
      <c r="B8" s="32">
        <v>98</v>
      </c>
    </row>
    <row r="9" spans="1:2" s="9" customFormat="1" x14ac:dyDescent="0.25">
      <c r="A9" s="29" t="s">
        <v>95</v>
      </c>
      <c r="B9" s="32">
        <v>99</v>
      </c>
    </row>
    <row r="10" spans="1:2" s="9" customFormat="1" x14ac:dyDescent="0.25">
      <c r="A10" s="29" t="s">
        <v>96</v>
      </c>
      <c r="B10" s="32">
        <v>97</v>
      </c>
    </row>
    <row r="11" spans="1:2" s="9" customFormat="1" x14ac:dyDescent="0.25">
      <c r="A11" s="29" t="s">
        <v>97</v>
      </c>
      <c r="B11" s="32">
        <v>101</v>
      </c>
    </row>
    <row r="12" spans="1:2" s="9" customFormat="1" x14ac:dyDescent="0.25">
      <c r="A12" s="29" t="s">
        <v>98</v>
      </c>
      <c r="B12" s="32">
        <v>103</v>
      </c>
    </row>
    <row r="13" spans="1:2" s="9" customFormat="1" x14ac:dyDescent="0.25">
      <c r="A13" s="29" t="s">
        <v>99</v>
      </c>
      <c r="B13" s="32">
        <v>100</v>
      </c>
    </row>
    <row r="14" spans="1:2" s="9" customFormat="1" x14ac:dyDescent="0.25">
      <c r="A14" s="29" t="s">
        <v>100</v>
      </c>
      <c r="B14" s="32">
        <v>99</v>
      </c>
    </row>
    <row r="15" spans="1:2" s="9" customFormat="1" x14ac:dyDescent="0.25">
      <c r="A15" s="29" t="s">
        <v>101</v>
      </c>
      <c r="B15" s="32">
        <v>95</v>
      </c>
    </row>
    <row r="16" spans="1:2" s="9" customFormat="1" x14ac:dyDescent="0.25">
      <c r="A16" s="89" t="s">
        <v>102</v>
      </c>
      <c r="B16" s="116">
        <v>105</v>
      </c>
    </row>
    <row r="17" spans="1:2" s="9" customFormat="1" x14ac:dyDescent="0.25">
      <c r="A17" s="29" t="s">
        <v>119</v>
      </c>
      <c r="B17" s="32">
        <v>90</v>
      </c>
    </row>
    <row r="18" spans="1:2" s="9" customFormat="1" x14ac:dyDescent="0.25">
      <c r="A18" s="29" t="s">
        <v>120</v>
      </c>
      <c r="B18" s="32">
        <v>100</v>
      </c>
    </row>
    <row r="19" spans="1:2" s="9" customFormat="1" x14ac:dyDescent="0.25">
      <c r="A19" s="89" t="s">
        <v>121</v>
      </c>
      <c r="B19" s="116">
        <v>110</v>
      </c>
    </row>
    <row r="20" spans="1:2" s="9" customFormat="1" x14ac:dyDescent="0.25">
      <c r="A20" s="29" t="s">
        <v>129</v>
      </c>
      <c r="B20" s="32">
        <v>110</v>
      </c>
    </row>
    <row r="21" spans="1:2" ht="16.5" thickBot="1" x14ac:dyDescent="0.3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277</v>
      </c>
    </row>
    <row r="2" spans="1:6" x14ac:dyDescent="0.25">
      <c r="A2" s="6" t="s">
        <v>275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25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25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25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25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25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25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25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25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25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25">
      <c r="A16" s="131" t="s">
        <v>102</v>
      </c>
      <c r="B16" s="112">
        <v>2.5</v>
      </c>
      <c r="C16" s="112">
        <v>2</v>
      </c>
      <c r="D16" s="112">
        <v>5</v>
      </c>
      <c r="E16" s="112">
        <v>11</v>
      </c>
      <c r="F16" s="116">
        <v>15</v>
      </c>
    </row>
    <row r="17" spans="1:6" x14ac:dyDescent="0.25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25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6.5" thickBot="1" x14ac:dyDescent="0.3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25">
      <c r="B2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118</v>
      </c>
    </row>
    <row r="2" spans="1:20" x14ac:dyDescent="0.25">
      <c r="A2" s="5" t="s">
        <v>119</v>
      </c>
    </row>
    <row r="3" spans="1:20" x14ac:dyDescent="0.25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[USD/(bbl/day)]</v>
      </c>
    </row>
    <row r="2" spans="1:5" s="9" customFormat="1" x14ac:dyDescent="0.25">
      <c r="A2" s="7" t="s">
        <v>276</v>
      </c>
      <c r="B2" s="8" t="s">
        <v>193</v>
      </c>
      <c r="C2" s="8" t="s">
        <v>194</v>
      </c>
      <c r="D2" s="8" t="s">
        <v>195</v>
      </c>
      <c r="E2" s="28" t="s">
        <v>196</v>
      </c>
    </row>
    <row r="3" spans="1:5" s="9" customFormat="1" x14ac:dyDescent="0.25">
      <c r="A3" s="29" t="s">
        <v>123</v>
      </c>
      <c r="B3" s="37">
        <v>20</v>
      </c>
      <c r="C3" s="37">
        <v>999</v>
      </c>
      <c r="D3" s="37">
        <v>999</v>
      </c>
      <c r="E3" s="51">
        <v>999</v>
      </c>
    </row>
    <row r="4" spans="1:5" s="9" customFormat="1" x14ac:dyDescent="0.25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25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25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6.5" thickBot="1" x14ac:dyDescent="0.3">
      <c r="A7" s="30" t="s">
        <v>127</v>
      </c>
      <c r="B7" s="50">
        <v>20</v>
      </c>
      <c r="C7" s="39">
        <v>20</v>
      </c>
      <c r="D7" s="39">
        <v>99999</v>
      </c>
      <c r="E7" s="40">
        <v>99999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[bbl/day]</v>
      </c>
    </row>
    <row r="2" spans="1:2" x14ac:dyDescent="0.25">
      <c r="A2" s="7" t="s">
        <v>280</v>
      </c>
      <c r="B2" s="28" t="s">
        <v>46</v>
      </c>
    </row>
    <row r="3" spans="1:2" x14ac:dyDescent="0.25">
      <c r="A3" s="29" t="s">
        <v>193</v>
      </c>
      <c r="B3" s="38">
        <v>0</v>
      </c>
    </row>
    <row r="4" spans="1:2" x14ac:dyDescent="0.25">
      <c r="A4" s="29" t="s">
        <v>194</v>
      </c>
      <c r="B4" s="38">
        <v>7143</v>
      </c>
    </row>
    <row r="5" spans="1:2" x14ac:dyDescent="0.25">
      <c r="A5" s="29" t="s">
        <v>195</v>
      </c>
      <c r="B5" s="38">
        <v>14285.714285714286</v>
      </c>
    </row>
    <row r="6" spans="1:2" ht="16.5" thickBot="1" x14ac:dyDescent="0.3">
      <c r="A6" s="30" t="s">
        <v>196</v>
      </c>
      <c r="B6" s="52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5" s="9" customFormat="1" x14ac:dyDescent="0.25">
      <c r="A2" s="7" t="s">
        <v>215</v>
      </c>
      <c r="B2" s="8" t="s">
        <v>183</v>
      </c>
      <c r="C2" s="8" t="s">
        <v>184</v>
      </c>
      <c r="D2" s="8" t="s">
        <v>185</v>
      </c>
      <c r="E2" s="28" t="s">
        <v>186</v>
      </c>
    </row>
    <row r="3" spans="1:5" x14ac:dyDescent="0.25">
      <c r="A3" s="29" t="s">
        <v>132</v>
      </c>
      <c r="B3" s="37">
        <v>2</v>
      </c>
      <c r="C3" s="37">
        <v>2.2000000000000002</v>
      </c>
      <c r="D3" s="37">
        <v>2.5</v>
      </c>
      <c r="E3" s="51">
        <v>2.2999999999999998</v>
      </c>
    </row>
    <row r="4" spans="1:5" x14ac:dyDescent="0.25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6.5" thickBot="1" x14ac:dyDescent="0.3">
      <c r="A5" s="30" t="s">
        <v>134</v>
      </c>
      <c r="B5" s="46">
        <v>2</v>
      </c>
      <c r="C5" s="46">
        <v>2.2000000000000002</v>
      </c>
      <c r="D5" s="46">
        <v>2.5</v>
      </c>
      <c r="E5" s="47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7" t="s">
        <v>281</v>
      </c>
      <c r="B2" s="28" t="s">
        <v>46</v>
      </c>
    </row>
    <row r="3" spans="1:2" x14ac:dyDescent="0.25">
      <c r="A3" s="29" t="s">
        <v>183</v>
      </c>
      <c r="B3" s="38">
        <v>0</v>
      </c>
    </row>
    <row r="4" spans="1:2" x14ac:dyDescent="0.25">
      <c r="A4" s="29" t="s">
        <v>184</v>
      </c>
      <c r="B4" s="38">
        <v>50000</v>
      </c>
    </row>
    <row r="5" spans="1:2" x14ac:dyDescent="0.25">
      <c r="A5" s="29" t="s">
        <v>185</v>
      </c>
      <c r="B5" s="38">
        <v>100000</v>
      </c>
    </row>
    <row r="6" spans="1:2" ht="16.5" thickBot="1" x14ac:dyDescent="0.3">
      <c r="A6" s="30" t="s">
        <v>186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[USD/(bbl/day)]</v>
      </c>
    </row>
    <row r="2" spans="1:6" s="9" customFormat="1" x14ac:dyDescent="0.25">
      <c r="A2" s="7" t="s">
        <v>212</v>
      </c>
      <c r="B2" s="114" t="s">
        <v>278</v>
      </c>
      <c r="C2" s="8" t="s">
        <v>188</v>
      </c>
      <c r="D2" s="8" t="s">
        <v>189</v>
      </c>
      <c r="E2" s="8" t="s">
        <v>190</v>
      </c>
      <c r="F2" s="28" t="s">
        <v>191</v>
      </c>
    </row>
    <row r="3" spans="1:6" s="9" customFormat="1" x14ac:dyDescent="0.25">
      <c r="A3" s="29" t="s">
        <v>136</v>
      </c>
      <c r="B3" s="103" t="s">
        <v>142</v>
      </c>
      <c r="C3" s="37">
        <v>10</v>
      </c>
      <c r="D3" s="37">
        <v>10</v>
      </c>
      <c r="E3" s="37">
        <v>10</v>
      </c>
      <c r="F3" s="38">
        <v>10</v>
      </c>
    </row>
    <row r="4" spans="1:6" x14ac:dyDescent="0.25">
      <c r="A4" s="29" t="s">
        <v>137</v>
      </c>
      <c r="B4" s="103" t="s">
        <v>142</v>
      </c>
      <c r="C4" s="37">
        <v>10</v>
      </c>
      <c r="D4" s="37">
        <v>10</v>
      </c>
      <c r="E4" s="37">
        <v>10</v>
      </c>
      <c r="F4" s="38">
        <v>10</v>
      </c>
    </row>
    <row r="5" spans="1:6" x14ac:dyDescent="0.25">
      <c r="A5" s="29" t="s">
        <v>138</v>
      </c>
      <c r="B5" s="103" t="s">
        <v>142</v>
      </c>
      <c r="C5" s="37">
        <v>10</v>
      </c>
      <c r="D5" s="37">
        <v>10</v>
      </c>
      <c r="E5" s="37">
        <v>10</v>
      </c>
      <c r="F5" s="38">
        <v>10</v>
      </c>
    </row>
    <row r="6" spans="1:6" x14ac:dyDescent="0.25">
      <c r="A6" s="29" t="s">
        <v>139</v>
      </c>
      <c r="B6" s="103" t="s">
        <v>142</v>
      </c>
      <c r="C6" s="37">
        <v>10</v>
      </c>
      <c r="D6" s="37">
        <v>10</v>
      </c>
      <c r="E6" s="37">
        <v>10</v>
      </c>
      <c r="F6" s="38">
        <v>10</v>
      </c>
    </row>
    <row r="7" spans="1:6" x14ac:dyDescent="0.25">
      <c r="A7" s="29" t="s">
        <v>140</v>
      </c>
      <c r="B7" s="103" t="s">
        <v>142</v>
      </c>
      <c r="C7" s="37">
        <v>10</v>
      </c>
      <c r="D7" s="37">
        <v>10</v>
      </c>
      <c r="E7" s="37">
        <v>10</v>
      </c>
      <c r="F7" s="38">
        <v>10</v>
      </c>
    </row>
    <row r="8" spans="1:6" x14ac:dyDescent="0.25">
      <c r="A8" s="89" t="s">
        <v>141</v>
      </c>
      <c r="B8" s="132" t="s">
        <v>142</v>
      </c>
      <c r="C8" s="133">
        <v>10</v>
      </c>
      <c r="D8" s="133">
        <v>10</v>
      </c>
      <c r="E8" s="133">
        <v>10</v>
      </c>
      <c r="F8" s="90">
        <v>10</v>
      </c>
    </row>
    <row r="9" spans="1:6" x14ac:dyDescent="0.25">
      <c r="A9" s="29" t="s">
        <v>136</v>
      </c>
      <c r="B9" s="103" t="s">
        <v>143</v>
      </c>
      <c r="C9" s="37">
        <v>12</v>
      </c>
      <c r="D9" s="37">
        <v>12</v>
      </c>
      <c r="E9" s="37">
        <v>12</v>
      </c>
      <c r="F9" s="38">
        <v>12</v>
      </c>
    </row>
    <row r="10" spans="1:6" x14ac:dyDescent="0.25">
      <c r="A10" s="29" t="s">
        <v>137</v>
      </c>
      <c r="B10" s="103" t="s">
        <v>143</v>
      </c>
      <c r="C10" s="37">
        <v>12</v>
      </c>
      <c r="D10" s="37">
        <v>12</v>
      </c>
      <c r="E10" s="37">
        <v>12</v>
      </c>
      <c r="F10" s="38">
        <v>12</v>
      </c>
    </row>
    <row r="11" spans="1:6" x14ac:dyDescent="0.25">
      <c r="A11" s="29" t="s">
        <v>138</v>
      </c>
      <c r="B11" s="103" t="s">
        <v>143</v>
      </c>
      <c r="C11" s="37">
        <v>12</v>
      </c>
      <c r="D11" s="37">
        <v>12</v>
      </c>
      <c r="E11" s="37">
        <v>12</v>
      </c>
      <c r="F11" s="38">
        <v>12</v>
      </c>
    </row>
    <row r="12" spans="1:6" x14ac:dyDescent="0.25">
      <c r="A12" s="29" t="s">
        <v>139</v>
      </c>
      <c r="B12" s="103" t="s">
        <v>143</v>
      </c>
      <c r="C12" s="37">
        <v>12</v>
      </c>
      <c r="D12" s="37">
        <v>12</v>
      </c>
      <c r="E12" s="37">
        <v>12</v>
      </c>
      <c r="F12" s="38">
        <v>12</v>
      </c>
    </row>
    <row r="13" spans="1:6" x14ac:dyDescent="0.25">
      <c r="A13" s="29" t="s">
        <v>140</v>
      </c>
      <c r="B13" s="103" t="s">
        <v>143</v>
      </c>
      <c r="C13" s="37">
        <v>12</v>
      </c>
      <c r="D13" s="37">
        <v>12</v>
      </c>
      <c r="E13" s="37">
        <v>12</v>
      </c>
      <c r="F13" s="38">
        <v>12</v>
      </c>
    </row>
    <row r="14" spans="1:6" x14ac:dyDescent="0.25">
      <c r="A14" s="89" t="s">
        <v>141</v>
      </c>
      <c r="B14" s="132" t="s">
        <v>143</v>
      </c>
      <c r="C14" s="133">
        <v>12</v>
      </c>
      <c r="D14" s="133">
        <v>12</v>
      </c>
      <c r="E14" s="133">
        <v>12</v>
      </c>
      <c r="F14" s="90">
        <v>12</v>
      </c>
    </row>
    <row r="15" spans="1:6" x14ac:dyDescent="0.25">
      <c r="A15" s="29" t="s">
        <v>136</v>
      </c>
      <c r="B15" s="103" t="s">
        <v>144</v>
      </c>
      <c r="C15" s="37">
        <v>2500</v>
      </c>
      <c r="D15" s="37">
        <v>1500</v>
      </c>
      <c r="E15" s="37">
        <v>2500</v>
      </c>
      <c r="F15" s="38">
        <v>2500</v>
      </c>
    </row>
    <row r="16" spans="1:6" x14ac:dyDescent="0.25">
      <c r="A16" s="29" t="s">
        <v>137</v>
      </c>
      <c r="B16" s="103" t="s">
        <v>144</v>
      </c>
      <c r="C16" s="37">
        <v>2500</v>
      </c>
      <c r="D16" s="37">
        <v>1500</v>
      </c>
      <c r="E16" s="37">
        <v>2500</v>
      </c>
      <c r="F16" s="38">
        <v>2500</v>
      </c>
    </row>
    <row r="17" spans="1:6" x14ac:dyDescent="0.25">
      <c r="A17" s="29" t="s">
        <v>138</v>
      </c>
      <c r="B17" s="103" t="s">
        <v>144</v>
      </c>
      <c r="C17" s="37">
        <v>2500</v>
      </c>
      <c r="D17" s="37">
        <v>1000</v>
      </c>
      <c r="E17" s="37">
        <v>2500</v>
      </c>
      <c r="F17" s="38">
        <v>2500</v>
      </c>
    </row>
    <row r="18" spans="1:6" x14ac:dyDescent="0.25">
      <c r="A18" s="29" t="s">
        <v>139</v>
      </c>
      <c r="B18" s="103" t="s">
        <v>144</v>
      </c>
      <c r="C18" s="37">
        <v>2500</v>
      </c>
      <c r="D18" s="37">
        <v>1500</v>
      </c>
      <c r="E18" s="37">
        <v>2500</v>
      </c>
      <c r="F18" s="38">
        <v>2500</v>
      </c>
    </row>
    <row r="19" spans="1:6" x14ac:dyDescent="0.25">
      <c r="A19" s="29" t="s">
        <v>140</v>
      </c>
      <c r="B19" s="103" t="s">
        <v>144</v>
      </c>
      <c r="C19" s="37">
        <v>2500</v>
      </c>
      <c r="D19" s="37">
        <v>1500</v>
      </c>
      <c r="E19" s="37">
        <v>2500</v>
      </c>
      <c r="F19" s="38">
        <v>2500</v>
      </c>
    </row>
    <row r="20" spans="1:6" x14ac:dyDescent="0.25">
      <c r="A20" s="89" t="s">
        <v>141</v>
      </c>
      <c r="B20" s="132" t="s">
        <v>144</v>
      </c>
      <c r="C20" s="133">
        <v>2500</v>
      </c>
      <c r="D20" s="133">
        <v>1500</v>
      </c>
      <c r="E20" s="133">
        <v>2500</v>
      </c>
      <c r="F20" s="90">
        <v>2500</v>
      </c>
    </row>
    <row r="21" spans="1:6" x14ac:dyDescent="0.25">
      <c r="A21" s="29" t="s">
        <v>136</v>
      </c>
      <c r="B21" s="103" t="s">
        <v>145</v>
      </c>
      <c r="C21" s="37">
        <v>3000</v>
      </c>
      <c r="D21" s="37">
        <v>2000</v>
      </c>
      <c r="E21" s="37">
        <v>3000</v>
      </c>
      <c r="F21" s="38">
        <v>3000</v>
      </c>
    </row>
    <row r="22" spans="1:6" x14ac:dyDescent="0.25">
      <c r="A22" s="29" t="s">
        <v>137</v>
      </c>
      <c r="B22" s="103" t="s">
        <v>145</v>
      </c>
      <c r="C22" s="37">
        <v>3000</v>
      </c>
      <c r="D22" s="37">
        <v>2000</v>
      </c>
      <c r="E22" s="37">
        <v>3000</v>
      </c>
      <c r="F22" s="38">
        <v>3000</v>
      </c>
    </row>
    <row r="23" spans="1:6" x14ac:dyDescent="0.25">
      <c r="A23" s="29" t="s">
        <v>138</v>
      </c>
      <c r="B23" s="103" t="s">
        <v>145</v>
      </c>
      <c r="C23" s="37">
        <v>3000</v>
      </c>
      <c r="D23" s="37">
        <v>2000</v>
      </c>
      <c r="E23" s="37">
        <v>3000</v>
      </c>
      <c r="F23" s="38">
        <v>3000</v>
      </c>
    </row>
    <row r="24" spans="1:6" x14ac:dyDescent="0.25">
      <c r="A24" s="29" t="s">
        <v>139</v>
      </c>
      <c r="B24" s="103" t="s">
        <v>145</v>
      </c>
      <c r="C24" s="37">
        <v>3000</v>
      </c>
      <c r="D24" s="37">
        <v>2000</v>
      </c>
      <c r="E24" s="37">
        <v>3000</v>
      </c>
      <c r="F24" s="38">
        <v>3000</v>
      </c>
    </row>
    <row r="25" spans="1:6" x14ac:dyDescent="0.25">
      <c r="A25" s="29" t="s">
        <v>140</v>
      </c>
      <c r="B25" s="103" t="s">
        <v>145</v>
      </c>
      <c r="C25" s="37">
        <v>3000</v>
      </c>
      <c r="D25" s="37">
        <v>2000</v>
      </c>
      <c r="E25" s="37">
        <v>3000</v>
      </c>
      <c r="F25" s="38">
        <v>3000</v>
      </c>
    </row>
    <row r="26" spans="1:6" ht="16.5" thickBot="1" x14ac:dyDescent="0.3">
      <c r="A26" s="30" t="s">
        <v>141</v>
      </c>
      <c r="B26" s="128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Units!$A$2:$B$10, 2, FALSE),"/", VLOOKUP("time", Units!$A$2:$B$10, 2, FALSE),"]")</f>
        <v>Table of Treatment Capacity Expansion Increments [bbl/day]</v>
      </c>
    </row>
    <row r="2" spans="1:5" x14ac:dyDescent="0.25">
      <c r="A2" s="7" t="s">
        <v>282</v>
      </c>
      <c r="B2" s="8" t="s">
        <v>188</v>
      </c>
      <c r="C2" s="8" t="s">
        <v>189</v>
      </c>
      <c r="D2" s="8" t="s">
        <v>190</v>
      </c>
      <c r="E2" s="28" t="s">
        <v>191</v>
      </c>
    </row>
    <row r="3" spans="1:5" x14ac:dyDescent="0.25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25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25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6.5" thickBot="1" x14ac:dyDescent="0.3">
      <c r="A6" s="30" t="s">
        <v>145</v>
      </c>
      <c r="B6" s="50">
        <v>0</v>
      </c>
      <c r="C6" s="39">
        <v>10000</v>
      </c>
      <c r="D6" s="39">
        <v>20000</v>
      </c>
      <c r="E6" s="40">
        <v>30000</v>
      </c>
    </row>
    <row r="9" spans="1:5" x14ac:dyDescent="0.25">
      <c r="C9" s="95"/>
    </row>
    <row r="10" spans="1:5" x14ac:dyDescent="0.25">
      <c r="C10" s="9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</row>
    <row r="2" spans="1:2" ht="15.75" x14ac:dyDescent="0.25">
      <c r="A2" s="7" t="s">
        <v>45</v>
      </c>
      <c r="B2" s="28" t="s">
        <v>285</v>
      </c>
    </row>
    <row r="3" spans="1:2" ht="16.5" thickBot="1" x14ac:dyDescent="0.3">
      <c r="A3" s="30" t="s">
        <v>286</v>
      </c>
      <c r="B3" s="40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5" x14ac:dyDescent="0.25"/>
  <sheetData>
    <row r="1" spans="1:46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  <c r="H1" s="1"/>
    </row>
    <row r="2" spans="1:46" ht="15.75" x14ac:dyDescent="0.25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ht="15.75" x14ac:dyDescent="0.25">
      <c r="A3" s="29" t="s">
        <v>89</v>
      </c>
      <c r="B3" s="10">
        <v>1.4259999999999999</v>
      </c>
      <c r="C3" s="10" t="s">
        <v>287</v>
      </c>
      <c r="D3" s="10" t="s">
        <v>287</v>
      </c>
      <c r="E3" s="10" t="s">
        <v>287</v>
      </c>
      <c r="F3" s="10" t="s">
        <v>287</v>
      </c>
      <c r="G3" s="10" t="s">
        <v>287</v>
      </c>
      <c r="H3" s="10" t="s">
        <v>287</v>
      </c>
      <c r="I3" s="10" t="s">
        <v>287</v>
      </c>
      <c r="J3" s="10" t="s">
        <v>287</v>
      </c>
      <c r="K3" s="10" t="s">
        <v>287</v>
      </c>
      <c r="L3" s="10" t="s">
        <v>287</v>
      </c>
      <c r="M3" s="10" t="s">
        <v>287</v>
      </c>
      <c r="N3" s="10" t="s">
        <v>287</v>
      </c>
      <c r="O3" s="10" t="s">
        <v>287</v>
      </c>
      <c r="P3" s="10" t="s">
        <v>287</v>
      </c>
      <c r="Q3" s="10" t="s">
        <v>287</v>
      </c>
      <c r="R3" s="10" t="s">
        <v>287</v>
      </c>
      <c r="S3" s="10" t="s">
        <v>287</v>
      </c>
      <c r="T3" s="10" t="s">
        <v>287</v>
      </c>
      <c r="U3" s="10" t="s">
        <v>287</v>
      </c>
      <c r="V3" s="10" t="s">
        <v>287</v>
      </c>
      <c r="W3" s="10" t="s">
        <v>287</v>
      </c>
      <c r="X3" s="10" t="s">
        <v>287</v>
      </c>
      <c r="Y3" s="10" t="s">
        <v>287</v>
      </c>
      <c r="Z3" s="10" t="s">
        <v>287</v>
      </c>
      <c r="AA3" s="10" t="s">
        <v>287</v>
      </c>
      <c r="AB3" s="10" t="s">
        <v>287</v>
      </c>
      <c r="AC3" s="10" t="s">
        <v>287</v>
      </c>
      <c r="AD3" s="109" t="s">
        <v>287</v>
      </c>
      <c r="AE3" s="10" t="s">
        <v>287</v>
      </c>
      <c r="AF3" s="10" t="s">
        <v>287</v>
      </c>
      <c r="AG3" s="10" t="s">
        <v>287</v>
      </c>
      <c r="AH3" s="110" t="s">
        <v>287</v>
      </c>
      <c r="AI3" s="10" t="s">
        <v>287</v>
      </c>
      <c r="AJ3" s="10"/>
      <c r="AK3" s="10"/>
      <c r="AL3" s="10"/>
      <c r="AM3" s="10"/>
      <c r="AN3" s="10" t="s">
        <v>287</v>
      </c>
      <c r="AO3" s="109" t="s">
        <v>287</v>
      </c>
      <c r="AP3" s="10"/>
      <c r="AQ3" s="110"/>
      <c r="AR3" s="10" t="s">
        <v>287</v>
      </c>
      <c r="AS3" s="10" t="s">
        <v>287</v>
      </c>
      <c r="AT3" s="32" t="s">
        <v>287</v>
      </c>
    </row>
    <row r="4" spans="1:46" ht="15.75" x14ac:dyDescent="0.25">
      <c r="A4" s="29" t="s">
        <v>90</v>
      </c>
      <c r="B4" s="10" t="s">
        <v>287</v>
      </c>
      <c r="C4" s="10" t="s">
        <v>287</v>
      </c>
      <c r="D4" s="10" t="s">
        <v>287</v>
      </c>
      <c r="E4" s="10" t="s">
        <v>287</v>
      </c>
      <c r="F4" s="10">
        <v>1.6847000000000001</v>
      </c>
      <c r="G4" s="10" t="s">
        <v>287</v>
      </c>
      <c r="H4" s="10" t="s">
        <v>287</v>
      </c>
      <c r="I4" s="10" t="s">
        <v>287</v>
      </c>
      <c r="J4" s="10" t="s">
        <v>287</v>
      </c>
      <c r="K4" s="10" t="s">
        <v>287</v>
      </c>
      <c r="L4" s="10" t="s">
        <v>287</v>
      </c>
      <c r="M4" s="10" t="s">
        <v>287</v>
      </c>
      <c r="N4" s="10" t="s">
        <v>287</v>
      </c>
      <c r="O4" s="10" t="s">
        <v>287</v>
      </c>
      <c r="P4" s="10" t="s">
        <v>287</v>
      </c>
      <c r="Q4" s="10" t="s">
        <v>287</v>
      </c>
      <c r="R4" s="10" t="s">
        <v>287</v>
      </c>
      <c r="S4" s="10" t="s">
        <v>287</v>
      </c>
      <c r="T4" s="10" t="s">
        <v>287</v>
      </c>
      <c r="U4" s="10" t="s">
        <v>287</v>
      </c>
      <c r="V4" s="10" t="s">
        <v>287</v>
      </c>
      <c r="W4" s="10" t="s">
        <v>287</v>
      </c>
      <c r="X4" s="10" t="s">
        <v>287</v>
      </c>
      <c r="Y4" s="10" t="s">
        <v>287</v>
      </c>
      <c r="Z4" s="10" t="s">
        <v>287</v>
      </c>
      <c r="AA4" s="10" t="s">
        <v>287</v>
      </c>
      <c r="AB4" s="10" t="s">
        <v>287</v>
      </c>
      <c r="AC4" s="10" t="s">
        <v>287</v>
      </c>
      <c r="AD4" s="109" t="s">
        <v>287</v>
      </c>
      <c r="AE4" s="10" t="s">
        <v>287</v>
      </c>
      <c r="AF4" s="10" t="s">
        <v>287</v>
      </c>
      <c r="AG4" s="10" t="s">
        <v>287</v>
      </c>
      <c r="AH4" s="110" t="s">
        <v>287</v>
      </c>
      <c r="AI4" s="10" t="s">
        <v>287</v>
      </c>
      <c r="AJ4" s="10"/>
      <c r="AK4" s="10"/>
      <c r="AL4" s="10"/>
      <c r="AM4" s="10"/>
      <c r="AN4" s="10" t="s">
        <v>287</v>
      </c>
      <c r="AO4" s="109" t="s">
        <v>287</v>
      </c>
      <c r="AP4" s="10"/>
      <c r="AQ4" s="110"/>
      <c r="AR4" s="10" t="s">
        <v>287</v>
      </c>
      <c r="AS4" s="10" t="s">
        <v>287</v>
      </c>
      <c r="AT4" s="32" t="s">
        <v>287</v>
      </c>
    </row>
    <row r="5" spans="1:46" ht="15.75" x14ac:dyDescent="0.25">
      <c r="A5" s="29" t="s">
        <v>91</v>
      </c>
      <c r="B5" s="10" t="s">
        <v>287</v>
      </c>
      <c r="C5" s="10" t="s">
        <v>287</v>
      </c>
      <c r="D5" s="10" t="s">
        <v>287</v>
      </c>
      <c r="E5" s="10" t="s">
        <v>287</v>
      </c>
      <c r="F5" s="10" t="s">
        <v>287</v>
      </c>
      <c r="G5" s="10">
        <v>1.2563</v>
      </c>
      <c r="H5" s="10" t="s">
        <v>287</v>
      </c>
      <c r="I5" s="10" t="s">
        <v>287</v>
      </c>
      <c r="J5" s="10" t="s">
        <v>287</v>
      </c>
      <c r="K5" s="10" t="s">
        <v>287</v>
      </c>
      <c r="L5" s="10" t="s">
        <v>287</v>
      </c>
      <c r="M5" s="10" t="s">
        <v>287</v>
      </c>
      <c r="N5" s="10" t="s">
        <v>287</v>
      </c>
      <c r="O5" s="10" t="s">
        <v>287</v>
      </c>
      <c r="P5" s="10" t="s">
        <v>287</v>
      </c>
      <c r="Q5" s="10" t="s">
        <v>287</v>
      </c>
      <c r="R5" s="10" t="s">
        <v>287</v>
      </c>
      <c r="S5" s="10" t="s">
        <v>287</v>
      </c>
      <c r="T5" s="10" t="s">
        <v>287</v>
      </c>
      <c r="U5" s="10" t="s">
        <v>287</v>
      </c>
      <c r="V5" s="10" t="s">
        <v>287</v>
      </c>
      <c r="W5" s="10" t="s">
        <v>287</v>
      </c>
      <c r="X5" s="10" t="s">
        <v>287</v>
      </c>
      <c r="Y5" s="10" t="s">
        <v>287</v>
      </c>
      <c r="Z5" s="10" t="s">
        <v>287</v>
      </c>
      <c r="AA5" s="10" t="s">
        <v>287</v>
      </c>
      <c r="AB5" s="10" t="s">
        <v>287</v>
      </c>
      <c r="AC5" s="10" t="s">
        <v>287</v>
      </c>
      <c r="AD5" s="109" t="s">
        <v>287</v>
      </c>
      <c r="AE5" s="10" t="s">
        <v>287</v>
      </c>
      <c r="AF5" s="10" t="s">
        <v>287</v>
      </c>
      <c r="AG5" s="10" t="s">
        <v>287</v>
      </c>
      <c r="AH5" s="110" t="s">
        <v>287</v>
      </c>
      <c r="AI5" s="10" t="s">
        <v>287</v>
      </c>
      <c r="AJ5" s="10"/>
      <c r="AK5" s="10"/>
      <c r="AL5" s="10"/>
      <c r="AM5" s="10"/>
      <c r="AN5" s="10" t="s">
        <v>287</v>
      </c>
      <c r="AO5" s="109" t="s">
        <v>287</v>
      </c>
      <c r="AP5" s="10"/>
      <c r="AQ5" s="110"/>
      <c r="AR5" s="10" t="s">
        <v>287</v>
      </c>
      <c r="AS5" s="10" t="s">
        <v>287</v>
      </c>
      <c r="AT5" s="32" t="s">
        <v>287</v>
      </c>
    </row>
    <row r="6" spans="1:46" ht="15.75" x14ac:dyDescent="0.25">
      <c r="A6" s="29" t="s">
        <v>92</v>
      </c>
      <c r="B6" s="10" t="s">
        <v>287</v>
      </c>
      <c r="C6" s="10" t="s">
        <v>287</v>
      </c>
      <c r="D6" s="10" t="s">
        <v>287</v>
      </c>
      <c r="E6" s="10" t="s">
        <v>287</v>
      </c>
      <c r="F6" s="10" t="s">
        <v>287</v>
      </c>
      <c r="G6" s="10" t="s">
        <v>287</v>
      </c>
      <c r="H6" s="10" t="s">
        <v>287</v>
      </c>
      <c r="I6" s="10" t="s">
        <v>287</v>
      </c>
      <c r="J6" s="10" t="s">
        <v>287</v>
      </c>
      <c r="K6" s="10" t="s">
        <v>287</v>
      </c>
      <c r="L6" s="10">
        <v>2.5074000000000001</v>
      </c>
      <c r="M6" s="10" t="s">
        <v>287</v>
      </c>
      <c r="N6" s="10" t="s">
        <v>287</v>
      </c>
      <c r="O6" s="10" t="s">
        <v>287</v>
      </c>
      <c r="P6" s="10" t="s">
        <v>287</v>
      </c>
      <c r="Q6" s="10" t="s">
        <v>287</v>
      </c>
      <c r="R6" s="10" t="s">
        <v>287</v>
      </c>
      <c r="S6" s="10" t="s">
        <v>287</v>
      </c>
      <c r="T6" s="10" t="s">
        <v>287</v>
      </c>
      <c r="U6" s="10" t="s">
        <v>287</v>
      </c>
      <c r="V6" s="10" t="s">
        <v>287</v>
      </c>
      <c r="W6" s="10" t="s">
        <v>287</v>
      </c>
      <c r="X6" s="10" t="s">
        <v>287</v>
      </c>
      <c r="Y6" s="10" t="s">
        <v>287</v>
      </c>
      <c r="Z6" s="10" t="s">
        <v>287</v>
      </c>
      <c r="AA6" s="10" t="s">
        <v>287</v>
      </c>
      <c r="AB6" s="10" t="s">
        <v>287</v>
      </c>
      <c r="AC6" s="10" t="s">
        <v>287</v>
      </c>
      <c r="AD6" s="109" t="s">
        <v>287</v>
      </c>
      <c r="AE6" s="10" t="s">
        <v>287</v>
      </c>
      <c r="AF6" s="10" t="s">
        <v>287</v>
      </c>
      <c r="AG6" s="10" t="s">
        <v>287</v>
      </c>
      <c r="AH6" s="110" t="s">
        <v>287</v>
      </c>
      <c r="AI6" s="10" t="s">
        <v>287</v>
      </c>
      <c r="AJ6" s="10"/>
      <c r="AK6" s="10"/>
      <c r="AL6" s="10"/>
      <c r="AM6" s="10"/>
      <c r="AN6" s="10" t="s">
        <v>287</v>
      </c>
      <c r="AO6" s="109" t="s">
        <v>287</v>
      </c>
      <c r="AP6" s="10"/>
      <c r="AQ6" s="110"/>
      <c r="AR6" s="10" t="s">
        <v>287</v>
      </c>
      <c r="AS6" s="10" t="s">
        <v>287</v>
      </c>
      <c r="AT6" s="32" t="s">
        <v>287</v>
      </c>
    </row>
    <row r="7" spans="1:46" ht="15.75" x14ac:dyDescent="0.25">
      <c r="A7" s="29" t="s">
        <v>93</v>
      </c>
      <c r="B7" s="10" t="s">
        <v>287</v>
      </c>
      <c r="C7" s="10" t="s">
        <v>287</v>
      </c>
      <c r="D7" s="10" t="s">
        <v>287</v>
      </c>
      <c r="E7" s="10" t="s">
        <v>287</v>
      </c>
      <c r="F7" s="10" t="s">
        <v>287</v>
      </c>
      <c r="G7" s="10" t="s">
        <v>287</v>
      </c>
      <c r="H7" s="10" t="s">
        <v>287</v>
      </c>
      <c r="I7" s="10" t="s">
        <v>287</v>
      </c>
      <c r="J7" s="10" t="s">
        <v>287</v>
      </c>
      <c r="K7" s="10">
        <v>5.9184867367820804</v>
      </c>
      <c r="L7" s="10" t="s">
        <v>287</v>
      </c>
      <c r="M7" s="10">
        <v>1.4871000000000001</v>
      </c>
      <c r="N7" s="10" t="s">
        <v>287</v>
      </c>
      <c r="O7" s="10" t="s">
        <v>287</v>
      </c>
      <c r="P7" s="10" t="s">
        <v>287</v>
      </c>
      <c r="Q7" s="10" t="s">
        <v>287</v>
      </c>
      <c r="R7" s="10" t="s">
        <v>287</v>
      </c>
      <c r="S7" s="10" t="s">
        <v>287</v>
      </c>
      <c r="T7" s="10" t="s">
        <v>287</v>
      </c>
      <c r="U7" s="10" t="s">
        <v>287</v>
      </c>
      <c r="V7" s="10" t="s">
        <v>287</v>
      </c>
      <c r="W7" s="10" t="s">
        <v>287</v>
      </c>
      <c r="X7" s="10" t="s">
        <v>287</v>
      </c>
      <c r="Y7" s="10" t="s">
        <v>287</v>
      </c>
      <c r="Z7" s="10" t="s">
        <v>287</v>
      </c>
      <c r="AA7" s="10" t="s">
        <v>287</v>
      </c>
      <c r="AB7" s="10" t="s">
        <v>287</v>
      </c>
      <c r="AC7" s="10" t="s">
        <v>287</v>
      </c>
      <c r="AD7" s="109" t="s">
        <v>287</v>
      </c>
      <c r="AE7" s="10" t="s">
        <v>287</v>
      </c>
      <c r="AF7" s="10" t="s">
        <v>287</v>
      </c>
      <c r="AG7" s="10" t="s">
        <v>287</v>
      </c>
      <c r="AH7" s="110" t="s">
        <v>287</v>
      </c>
      <c r="AI7" s="10" t="s">
        <v>287</v>
      </c>
      <c r="AJ7" s="10"/>
      <c r="AK7" s="10"/>
      <c r="AL7" s="10"/>
      <c r="AM7" s="10"/>
      <c r="AN7" s="10" t="s">
        <v>287</v>
      </c>
      <c r="AO7" s="109" t="s">
        <v>287</v>
      </c>
      <c r="AP7" s="10"/>
      <c r="AQ7" s="110"/>
      <c r="AR7" s="10" t="s">
        <v>287</v>
      </c>
      <c r="AS7" s="10" t="s">
        <v>287</v>
      </c>
      <c r="AT7" s="32" t="s">
        <v>287</v>
      </c>
    </row>
    <row r="8" spans="1:46" ht="15.75" x14ac:dyDescent="0.25">
      <c r="A8" s="29" t="s">
        <v>94</v>
      </c>
      <c r="B8" s="10" t="s">
        <v>287</v>
      </c>
      <c r="C8" s="10" t="s">
        <v>287</v>
      </c>
      <c r="D8" s="10" t="s">
        <v>287</v>
      </c>
      <c r="E8" s="10" t="s">
        <v>287</v>
      </c>
      <c r="F8" s="10" t="s">
        <v>287</v>
      </c>
      <c r="G8" s="10" t="s">
        <v>287</v>
      </c>
      <c r="H8" s="10" t="s">
        <v>287</v>
      </c>
      <c r="I8" s="10" t="s">
        <v>287</v>
      </c>
      <c r="J8" s="10" t="s">
        <v>287</v>
      </c>
      <c r="K8" s="10" t="s">
        <v>287</v>
      </c>
      <c r="L8" s="10" t="s">
        <v>287</v>
      </c>
      <c r="M8" s="10" t="s">
        <v>287</v>
      </c>
      <c r="N8" s="10" t="s">
        <v>287</v>
      </c>
      <c r="O8" s="10" t="s">
        <v>287</v>
      </c>
      <c r="P8" s="10" t="s">
        <v>287</v>
      </c>
      <c r="Q8" s="10">
        <v>2.4758</v>
      </c>
      <c r="R8" s="10" t="s">
        <v>287</v>
      </c>
      <c r="S8" s="10" t="s">
        <v>287</v>
      </c>
      <c r="T8" s="10" t="s">
        <v>287</v>
      </c>
      <c r="U8" s="10" t="s">
        <v>287</v>
      </c>
      <c r="V8" s="10" t="s">
        <v>287</v>
      </c>
      <c r="W8" s="10" t="s">
        <v>287</v>
      </c>
      <c r="X8" s="10" t="s">
        <v>287</v>
      </c>
      <c r="Y8" s="10" t="s">
        <v>287</v>
      </c>
      <c r="Z8" s="10" t="s">
        <v>287</v>
      </c>
      <c r="AA8" s="10" t="s">
        <v>287</v>
      </c>
      <c r="AB8" s="10" t="s">
        <v>287</v>
      </c>
      <c r="AC8" s="10" t="s">
        <v>287</v>
      </c>
      <c r="AD8" s="109" t="s">
        <v>287</v>
      </c>
      <c r="AE8" s="10" t="s">
        <v>287</v>
      </c>
      <c r="AF8" s="10" t="s">
        <v>287</v>
      </c>
      <c r="AG8" s="10" t="s">
        <v>287</v>
      </c>
      <c r="AH8" s="110" t="s">
        <v>287</v>
      </c>
      <c r="AI8" s="10" t="s">
        <v>287</v>
      </c>
      <c r="AJ8" s="10"/>
      <c r="AK8" s="10"/>
      <c r="AL8" s="10"/>
      <c r="AM8" s="10"/>
      <c r="AN8" s="10" t="s">
        <v>287</v>
      </c>
      <c r="AO8" s="109" t="s">
        <v>287</v>
      </c>
      <c r="AP8" s="10"/>
      <c r="AQ8" s="110"/>
      <c r="AR8" s="10" t="s">
        <v>287</v>
      </c>
      <c r="AS8" s="10" t="s">
        <v>287</v>
      </c>
      <c r="AT8" s="32" t="s">
        <v>287</v>
      </c>
    </row>
    <row r="9" spans="1:46" ht="15.75" x14ac:dyDescent="0.25">
      <c r="A9" s="29" t="s">
        <v>95</v>
      </c>
      <c r="B9" s="10" t="s">
        <v>287</v>
      </c>
      <c r="C9" s="10" t="s">
        <v>287</v>
      </c>
      <c r="D9" s="10" t="s">
        <v>287</v>
      </c>
      <c r="E9" s="10" t="s">
        <v>287</v>
      </c>
      <c r="F9" s="10" t="s">
        <v>287</v>
      </c>
      <c r="G9" s="10" t="s">
        <v>287</v>
      </c>
      <c r="H9" s="10" t="s">
        <v>287</v>
      </c>
      <c r="I9" s="10" t="s">
        <v>287</v>
      </c>
      <c r="J9" s="10" t="s">
        <v>287</v>
      </c>
      <c r="K9" s="10" t="s">
        <v>287</v>
      </c>
      <c r="L9" s="10" t="s">
        <v>287</v>
      </c>
      <c r="M9" s="10" t="s">
        <v>287</v>
      </c>
      <c r="N9" s="10" t="s">
        <v>287</v>
      </c>
      <c r="O9" s="10" t="s">
        <v>287</v>
      </c>
      <c r="P9" s="10">
        <v>3.0722259990726202</v>
      </c>
      <c r="Q9" s="10" t="s">
        <v>287</v>
      </c>
      <c r="R9" s="10" t="s">
        <v>287</v>
      </c>
      <c r="S9" s="10" t="s">
        <v>287</v>
      </c>
      <c r="T9" s="10" t="s">
        <v>287</v>
      </c>
      <c r="U9" s="10" t="s">
        <v>287</v>
      </c>
      <c r="V9" s="10" t="s">
        <v>287</v>
      </c>
      <c r="W9" s="10" t="s">
        <v>287</v>
      </c>
      <c r="X9" s="10" t="s">
        <v>287</v>
      </c>
      <c r="Y9" s="10" t="s">
        <v>287</v>
      </c>
      <c r="Z9" s="10" t="s">
        <v>287</v>
      </c>
      <c r="AA9" s="10" t="s">
        <v>287</v>
      </c>
      <c r="AB9" s="10" t="s">
        <v>287</v>
      </c>
      <c r="AC9" s="10" t="s">
        <v>287</v>
      </c>
      <c r="AD9" s="109" t="s">
        <v>287</v>
      </c>
      <c r="AE9" s="10" t="s">
        <v>287</v>
      </c>
      <c r="AF9" s="10" t="s">
        <v>287</v>
      </c>
      <c r="AG9" s="10" t="s">
        <v>287</v>
      </c>
      <c r="AH9" s="110" t="s">
        <v>287</v>
      </c>
      <c r="AI9" s="10" t="s">
        <v>287</v>
      </c>
      <c r="AJ9" s="10"/>
      <c r="AK9" s="10"/>
      <c r="AL9" s="10"/>
      <c r="AM9" s="10"/>
      <c r="AN9" s="10" t="s">
        <v>287</v>
      </c>
      <c r="AO9" s="109" t="s">
        <v>287</v>
      </c>
      <c r="AP9" s="10"/>
      <c r="AQ9" s="110"/>
      <c r="AR9" s="10" t="s">
        <v>287</v>
      </c>
      <c r="AS9" s="10" t="s">
        <v>287</v>
      </c>
      <c r="AT9" s="32" t="s">
        <v>287</v>
      </c>
    </row>
    <row r="10" spans="1:46" ht="15.75" x14ac:dyDescent="0.25">
      <c r="A10" s="29" t="s">
        <v>96</v>
      </c>
      <c r="B10" s="10" t="s">
        <v>287</v>
      </c>
      <c r="C10" s="10" t="s">
        <v>287</v>
      </c>
      <c r="D10" s="10" t="s">
        <v>287</v>
      </c>
      <c r="E10" s="10" t="s">
        <v>287</v>
      </c>
      <c r="F10" s="10" t="s">
        <v>287</v>
      </c>
      <c r="G10" s="10" t="s">
        <v>287</v>
      </c>
      <c r="H10" s="10" t="s">
        <v>287</v>
      </c>
      <c r="I10" s="10" t="s">
        <v>287</v>
      </c>
      <c r="J10" s="10" t="s">
        <v>287</v>
      </c>
      <c r="K10" s="10" t="s">
        <v>287</v>
      </c>
      <c r="L10" s="10" t="s">
        <v>287</v>
      </c>
      <c r="M10" s="10" t="s">
        <v>287</v>
      </c>
      <c r="N10" s="10" t="s">
        <v>287</v>
      </c>
      <c r="O10" s="10" t="s">
        <v>287</v>
      </c>
      <c r="P10" s="10" t="s">
        <v>287</v>
      </c>
      <c r="Q10" s="10" t="s">
        <v>287</v>
      </c>
      <c r="R10" s="10" t="s">
        <v>287</v>
      </c>
      <c r="S10" s="10">
        <v>9.952</v>
      </c>
      <c r="T10" s="10" t="s">
        <v>287</v>
      </c>
      <c r="U10" s="10" t="s">
        <v>287</v>
      </c>
      <c r="V10" s="10" t="s">
        <v>287</v>
      </c>
      <c r="W10" s="10" t="s">
        <v>287</v>
      </c>
      <c r="X10" s="10" t="s">
        <v>287</v>
      </c>
      <c r="Y10" s="10" t="s">
        <v>287</v>
      </c>
      <c r="Z10" s="10" t="s">
        <v>287</v>
      </c>
      <c r="AA10" s="10" t="s">
        <v>287</v>
      </c>
      <c r="AB10" s="10" t="s">
        <v>287</v>
      </c>
      <c r="AC10" s="10" t="s">
        <v>287</v>
      </c>
      <c r="AD10" s="109" t="s">
        <v>287</v>
      </c>
      <c r="AE10" s="10" t="s">
        <v>287</v>
      </c>
      <c r="AF10" s="10" t="s">
        <v>287</v>
      </c>
      <c r="AG10" s="10" t="s">
        <v>287</v>
      </c>
      <c r="AH10" s="110" t="s">
        <v>287</v>
      </c>
      <c r="AI10" s="10" t="s">
        <v>287</v>
      </c>
      <c r="AJ10" s="10"/>
      <c r="AK10" s="10"/>
      <c r="AL10" s="10"/>
      <c r="AM10" s="10"/>
      <c r="AN10" s="10" t="s">
        <v>287</v>
      </c>
      <c r="AO10" s="109" t="s">
        <v>287</v>
      </c>
      <c r="AP10" s="10"/>
      <c r="AQ10" s="110"/>
      <c r="AR10" s="10" t="s">
        <v>287</v>
      </c>
      <c r="AS10" s="10" t="s">
        <v>287</v>
      </c>
      <c r="AT10" s="32" t="s">
        <v>287</v>
      </c>
    </row>
    <row r="11" spans="1:46" ht="15.75" x14ac:dyDescent="0.25">
      <c r="A11" s="29" t="s">
        <v>97</v>
      </c>
      <c r="B11" s="10" t="s">
        <v>287</v>
      </c>
      <c r="C11" s="10" t="s">
        <v>287</v>
      </c>
      <c r="D11" s="10" t="s">
        <v>287</v>
      </c>
      <c r="E11" s="10" t="s">
        <v>287</v>
      </c>
      <c r="F11" s="10" t="s">
        <v>287</v>
      </c>
      <c r="G11" s="10" t="s">
        <v>287</v>
      </c>
      <c r="H11" s="10" t="s">
        <v>287</v>
      </c>
      <c r="I11" s="10" t="s">
        <v>287</v>
      </c>
      <c r="J11" s="10" t="s">
        <v>287</v>
      </c>
      <c r="K11" s="10" t="s">
        <v>287</v>
      </c>
      <c r="L11" s="10" t="s">
        <v>287</v>
      </c>
      <c r="M11" s="10" t="s">
        <v>287</v>
      </c>
      <c r="N11" s="10" t="s">
        <v>287</v>
      </c>
      <c r="O11" s="10" t="s">
        <v>287</v>
      </c>
      <c r="P11" s="10" t="s">
        <v>287</v>
      </c>
      <c r="Q11" s="10" t="s">
        <v>287</v>
      </c>
      <c r="R11" s="10" t="s">
        <v>287</v>
      </c>
      <c r="S11" s="10" t="s">
        <v>287</v>
      </c>
      <c r="T11" s="10" t="s">
        <v>287</v>
      </c>
      <c r="U11" s="10" t="s">
        <v>287</v>
      </c>
      <c r="V11" s="10">
        <v>2.4247000000000001</v>
      </c>
      <c r="W11" s="10" t="s">
        <v>287</v>
      </c>
      <c r="X11" s="10" t="s">
        <v>287</v>
      </c>
      <c r="Y11" s="10" t="s">
        <v>287</v>
      </c>
      <c r="Z11" s="10" t="s">
        <v>287</v>
      </c>
      <c r="AA11" s="10" t="s">
        <v>287</v>
      </c>
      <c r="AB11" s="10" t="s">
        <v>287</v>
      </c>
      <c r="AC11" s="10" t="s">
        <v>287</v>
      </c>
      <c r="AD11" s="109" t="s">
        <v>287</v>
      </c>
      <c r="AE11" s="10" t="s">
        <v>287</v>
      </c>
      <c r="AF11" s="10" t="s">
        <v>287</v>
      </c>
      <c r="AG11" s="10" t="s">
        <v>287</v>
      </c>
      <c r="AH11" s="110" t="s">
        <v>287</v>
      </c>
      <c r="AI11" s="10" t="s">
        <v>287</v>
      </c>
      <c r="AJ11" s="10"/>
      <c r="AK11" s="10"/>
      <c r="AL11" s="10"/>
      <c r="AM11" s="10"/>
      <c r="AN11" s="10" t="s">
        <v>287</v>
      </c>
      <c r="AO11" s="109" t="s">
        <v>287</v>
      </c>
      <c r="AP11" s="10"/>
      <c r="AQ11" s="110"/>
      <c r="AR11" s="10" t="s">
        <v>287</v>
      </c>
      <c r="AS11" s="10" t="s">
        <v>287</v>
      </c>
      <c r="AT11" s="32" t="s">
        <v>287</v>
      </c>
    </row>
    <row r="12" spans="1:46" ht="15.75" x14ac:dyDescent="0.25">
      <c r="A12" s="29" t="s">
        <v>98</v>
      </c>
      <c r="B12" s="10" t="s">
        <v>287</v>
      </c>
      <c r="C12" s="10" t="s">
        <v>287</v>
      </c>
      <c r="D12" s="10" t="s">
        <v>287</v>
      </c>
      <c r="E12" s="10" t="s">
        <v>287</v>
      </c>
      <c r="F12" s="10" t="s">
        <v>287</v>
      </c>
      <c r="G12" s="10" t="s">
        <v>287</v>
      </c>
      <c r="H12" s="10" t="s">
        <v>287</v>
      </c>
      <c r="I12" s="10" t="s">
        <v>287</v>
      </c>
      <c r="J12" s="10" t="s">
        <v>287</v>
      </c>
      <c r="K12" s="10" t="s">
        <v>287</v>
      </c>
      <c r="L12" s="10" t="s">
        <v>287</v>
      </c>
      <c r="M12" s="10" t="s">
        <v>287</v>
      </c>
      <c r="N12" s="10" t="s">
        <v>287</v>
      </c>
      <c r="O12" s="10" t="s">
        <v>287</v>
      </c>
      <c r="P12" s="10" t="s">
        <v>287</v>
      </c>
      <c r="Q12" s="10" t="s">
        <v>287</v>
      </c>
      <c r="R12" s="10" t="s">
        <v>287</v>
      </c>
      <c r="S12" s="10" t="s">
        <v>287</v>
      </c>
      <c r="T12" s="10">
        <v>2.4037000000000002</v>
      </c>
      <c r="U12" s="10" t="s">
        <v>287</v>
      </c>
      <c r="V12" s="10" t="s">
        <v>287</v>
      </c>
      <c r="W12" s="10" t="s">
        <v>287</v>
      </c>
      <c r="X12" s="10" t="s">
        <v>287</v>
      </c>
      <c r="Y12" s="10" t="s">
        <v>287</v>
      </c>
      <c r="Z12" s="10" t="s">
        <v>287</v>
      </c>
      <c r="AA12" s="10" t="s">
        <v>287</v>
      </c>
      <c r="AB12" s="10" t="s">
        <v>287</v>
      </c>
      <c r="AC12" s="10" t="s">
        <v>287</v>
      </c>
      <c r="AD12" s="109" t="s">
        <v>287</v>
      </c>
      <c r="AE12" s="10" t="s">
        <v>287</v>
      </c>
      <c r="AF12" s="10" t="s">
        <v>287</v>
      </c>
      <c r="AG12" s="10" t="s">
        <v>287</v>
      </c>
      <c r="AH12" s="110" t="s">
        <v>287</v>
      </c>
      <c r="AI12" s="10" t="s">
        <v>287</v>
      </c>
      <c r="AJ12" s="10"/>
      <c r="AK12" s="10"/>
      <c r="AL12" s="10"/>
      <c r="AM12" s="10"/>
      <c r="AN12" s="10" t="s">
        <v>287</v>
      </c>
      <c r="AO12" s="109" t="s">
        <v>287</v>
      </c>
      <c r="AP12" s="10"/>
      <c r="AQ12" s="110"/>
      <c r="AR12" s="10" t="s">
        <v>287</v>
      </c>
      <c r="AS12" s="10" t="s">
        <v>287</v>
      </c>
      <c r="AT12" s="32" t="s">
        <v>287</v>
      </c>
    </row>
    <row r="13" spans="1:46" ht="15.75" x14ac:dyDescent="0.25">
      <c r="A13" s="29" t="s">
        <v>99</v>
      </c>
      <c r="B13" s="10" t="s">
        <v>287</v>
      </c>
      <c r="C13" s="10" t="s">
        <v>287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  <c r="I13" s="10" t="s">
        <v>287</v>
      </c>
      <c r="J13" s="10" t="s">
        <v>287</v>
      </c>
      <c r="K13" s="10" t="s">
        <v>287</v>
      </c>
      <c r="L13" s="10" t="s">
        <v>287</v>
      </c>
      <c r="M13" s="10" t="s">
        <v>287</v>
      </c>
      <c r="N13" s="10" t="s">
        <v>287</v>
      </c>
      <c r="O13" s="10" t="s">
        <v>287</v>
      </c>
      <c r="P13" s="10" t="s">
        <v>287</v>
      </c>
      <c r="Q13" s="10" t="s">
        <v>287</v>
      </c>
      <c r="R13" s="10" t="s">
        <v>287</v>
      </c>
      <c r="S13" s="10" t="s">
        <v>287</v>
      </c>
      <c r="T13" s="10" t="s">
        <v>287</v>
      </c>
      <c r="U13" s="10" t="s">
        <v>287</v>
      </c>
      <c r="V13" s="10" t="s">
        <v>287</v>
      </c>
      <c r="W13" s="10" t="s">
        <v>287</v>
      </c>
      <c r="X13" s="10" t="s">
        <v>287</v>
      </c>
      <c r="Y13" s="10" t="s">
        <v>287</v>
      </c>
      <c r="Z13" s="10">
        <v>3.8296999999999999</v>
      </c>
      <c r="AA13" s="10" t="s">
        <v>287</v>
      </c>
      <c r="AB13" s="10" t="s">
        <v>287</v>
      </c>
      <c r="AC13" s="10" t="s">
        <v>287</v>
      </c>
      <c r="AD13" s="109" t="s">
        <v>287</v>
      </c>
      <c r="AE13" s="10" t="s">
        <v>287</v>
      </c>
      <c r="AF13" s="10" t="s">
        <v>287</v>
      </c>
      <c r="AG13" s="10" t="s">
        <v>287</v>
      </c>
      <c r="AH13" s="110" t="s">
        <v>287</v>
      </c>
      <c r="AI13" s="10" t="s">
        <v>287</v>
      </c>
      <c r="AJ13" s="10"/>
      <c r="AK13" s="10"/>
      <c r="AL13" s="10"/>
      <c r="AM13" s="10"/>
      <c r="AN13" s="10" t="s">
        <v>287</v>
      </c>
      <c r="AO13" s="109" t="s">
        <v>287</v>
      </c>
      <c r="AP13" s="10"/>
      <c r="AQ13" s="110"/>
      <c r="AR13" s="10" t="s">
        <v>287</v>
      </c>
      <c r="AS13" s="10" t="s">
        <v>287</v>
      </c>
      <c r="AT13" s="32" t="s">
        <v>287</v>
      </c>
    </row>
    <row r="14" spans="1:46" ht="15.75" x14ac:dyDescent="0.25">
      <c r="A14" s="29" t="s">
        <v>100</v>
      </c>
      <c r="B14" s="10" t="s">
        <v>287</v>
      </c>
      <c r="C14" s="10" t="s">
        <v>287</v>
      </c>
      <c r="D14" s="10" t="s">
        <v>287</v>
      </c>
      <c r="E14" s="10" t="s">
        <v>287</v>
      </c>
      <c r="F14" s="10" t="s">
        <v>287</v>
      </c>
      <c r="G14" s="10" t="s">
        <v>287</v>
      </c>
      <c r="H14" s="10" t="s">
        <v>287</v>
      </c>
      <c r="I14" s="10" t="s">
        <v>287</v>
      </c>
      <c r="J14" s="10" t="s">
        <v>287</v>
      </c>
      <c r="K14" s="10" t="s">
        <v>287</v>
      </c>
      <c r="L14" s="10" t="s">
        <v>287</v>
      </c>
      <c r="M14" s="10" t="s">
        <v>287</v>
      </c>
      <c r="N14" s="10" t="s">
        <v>287</v>
      </c>
      <c r="O14" s="10" t="s">
        <v>287</v>
      </c>
      <c r="P14" s="10" t="s">
        <v>287</v>
      </c>
      <c r="Q14" s="10" t="s">
        <v>287</v>
      </c>
      <c r="R14" s="10" t="s">
        <v>287</v>
      </c>
      <c r="S14" s="10" t="s">
        <v>287</v>
      </c>
      <c r="T14" s="10" t="s">
        <v>287</v>
      </c>
      <c r="U14" s="10" t="s">
        <v>287</v>
      </c>
      <c r="V14" s="10" t="s">
        <v>287</v>
      </c>
      <c r="W14" s="10" t="s">
        <v>287</v>
      </c>
      <c r="X14" s="10" t="s">
        <v>287</v>
      </c>
      <c r="Y14" s="10" t="s">
        <v>287</v>
      </c>
      <c r="Z14" s="10" t="s">
        <v>287</v>
      </c>
      <c r="AA14" s="10" t="s">
        <v>287</v>
      </c>
      <c r="AB14" s="10">
        <v>8.504999999999999</v>
      </c>
      <c r="AC14" s="10" t="s">
        <v>287</v>
      </c>
      <c r="AD14" s="109" t="s">
        <v>287</v>
      </c>
      <c r="AE14" s="10" t="s">
        <v>287</v>
      </c>
      <c r="AF14" s="10" t="s">
        <v>287</v>
      </c>
      <c r="AG14" s="10" t="s">
        <v>287</v>
      </c>
      <c r="AH14" s="110" t="s">
        <v>287</v>
      </c>
      <c r="AI14" s="10" t="s">
        <v>287</v>
      </c>
      <c r="AJ14" s="10"/>
      <c r="AK14" s="10"/>
      <c r="AL14" s="10"/>
      <c r="AM14" s="10"/>
      <c r="AN14" s="10" t="s">
        <v>287</v>
      </c>
      <c r="AO14" s="109" t="s">
        <v>287</v>
      </c>
      <c r="AP14" s="10"/>
      <c r="AQ14" s="110"/>
      <c r="AR14" s="10" t="s">
        <v>287</v>
      </c>
      <c r="AS14" s="10" t="s">
        <v>287</v>
      </c>
      <c r="AT14" s="32" t="s">
        <v>287</v>
      </c>
    </row>
    <row r="15" spans="1:46" ht="15.75" x14ac:dyDescent="0.25">
      <c r="A15" s="29" t="s">
        <v>101</v>
      </c>
      <c r="B15" s="10" t="s">
        <v>287</v>
      </c>
      <c r="C15" s="10" t="s">
        <v>287</v>
      </c>
      <c r="D15" s="10" t="s">
        <v>287</v>
      </c>
      <c r="E15" s="10" t="s">
        <v>287</v>
      </c>
      <c r="F15" s="10" t="s">
        <v>287</v>
      </c>
      <c r="G15" s="10" t="s">
        <v>287</v>
      </c>
      <c r="H15" s="10" t="s">
        <v>287</v>
      </c>
      <c r="I15" s="10" t="s">
        <v>287</v>
      </c>
      <c r="J15" s="10" t="s">
        <v>287</v>
      </c>
      <c r="K15" s="10" t="s">
        <v>287</v>
      </c>
      <c r="L15" s="10" t="s">
        <v>287</v>
      </c>
      <c r="M15" s="10" t="s">
        <v>287</v>
      </c>
      <c r="N15" s="10" t="s">
        <v>287</v>
      </c>
      <c r="O15" s="10" t="s">
        <v>287</v>
      </c>
      <c r="P15" s="10" t="s">
        <v>287</v>
      </c>
      <c r="Q15" s="10" t="s">
        <v>287</v>
      </c>
      <c r="R15" s="10" t="s">
        <v>287</v>
      </c>
      <c r="S15" s="10" t="s">
        <v>287</v>
      </c>
      <c r="T15" s="10" t="s">
        <v>287</v>
      </c>
      <c r="U15" s="10" t="s">
        <v>287</v>
      </c>
      <c r="V15" s="10" t="s">
        <v>287</v>
      </c>
      <c r="W15" s="10" t="s">
        <v>287</v>
      </c>
      <c r="X15" s="10" t="s">
        <v>287</v>
      </c>
      <c r="Y15" s="10" t="s">
        <v>287</v>
      </c>
      <c r="Z15" s="10" t="s">
        <v>287</v>
      </c>
      <c r="AA15" s="10" t="s">
        <v>287</v>
      </c>
      <c r="AB15" s="10">
        <v>8.9529999999999994</v>
      </c>
      <c r="AC15" s="10" t="s">
        <v>287</v>
      </c>
      <c r="AD15" s="109" t="s">
        <v>287</v>
      </c>
      <c r="AE15" s="10" t="s">
        <v>287</v>
      </c>
      <c r="AF15" s="10" t="s">
        <v>287</v>
      </c>
      <c r="AG15" s="10" t="s">
        <v>287</v>
      </c>
      <c r="AH15" s="110" t="s">
        <v>287</v>
      </c>
      <c r="AI15" s="10" t="s">
        <v>287</v>
      </c>
      <c r="AJ15" s="10"/>
      <c r="AK15" s="10"/>
      <c r="AL15" s="10"/>
      <c r="AM15" s="10"/>
      <c r="AN15" s="10" t="s">
        <v>287</v>
      </c>
      <c r="AO15" s="109" t="s">
        <v>287</v>
      </c>
      <c r="AP15" s="10"/>
      <c r="AQ15" s="110"/>
      <c r="AR15" s="10" t="s">
        <v>287</v>
      </c>
      <c r="AS15" s="10" t="s">
        <v>287</v>
      </c>
      <c r="AT15" s="32" t="s">
        <v>287</v>
      </c>
    </row>
    <row r="16" spans="1:46" ht="15.75" x14ac:dyDescent="0.25">
      <c r="A16" s="29" t="s">
        <v>102</v>
      </c>
      <c r="B16" s="10" t="s">
        <v>287</v>
      </c>
      <c r="C16" s="10" t="s">
        <v>287</v>
      </c>
      <c r="D16" s="10" t="s">
        <v>287</v>
      </c>
      <c r="E16" s="10" t="s">
        <v>287</v>
      </c>
      <c r="F16" s="10" t="s">
        <v>287</v>
      </c>
      <c r="G16" s="10" t="s">
        <v>287</v>
      </c>
      <c r="H16" s="10" t="s">
        <v>287</v>
      </c>
      <c r="I16" s="10" t="s">
        <v>287</v>
      </c>
      <c r="J16" s="10" t="s">
        <v>287</v>
      </c>
      <c r="K16" s="10" t="s">
        <v>287</v>
      </c>
      <c r="L16" s="10" t="s">
        <v>287</v>
      </c>
      <c r="M16" s="10" t="s">
        <v>287</v>
      </c>
      <c r="N16" s="10" t="s">
        <v>287</v>
      </c>
      <c r="O16" s="10" t="s">
        <v>287</v>
      </c>
      <c r="P16" s="10" t="s">
        <v>287</v>
      </c>
      <c r="Q16" s="10" t="s">
        <v>287</v>
      </c>
      <c r="R16" s="10" t="s">
        <v>287</v>
      </c>
      <c r="S16" s="10" t="s">
        <v>287</v>
      </c>
      <c r="T16" s="10" t="s">
        <v>287</v>
      </c>
      <c r="U16" s="10" t="s">
        <v>287</v>
      </c>
      <c r="V16" s="10" t="s">
        <v>287</v>
      </c>
      <c r="W16" s="10" t="s">
        <v>287</v>
      </c>
      <c r="X16" s="10" t="s">
        <v>287</v>
      </c>
      <c r="Y16" s="10" t="s">
        <v>287</v>
      </c>
      <c r="Z16" s="10" t="s">
        <v>287</v>
      </c>
      <c r="AA16" s="10" t="s">
        <v>287</v>
      </c>
      <c r="AB16" s="10">
        <v>1.2424999999999999</v>
      </c>
      <c r="AC16" s="10" t="s">
        <v>287</v>
      </c>
      <c r="AD16" s="109" t="s">
        <v>287</v>
      </c>
      <c r="AE16" s="10" t="s">
        <v>287</v>
      </c>
      <c r="AF16" s="10" t="s">
        <v>287</v>
      </c>
      <c r="AG16" s="10" t="s">
        <v>287</v>
      </c>
      <c r="AH16" s="110" t="s">
        <v>287</v>
      </c>
      <c r="AI16" s="10" t="s">
        <v>287</v>
      </c>
      <c r="AJ16" s="10"/>
      <c r="AK16" s="10"/>
      <c r="AL16" s="10"/>
      <c r="AM16" s="10"/>
      <c r="AN16" s="10" t="s">
        <v>287</v>
      </c>
      <c r="AO16" s="109" t="s">
        <v>287</v>
      </c>
      <c r="AP16" s="10"/>
      <c r="AQ16" s="110"/>
      <c r="AR16" s="10" t="s">
        <v>287</v>
      </c>
      <c r="AS16" s="10" t="s">
        <v>287</v>
      </c>
      <c r="AT16" s="32" t="s">
        <v>287</v>
      </c>
    </row>
    <row r="17" spans="1:46" ht="15.75" x14ac:dyDescent="0.25">
      <c r="A17" s="63" t="s">
        <v>119</v>
      </c>
      <c r="B17" s="107" t="s">
        <v>287</v>
      </c>
      <c r="C17" s="107" t="s">
        <v>287</v>
      </c>
      <c r="D17" s="107"/>
      <c r="E17" s="107" t="s">
        <v>287</v>
      </c>
      <c r="F17" s="107" t="s">
        <v>287</v>
      </c>
      <c r="G17" s="107" t="s">
        <v>287</v>
      </c>
      <c r="H17" s="107" t="s">
        <v>287</v>
      </c>
      <c r="I17" s="107">
        <f>2*F4</f>
        <v>3.3694000000000002</v>
      </c>
      <c r="J17" s="107" t="s">
        <v>287</v>
      </c>
      <c r="K17" s="107" t="s">
        <v>287</v>
      </c>
      <c r="L17" s="107" t="s">
        <v>287</v>
      </c>
      <c r="M17" s="107" t="s">
        <v>287</v>
      </c>
      <c r="N17" s="107" t="s">
        <v>287</v>
      </c>
      <c r="O17" s="107" t="s">
        <v>287</v>
      </c>
      <c r="P17" s="107" t="s">
        <v>287</v>
      </c>
      <c r="Q17" s="107" t="s">
        <v>287</v>
      </c>
      <c r="R17" s="107" t="s">
        <v>287</v>
      </c>
      <c r="S17" s="107" t="s">
        <v>287</v>
      </c>
      <c r="T17" s="107" t="s">
        <v>287</v>
      </c>
      <c r="U17" s="107" t="s">
        <v>287</v>
      </c>
      <c r="V17" s="107" t="s">
        <v>287</v>
      </c>
      <c r="W17" s="107" t="s">
        <v>287</v>
      </c>
      <c r="X17" s="107" t="s">
        <v>287</v>
      </c>
      <c r="Y17" s="107" t="s">
        <v>287</v>
      </c>
      <c r="Z17" s="121" t="s">
        <v>287</v>
      </c>
      <c r="AA17" s="121" t="s">
        <v>287</v>
      </c>
      <c r="AB17" s="121" t="s">
        <v>287</v>
      </c>
      <c r="AC17" s="121" t="s">
        <v>287</v>
      </c>
      <c r="AD17" s="124" t="s">
        <v>287</v>
      </c>
      <c r="AE17" s="121" t="s">
        <v>287</v>
      </c>
      <c r="AF17" s="121" t="s">
        <v>287</v>
      </c>
      <c r="AG17" s="121" t="s">
        <v>287</v>
      </c>
      <c r="AH17" s="123" t="s">
        <v>287</v>
      </c>
      <c r="AI17" s="107"/>
      <c r="AJ17" s="107"/>
      <c r="AK17" s="107"/>
      <c r="AL17" s="107"/>
      <c r="AM17" s="107"/>
      <c r="AN17" s="107"/>
      <c r="AO17" s="106" t="s">
        <v>287</v>
      </c>
      <c r="AP17" s="121"/>
      <c r="AQ17" s="123"/>
      <c r="AR17" s="121" t="s">
        <v>287</v>
      </c>
      <c r="AS17" s="121" t="s">
        <v>287</v>
      </c>
      <c r="AT17" s="122" t="s">
        <v>287</v>
      </c>
    </row>
    <row r="18" spans="1:46" ht="15.75" x14ac:dyDescent="0.25">
      <c r="A18" s="29" t="s">
        <v>120</v>
      </c>
      <c r="B18" s="10" t="s">
        <v>287</v>
      </c>
      <c r="C18" s="10" t="s">
        <v>287</v>
      </c>
      <c r="D18" s="10" t="s">
        <v>287</v>
      </c>
      <c r="E18" s="10" t="s">
        <v>287</v>
      </c>
      <c r="F18" s="10" t="s">
        <v>287</v>
      </c>
      <c r="G18" s="10" t="s">
        <v>287</v>
      </c>
      <c r="H18" s="10" t="s">
        <v>287</v>
      </c>
      <c r="I18" s="10" t="s">
        <v>287</v>
      </c>
      <c r="J18" s="10" t="s">
        <v>287</v>
      </c>
      <c r="K18" s="10"/>
      <c r="L18" s="10" t="s">
        <v>287</v>
      </c>
      <c r="M18" s="10" t="s">
        <v>287</v>
      </c>
      <c r="N18" s="10" t="s">
        <v>287</v>
      </c>
      <c r="O18" s="10" t="s">
        <v>287</v>
      </c>
      <c r="P18" s="10" t="s">
        <v>287</v>
      </c>
      <c r="Q18" s="10" t="s">
        <v>287</v>
      </c>
      <c r="R18" s="10">
        <v>2.0697000000000001</v>
      </c>
      <c r="S18" s="10" t="s">
        <v>287</v>
      </c>
      <c r="T18" s="10" t="s">
        <v>287</v>
      </c>
      <c r="U18" s="10" t="s">
        <v>287</v>
      </c>
      <c r="V18" s="10" t="s">
        <v>287</v>
      </c>
      <c r="W18" s="10" t="s">
        <v>287</v>
      </c>
      <c r="X18" s="10" t="s">
        <v>287</v>
      </c>
      <c r="Y18" s="10" t="s">
        <v>287</v>
      </c>
      <c r="Z18" s="33" t="s">
        <v>287</v>
      </c>
      <c r="AA18" s="33" t="s">
        <v>287</v>
      </c>
      <c r="AB18" s="33" t="s">
        <v>287</v>
      </c>
      <c r="AC18" s="33" t="s">
        <v>287</v>
      </c>
      <c r="AD18" s="125" t="s">
        <v>287</v>
      </c>
      <c r="AE18" s="33" t="s">
        <v>287</v>
      </c>
      <c r="AF18" s="33" t="s">
        <v>287</v>
      </c>
      <c r="AG18" s="33" t="s">
        <v>287</v>
      </c>
      <c r="AH18" s="103" t="s">
        <v>287</v>
      </c>
      <c r="AI18" s="10"/>
      <c r="AJ18" s="10"/>
      <c r="AK18" s="10"/>
      <c r="AL18" s="10"/>
      <c r="AM18" s="10"/>
      <c r="AN18" s="10"/>
      <c r="AO18" s="109" t="s">
        <v>287</v>
      </c>
      <c r="AP18" s="33"/>
      <c r="AQ18" s="103"/>
      <c r="AR18" s="33" t="s">
        <v>287</v>
      </c>
      <c r="AS18" s="33" t="s">
        <v>287</v>
      </c>
      <c r="AT18" s="35" t="s">
        <v>287</v>
      </c>
    </row>
    <row r="19" spans="1:46" ht="15.75" x14ac:dyDescent="0.25">
      <c r="A19" s="89" t="s">
        <v>121</v>
      </c>
      <c r="B19" s="112" t="s">
        <v>287</v>
      </c>
      <c r="C19" s="112" t="s">
        <v>287</v>
      </c>
      <c r="D19" s="112" t="s">
        <v>287</v>
      </c>
      <c r="E19" s="112" t="s">
        <v>287</v>
      </c>
      <c r="F19" s="112" t="s">
        <v>287</v>
      </c>
      <c r="G19" s="112" t="s">
        <v>287</v>
      </c>
      <c r="H19" s="112" t="s">
        <v>287</v>
      </c>
      <c r="I19" s="112" t="s">
        <v>287</v>
      </c>
      <c r="J19" s="112" t="s">
        <v>287</v>
      </c>
      <c r="K19" s="112" t="s">
        <v>287</v>
      </c>
      <c r="L19" s="112" t="s">
        <v>287</v>
      </c>
      <c r="M19" s="112" t="s">
        <v>287</v>
      </c>
      <c r="N19" s="112" t="s">
        <v>287</v>
      </c>
      <c r="O19" s="112" t="s">
        <v>287</v>
      </c>
      <c r="P19" s="112" t="s">
        <v>287</v>
      </c>
      <c r="Q19" s="112" t="s">
        <v>287</v>
      </c>
      <c r="R19" s="112"/>
      <c r="S19" s="112" t="s">
        <v>287</v>
      </c>
      <c r="T19" s="112" t="s">
        <v>287</v>
      </c>
      <c r="U19" s="112" t="s">
        <v>287</v>
      </c>
      <c r="V19" s="112" t="s">
        <v>287</v>
      </c>
      <c r="W19" s="112" t="s">
        <v>287</v>
      </c>
      <c r="X19" s="112" t="s">
        <v>287</v>
      </c>
      <c r="Y19" s="112" t="s">
        <v>287</v>
      </c>
      <c r="Z19" s="112" t="s">
        <v>287</v>
      </c>
      <c r="AA19" s="112" t="s">
        <v>287</v>
      </c>
      <c r="AB19" s="112" t="s">
        <v>287</v>
      </c>
      <c r="AC19" s="112" t="s">
        <v>287</v>
      </c>
      <c r="AD19" s="111" t="s">
        <v>287</v>
      </c>
      <c r="AE19" s="112" t="s">
        <v>287</v>
      </c>
      <c r="AF19" s="112" t="s">
        <v>287</v>
      </c>
      <c r="AG19" s="112" t="s">
        <v>287</v>
      </c>
      <c r="AH19" s="113" t="s">
        <v>287</v>
      </c>
      <c r="AI19" s="112"/>
      <c r="AJ19" s="112"/>
      <c r="AK19" s="112"/>
      <c r="AL19" s="112"/>
      <c r="AM19" s="112"/>
      <c r="AN19" s="112"/>
      <c r="AO19" s="111" t="s">
        <v>287</v>
      </c>
      <c r="AP19" s="112"/>
      <c r="AQ19" s="113"/>
      <c r="AR19" s="112" t="s">
        <v>287</v>
      </c>
      <c r="AS19" s="112" t="s">
        <v>287</v>
      </c>
      <c r="AT19" s="116" t="s">
        <v>287</v>
      </c>
    </row>
    <row r="20" spans="1:46" ht="15.75" x14ac:dyDescent="0.25">
      <c r="A20" s="29" t="s">
        <v>148</v>
      </c>
      <c r="B20" s="127" t="s">
        <v>287</v>
      </c>
      <c r="C20" s="127">
        <v>4.0752409775985399</v>
      </c>
      <c r="D20" s="10" t="s">
        <v>287</v>
      </c>
      <c r="E20" s="10" t="s">
        <v>287</v>
      </c>
      <c r="F20" s="10" t="s">
        <v>287</v>
      </c>
      <c r="G20" s="10" t="s">
        <v>287</v>
      </c>
      <c r="H20" s="10" t="s">
        <v>287</v>
      </c>
      <c r="I20" s="10" t="s">
        <v>287</v>
      </c>
      <c r="J20" s="10" t="s">
        <v>287</v>
      </c>
      <c r="K20" s="10" t="s">
        <v>287</v>
      </c>
      <c r="L20" s="10" t="s">
        <v>287</v>
      </c>
      <c r="M20" s="10" t="s">
        <v>287</v>
      </c>
      <c r="N20" s="10" t="s">
        <v>287</v>
      </c>
      <c r="O20" s="10" t="s">
        <v>287</v>
      </c>
      <c r="P20" s="10" t="s">
        <v>287</v>
      </c>
      <c r="Q20" s="10" t="s">
        <v>287</v>
      </c>
      <c r="R20" s="10" t="s">
        <v>287</v>
      </c>
      <c r="S20" s="10" t="s">
        <v>287</v>
      </c>
      <c r="T20" s="10" t="s">
        <v>287</v>
      </c>
      <c r="U20" s="10" t="s">
        <v>287</v>
      </c>
      <c r="V20" s="10" t="s">
        <v>287</v>
      </c>
      <c r="W20" s="10" t="s">
        <v>287</v>
      </c>
      <c r="X20" s="10" t="s">
        <v>287</v>
      </c>
      <c r="Y20" s="10" t="s">
        <v>287</v>
      </c>
      <c r="Z20" s="10" t="s">
        <v>287</v>
      </c>
      <c r="AA20" s="10" t="s">
        <v>287</v>
      </c>
      <c r="AB20" s="10" t="s">
        <v>287</v>
      </c>
      <c r="AC20" s="10" t="s">
        <v>287</v>
      </c>
      <c r="AD20" s="126">
        <v>4.1717000000000004</v>
      </c>
      <c r="AE20" s="10" t="s">
        <v>287</v>
      </c>
      <c r="AF20" s="10" t="s">
        <v>287</v>
      </c>
      <c r="AG20" s="10" t="s">
        <v>287</v>
      </c>
      <c r="AH20" s="110" t="s">
        <v>287</v>
      </c>
      <c r="AI20" s="10" t="s">
        <v>287</v>
      </c>
      <c r="AJ20" s="10"/>
      <c r="AK20" s="10"/>
      <c r="AL20" s="10"/>
      <c r="AM20" s="10"/>
      <c r="AN20" s="10" t="s">
        <v>287</v>
      </c>
      <c r="AO20" s="109"/>
      <c r="AP20" s="10"/>
      <c r="AQ20" s="110"/>
      <c r="AR20" s="10"/>
      <c r="AS20" s="10"/>
      <c r="AT20" s="32"/>
    </row>
    <row r="21" spans="1:46" ht="15.75" x14ac:dyDescent="0.25">
      <c r="A21" s="29" t="s">
        <v>149</v>
      </c>
      <c r="B21" s="127">
        <v>4.0752409775985399</v>
      </c>
      <c r="C21" s="127" t="s">
        <v>287</v>
      </c>
      <c r="D21" s="10">
        <v>8.2970000000000006</v>
      </c>
      <c r="E21" s="10" t="s">
        <v>287</v>
      </c>
      <c r="F21" s="10">
        <v>1.8142</v>
      </c>
      <c r="G21" s="10" t="s">
        <v>287</v>
      </c>
      <c r="H21" s="10" t="s">
        <v>287</v>
      </c>
      <c r="I21" s="10" t="s">
        <v>287</v>
      </c>
      <c r="J21" s="10" t="s">
        <v>287</v>
      </c>
      <c r="K21" s="10" t="s">
        <v>287</v>
      </c>
      <c r="L21" s="10" t="s">
        <v>287</v>
      </c>
      <c r="M21" s="10" t="s">
        <v>287</v>
      </c>
      <c r="N21" s="10" t="s">
        <v>287</v>
      </c>
      <c r="O21" s="10" t="s">
        <v>287</v>
      </c>
      <c r="P21" s="10" t="s">
        <v>287</v>
      </c>
      <c r="Q21" s="10" t="s">
        <v>287</v>
      </c>
      <c r="R21" s="10" t="s">
        <v>287</v>
      </c>
      <c r="S21" s="10" t="s">
        <v>287</v>
      </c>
      <c r="T21" s="10" t="s">
        <v>287</v>
      </c>
      <c r="U21" s="10" t="s">
        <v>287</v>
      </c>
      <c r="V21" s="10" t="s">
        <v>287</v>
      </c>
      <c r="W21" s="10" t="s">
        <v>287</v>
      </c>
      <c r="X21" s="10" t="s">
        <v>287</v>
      </c>
      <c r="Y21" s="10" t="s">
        <v>287</v>
      </c>
      <c r="Z21" s="10" t="s">
        <v>287</v>
      </c>
      <c r="AA21" s="10" t="s">
        <v>287</v>
      </c>
      <c r="AB21" s="10" t="s">
        <v>287</v>
      </c>
      <c r="AC21" s="10" t="s">
        <v>287</v>
      </c>
      <c r="AD21" s="109" t="s">
        <v>287</v>
      </c>
      <c r="AE21" s="10" t="s">
        <v>287</v>
      </c>
      <c r="AF21" s="10" t="s">
        <v>287</v>
      </c>
      <c r="AG21" s="10" t="s">
        <v>287</v>
      </c>
      <c r="AH21" s="110" t="s">
        <v>287</v>
      </c>
      <c r="AI21" s="10" t="s">
        <v>287</v>
      </c>
      <c r="AJ21" s="10"/>
      <c r="AK21" s="10"/>
      <c r="AL21" s="10"/>
      <c r="AM21" s="10"/>
      <c r="AN21" s="10" t="s">
        <v>287</v>
      </c>
      <c r="AO21" s="109"/>
      <c r="AP21" s="10"/>
      <c r="AQ21" s="110"/>
      <c r="AR21" s="10"/>
      <c r="AS21" s="10"/>
      <c r="AT21" s="32"/>
    </row>
    <row r="22" spans="1:46" ht="15.75" x14ac:dyDescent="0.25">
      <c r="A22" s="29" t="s">
        <v>150</v>
      </c>
      <c r="B22" s="10" t="s">
        <v>287</v>
      </c>
      <c r="C22" s="10">
        <v>8.2970000000000006</v>
      </c>
      <c r="D22" s="10" t="s">
        <v>287</v>
      </c>
      <c r="E22" s="10">
        <v>8.3129999999999988</v>
      </c>
      <c r="F22" s="10" t="s">
        <v>287</v>
      </c>
      <c r="G22" s="10" t="s">
        <v>287</v>
      </c>
      <c r="H22" s="10" t="s">
        <v>287</v>
      </c>
      <c r="I22" s="10" t="s">
        <v>287</v>
      </c>
      <c r="J22" s="10" t="s">
        <v>287</v>
      </c>
      <c r="K22" s="10" t="s">
        <v>287</v>
      </c>
      <c r="L22" s="10" t="s">
        <v>287</v>
      </c>
      <c r="M22" s="10" t="s">
        <v>287</v>
      </c>
      <c r="N22" s="10" t="s">
        <v>287</v>
      </c>
      <c r="O22" s="10" t="s">
        <v>287</v>
      </c>
      <c r="P22" s="10" t="s">
        <v>287</v>
      </c>
      <c r="Q22" s="10" t="s">
        <v>287</v>
      </c>
      <c r="R22" s="10" t="s">
        <v>287</v>
      </c>
      <c r="S22" s="10" t="s">
        <v>287</v>
      </c>
      <c r="T22" s="10" t="s">
        <v>287</v>
      </c>
      <c r="U22" s="10" t="s">
        <v>287</v>
      </c>
      <c r="V22" s="10" t="s">
        <v>287</v>
      </c>
      <c r="W22" s="10" t="s">
        <v>287</v>
      </c>
      <c r="X22" s="10" t="s">
        <v>287</v>
      </c>
      <c r="Y22" s="10" t="s">
        <v>287</v>
      </c>
      <c r="Z22" s="10" t="s">
        <v>287</v>
      </c>
      <c r="AA22" s="10" t="s">
        <v>287</v>
      </c>
      <c r="AB22" s="10" t="s">
        <v>287</v>
      </c>
      <c r="AC22" s="10" t="s">
        <v>287</v>
      </c>
      <c r="AD22" s="109" t="s">
        <v>287</v>
      </c>
      <c r="AE22" s="10" t="s">
        <v>287</v>
      </c>
      <c r="AF22" s="10" t="s">
        <v>287</v>
      </c>
      <c r="AG22" s="10" t="s">
        <v>287</v>
      </c>
      <c r="AH22" s="110" t="s">
        <v>287</v>
      </c>
      <c r="AI22" s="10">
        <v>1.4</v>
      </c>
      <c r="AJ22" s="10"/>
      <c r="AK22" s="10"/>
      <c r="AL22" s="10"/>
      <c r="AM22" s="10"/>
      <c r="AN22" s="10" t="s">
        <v>287</v>
      </c>
      <c r="AO22" s="109"/>
      <c r="AP22" s="10"/>
      <c r="AQ22" s="110"/>
      <c r="AR22" s="10"/>
      <c r="AS22" s="10"/>
      <c r="AT22" s="32"/>
    </row>
    <row r="23" spans="1:46" ht="15.75" x14ac:dyDescent="0.25">
      <c r="A23" s="29" t="s">
        <v>151</v>
      </c>
      <c r="B23" s="10" t="s">
        <v>287</v>
      </c>
      <c r="C23" s="10" t="s">
        <v>287</v>
      </c>
      <c r="D23" s="10">
        <v>8.3129999999999988</v>
      </c>
      <c r="E23" s="10" t="s">
        <v>287</v>
      </c>
      <c r="F23" s="10" t="s">
        <v>287</v>
      </c>
      <c r="G23" s="10">
        <v>1.2533000000000001</v>
      </c>
      <c r="H23" s="10" t="s">
        <v>287</v>
      </c>
      <c r="I23" s="10" t="s">
        <v>287</v>
      </c>
      <c r="J23" s="10" t="s">
        <v>287</v>
      </c>
      <c r="K23" s="10" t="s">
        <v>287</v>
      </c>
      <c r="L23" s="10" t="s">
        <v>287</v>
      </c>
      <c r="M23" s="10" t="s">
        <v>287</v>
      </c>
      <c r="N23" s="10" t="s">
        <v>287</v>
      </c>
      <c r="O23" s="10" t="s">
        <v>287</v>
      </c>
      <c r="P23" s="10" t="s">
        <v>287</v>
      </c>
      <c r="Q23" s="10" t="s">
        <v>287</v>
      </c>
      <c r="R23" s="10" t="s">
        <v>287</v>
      </c>
      <c r="S23" s="10" t="s">
        <v>287</v>
      </c>
      <c r="T23" s="10" t="s">
        <v>287</v>
      </c>
      <c r="U23" s="10" t="s">
        <v>287</v>
      </c>
      <c r="V23" s="10" t="s">
        <v>287</v>
      </c>
      <c r="W23" s="10" t="s">
        <v>287</v>
      </c>
      <c r="X23" s="10" t="s">
        <v>287</v>
      </c>
      <c r="Y23" s="10" t="s">
        <v>287</v>
      </c>
      <c r="Z23" s="10" t="s">
        <v>287</v>
      </c>
      <c r="AA23" s="10" t="s">
        <v>287</v>
      </c>
      <c r="AB23" s="10" t="s">
        <v>287</v>
      </c>
      <c r="AC23" s="10" t="s">
        <v>287</v>
      </c>
      <c r="AD23" s="109" t="s">
        <v>287</v>
      </c>
      <c r="AE23" s="10">
        <v>1.3163</v>
      </c>
      <c r="AF23" s="10" t="s">
        <v>287</v>
      </c>
      <c r="AG23" s="10" t="s">
        <v>287</v>
      </c>
      <c r="AH23" s="110" t="s">
        <v>287</v>
      </c>
      <c r="AI23" s="10" t="s">
        <v>287</v>
      </c>
      <c r="AJ23" s="10"/>
      <c r="AK23" s="10"/>
      <c r="AL23" s="10"/>
      <c r="AM23" s="10"/>
      <c r="AN23" s="10" t="s">
        <v>287</v>
      </c>
      <c r="AO23" s="109"/>
      <c r="AP23" s="10"/>
      <c r="AQ23" s="110"/>
      <c r="AR23" s="10"/>
      <c r="AS23" s="10"/>
      <c r="AT23" s="32"/>
    </row>
    <row r="24" spans="1:46" ht="15.75" x14ac:dyDescent="0.25">
      <c r="A24" s="29" t="s">
        <v>152</v>
      </c>
      <c r="B24" s="10" t="s">
        <v>287</v>
      </c>
      <c r="C24" s="127">
        <v>1.8142</v>
      </c>
      <c r="D24" s="10" t="s">
        <v>287</v>
      </c>
      <c r="E24" s="10" t="s">
        <v>287</v>
      </c>
      <c r="F24" s="10" t="s">
        <v>287</v>
      </c>
      <c r="G24" s="10" t="s">
        <v>287</v>
      </c>
      <c r="H24" s="10" t="s">
        <v>287</v>
      </c>
      <c r="I24" s="10">
        <v>1.4431</v>
      </c>
      <c r="J24" s="10" t="s">
        <v>287</v>
      </c>
      <c r="K24" s="10" t="s">
        <v>287</v>
      </c>
      <c r="L24" s="10" t="s">
        <v>287</v>
      </c>
      <c r="M24" s="10" t="s">
        <v>287</v>
      </c>
      <c r="N24" s="10" t="s">
        <v>287</v>
      </c>
      <c r="O24" s="10" t="s">
        <v>287</v>
      </c>
      <c r="P24" s="10" t="s">
        <v>287</v>
      </c>
      <c r="Q24" s="10" t="s">
        <v>287</v>
      </c>
      <c r="R24" s="10" t="s">
        <v>287</v>
      </c>
      <c r="S24" s="10" t="s">
        <v>287</v>
      </c>
      <c r="T24" s="10" t="s">
        <v>287</v>
      </c>
      <c r="U24" s="10" t="s">
        <v>287</v>
      </c>
      <c r="V24" s="10" t="s">
        <v>287</v>
      </c>
      <c r="W24" s="10" t="s">
        <v>287</v>
      </c>
      <c r="X24" s="10" t="s">
        <v>287</v>
      </c>
      <c r="Y24" s="10" t="s">
        <v>287</v>
      </c>
      <c r="Z24" s="10" t="s">
        <v>287</v>
      </c>
      <c r="AA24" s="10" t="s">
        <v>287</v>
      </c>
      <c r="AB24" s="10" t="s">
        <v>287</v>
      </c>
      <c r="AC24" s="10" t="s">
        <v>287</v>
      </c>
      <c r="AD24" s="109" t="s">
        <v>287</v>
      </c>
      <c r="AE24" s="10" t="s">
        <v>287</v>
      </c>
      <c r="AF24" s="10" t="s">
        <v>287</v>
      </c>
      <c r="AG24" s="10" t="s">
        <v>287</v>
      </c>
      <c r="AH24" s="110" t="s">
        <v>287</v>
      </c>
      <c r="AI24" s="10" t="s">
        <v>287</v>
      </c>
      <c r="AJ24" s="10"/>
      <c r="AK24" s="10"/>
      <c r="AL24" s="10"/>
      <c r="AM24" s="10"/>
      <c r="AN24" s="10" t="s">
        <v>287</v>
      </c>
      <c r="AO24" s="109"/>
      <c r="AP24" s="10"/>
      <c r="AQ24" s="110"/>
      <c r="AR24" s="10"/>
      <c r="AS24" s="10"/>
      <c r="AT24" s="32"/>
    </row>
    <row r="25" spans="1:46" ht="15.75" x14ac:dyDescent="0.25">
      <c r="A25" s="29" t="s">
        <v>153</v>
      </c>
      <c r="B25" s="10" t="s">
        <v>287</v>
      </c>
      <c r="C25" s="10" t="s">
        <v>287</v>
      </c>
      <c r="D25" s="10" t="s">
        <v>287</v>
      </c>
      <c r="E25" s="10">
        <v>1.2533000000000001</v>
      </c>
      <c r="F25" s="10" t="s">
        <v>287</v>
      </c>
      <c r="G25" s="10" t="s">
        <v>287</v>
      </c>
      <c r="H25" s="10">
        <v>1.153</v>
      </c>
      <c r="I25" s="10" t="s">
        <v>287</v>
      </c>
      <c r="J25" s="10" t="s">
        <v>287</v>
      </c>
      <c r="K25" s="10" t="s">
        <v>287</v>
      </c>
      <c r="L25" s="10" t="s">
        <v>287</v>
      </c>
      <c r="M25" s="10" t="s">
        <v>287</v>
      </c>
      <c r="N25" s="10" t="s">
        <v>287</v>
      </c>
      <c r="O25" s="10" t="s">
        <v>287</v>
      </c>
      <c r="P25" s="10" t="s">
        <v>287</v>
      </c>
      <c r="Q25" s="10" t="s">
        <v>287</v>
      </c>
      <c r="R25" s="10" t="s">
        <v>287</v>
      </c>
      <c r="S25" s="10" t="s">
        <v>287</v>
      </c>
      <c r="T25" s="10" t="s">
        <v>287</v>
      </c>
      <c r="U25" s="10" t="s">
        <v>287</v>
      </c>
      <c r="V25" s="10" t="s">
        <v>287</v>
      </c>
      <c r="W25" s="10" t="s">
        <v>287</v>
      </c>
      <c r="X25" s="10" t="s">
        <v>287</v>
      </c>
      <c r="Y25" s="10" t="s">
        <v>287</v>
      </c>
      <c r="Z25" s="10" t="s">
        <v>287</v>
      </c>
      <c r="AA25" s="10" t="s">
        <v>287</v>
      </c>
      <c r="AB25" s="10" t="s">
        <v>287</v>
      </c>
      <c r="AC25" s="10" t="s">
        <v>287</v>
      </c>
      <c r="AD25" s="109" t="s">
        <v>287</v>
      </c>
      <c r="AE25" s="10" t="s">
        <v>287</v>
      </c>
      <c r="AF25" s="10" t="s">
        <v>287</v>
      </c>
      <c r="AG25" s="10" t="s">
        <v>287</v>
      </c>
      <c r="AH25" s="110" t="s">
        <v>287</v>
      </c>
      <c r="AI25" s="10" t="s">
        <v>287</v>
      </c>
      <c r="AJ25" s="10"/>
      <c r="AK25" s="10"/>
      <c r="AL25" s="10"/>
      <c r="AM25" s="10"/>
      <c r="AN25" s="10" t="s">
        <v>287</v>
      </c>
      <c r="AO25" s="109"/>
      <c r="AP25" s="10"/>
      <c r="AQ25" s="110"/>
      <c r="AR25" s="10"/>
      <c r="AS25" s="10"/>
      <c r="AT25" s="32"/>
    </row>
    <row r="26" spans="1:46" ht="15.75" x14ac:dyDescent="0.25">
      <c r="A26" s="29" t="s">
        <v>154</v>
      </c>
      <c r="B26" s="10" t="s">
        <v>287</v>
      </c>
      <c r="C26" s="10" t="s">
        <v>287</v>
      </c>
      <c r="D26" s="10" t="s">
        <v>287</v>
      </c>
      <c r="E26" s="10" t="s">
        <v>287</v>
      </c>
      <c r="F26" s="10" t="s">
        <v>287</v>
      </c>
      <c r="G26" s="10">
        <v>1.153</v>
      </c>
      <c r="H26" s="10" t="s">
        <v>287</v>
      </c>
      <c r="I26" s="10">
        <v>6.0780000000000003</v>
      </c>
      <c r="J26" s="10">
        <v>2.4449000000000001</v>
      </c>
      <c r="K26" s="10" t="s">
        <v>287</v>
      </c>
      <c r="L26" s="10" t="s">
        <v>287</v>
      </c>
      <c r="M26" s="10" t="s">
        <v>287</v>
      </c>
      <c r="N26" s="10" t="s">
        <v>287</v>
      </c>
      <c r="O26" s="10" t="s">
        <v>287</v>
      </c>
      <c r="P26" s="10" t="s">
        <v>287</v>
      </c>
      <c r="Q26" s="10" t="s">
        <v>287</v>
      </c>
      <c r="R26" s="10" t="s">
        <v>287</v>
      </c>
      <c r="S26" s="10" t="s">
        <v>287</v>
      </c>
      <c r="T26" s="10" t="s">
        <v>287</v>
      </c>
      <c r="U26" s="10" t="s">
        <v>287</v>
      </c>
      <c r="V26" s="10" t="s">
        <v>287</v>
      </c>
      <c r="W26" s="10" t="s">
        <v>287</v>
      </c>
      <c r="X26" s="10" t="s">
        <v>287</v>
      </c>
      <c r="Y26" s="10" t="s">
        <v>287</v>
      </c>
      <c r="Z26" s="10" t="s">
        <v>287</v>
      </c>
      <c r="AA26" s="10" t="s">
        <v>287</v>
      </c>
      <c r="AB26" s="10" t="s">
        <v>287</v>
      </c>
      <c r="AC26" s="10" t="s">
        <v>287</v>
      </c>
      <c r="AD26" s="109" t="s">
        <v>287</v>
      </c>
      <c r="AE26" s="10" t="s">
        <v>287</v>
      </c>
      <c r="AF26" s="10" t="s">
        <v>287</v>
      </c>
      <c r="AG26" s="10" t="s">
        <v>287</v>
      </c>
      <c r="AH26" s="110" t="s">
        <v>287</v>
      </c>
      <c r="AI26" s="10" t="s">
        <v>287</v>
      </c>
      <c r="AJ26" s="10"/>
      <c r="AK26" s="10"/>
      <c r="AL26" s="10"/>
      <c r="AM26" s="10"/>
      <c r="AN26" s="10" t="s">
        <v>287</v>
      </c>
      <c r="AO26" s="109"/>
      <c r="AP26" s="10"/>
      <c r="AQ26" s="110"/>
      <c r="AR26" s="10"/>
      <c r="AS26" s="10"/>
      <c r="AT26" s="32"/>
    </row>
    <row r="27" spans="1:46" ht="15.75" x14ac:dyDescent="0.25">
      <c r="A27" s="29" t="s">
        <v>155</v>
      </c>
      <c r="B27" s="10" t="s">
        <v>287</v>
      </c>
      <c r="C27" s="10" t="s">
        <v>287</v>
      </c>
      <c r="D27" s="10" t="s">
        <v>287</v>
      </c>
      <c r="E27" s="10" t="s">
        <v>287</v>
      </c>
      <c r="F27" s="10">
        <v>1.4431</v>
      </c>
      <c r="G27" s="10" t="s">
        <v>287</v>
      </c>
      <c r="H27" s="10">
        <v>6.0780000000000003</v>
      </c>
      <c r="I27" s="10" t="s">
        <v>287</v>
      </c>
      <c r="J27" s="10" t="s">
        <v>287</v>
      </c>
      <c r="K27" s="10" t="s">
        <v>287</v>
      </c>
      <c r="L27" s="10" t="s">
        <v>287</v>
      </c>
      <c r="M27" s="10" t="s">
        <v>287</v>
      </c>
      <c r="N27" s="10" t="s">
        <v>287</v>
      </c>
      <c r="O27" s="10" t="s">
        <v>287</v>
      </c>
      <c r="P27" s="10" t="s">
        <v>287</v>
      </c>
      <c r="Q27" s="10" t="s">
        <v>287</v>
      </c>
      <c r="R27" s="10" t="s">
        <v>287</v>
      </c>
      <c r="S27" s="10" t="s">
        <v>287</v>
      </c>
      <c r="T27" s="10" t="s">
        <v>287</v>
      </c>
      <c r="U27" s="10" t="s">
        <v>287</v>
      </c>
      <c r="V27" s="10" t="s">
        <v>287</v>
      </c>
      <c r="W27" s="10" t="s">
        <v>287</v>
      </c>
      <c r="X27" s="10" t="s">
        <v>287</v>
      </c>
      <c r="Y27" s="10" t="s">
        <v>287</v>
      </c>
      <c r="Z27" s="10" t="s">
        <v>287</v>
      </c>
      <c r="AA27" s="10" t="s">
        <v>287</v>
      </c>
      <c r="AB27" s="10" t="s">
        <v>287</v>
      </c>
      <c r="AC27" s="10" t="s">
        <v>287</v>
      </c>
      <c r="AD27" s="109" t="s">
        <v>287</v>
      </c>
      <c r="AE27" s="10" t="s">
        <v>287</v>
      </c>
      <c r="AF27" s="10" t="s">
        <v>287</v>
      </c>
      <c r="AG27" s="10" t="s">
        <v>287</v>
      </c>
      <c r="AH27" s="110" t="s">
        <v>287</v>
      </c>
      <c r="AI27" s="10"/>
      <c r="AJ27" s="10"/>
      <c r="AK27" s="10"/>
      <c r="AL27" s="10"/>
      <c r="AM27" s="10"/>
      <c r="AN27" s="10" t="s">
        <v>287</v>
      </c>
      <c r="AO27" s="109"/>
      <c r="AP27" s="10"/>
      <c r="AQ27" s="110"/>
      <c r="AR27" s="10"/>
      <c r="AS27" s="10"/>
      <c r="AT27" s="32"/>
    </row>
    <row r="28" spans="1:46" ht="15.75" x14ac:dyDescent="0.25">
      <c r="A28" s="29" t="s">
        <v>156</v>
      </c>
      <c r="B28" s="10" t="s">
        <v>287</v>
      </c>
      <c r="C28" s="10" t="s">
        <v>287</v>
      </c>
      <c r="D28" s="10" t="s">
        <v>287</v>
      </c>
      <c r="E28" s="10" t="s">
        <v>287</v>
      </c>
      <c r="F28" s="10" t="s">
        <v>287</v>
      </c>
      <c r="G28" s="10" t="s">
        <v>287</v>
      </c>
      <c r="H28" s="10">
        <v>2.4449000000000001</v>
      </c>
      <c r="I28" s="10" t="s">
        <v>287</v>
      </c>
      <c r="J28" s="10" t="s">
        <v>287</v>
      </c>
      <c r="K28" s="10">
        <v>3.2</v>
      </c>
      <c r="L28" s="10">
        <v>3.8851</v>
      </c>
      <c r="M28" s="10" t="s">
        <v>287</v>
      </c>
      <c r="N28" s="10" t="s">
        <v>287</v>
      </c>
      <c r="O28" s="10" t="s">
        <v>287</v>
      </c>
      <c r="P28" s="10" t="s">
        <v>287</v>
      </c>
      <c r="Q28" s="10" t="s">
        <v>287</v>
      </c>
      <c r="R28" s="10" t="s">
        <v>287</v>
      </c>
      <c r="S28" s="10" t="s">
        <v>287</v>
      </c>
      <c r="T28" s="10" t="s">
        <v>287</v>
      </c>
      <c r="U28" s="10" t="s">
        <v>287</v>
      </c>
      <c r="V28" s="10" t="s">
        <v>287</v>
      </c>
      <c r="W28" s="10" t="s">
        <v>287</v>
      </c>
      <c r="X28" s="10" t="s">
        <v>287</v>
      </c>
      <c r="Y28" s="10" t="s">
        <v>287</v>
      </c>
      <c r="Z28" s="10" t="s">
        <v>287</v>
      </c>
      <c r="AA28" s="10" t="s">
        <v>287</v>
      </c>
      <c r="AB28" s="10" t="s">
        <v>287</v>
      </c>
      <c r="AC28" s="10" t="s">
        <v>287</v>
      </c>
      <c r="AD28" s="109" t="s">
        <v>287</v>
      </c>
      <c r="AE28" s="10" t="s">
        <v>287</v>
      </c>
      <c r="AF28" s="10" t="s">
        <v>287</v>
      </c>
      <c r="AG28" s="10" t="s">
        <v>287</v>
      </c>
      <c r="AH28" s="110" t="s">
        <v>287</v>
      </c>
      <c r="AI28" s="10" t="s">
        <v>287</v>
      </c>
      <c r="AJ28" s="10"/>
      <c r="AK28" s="10"/>
      <c r="AL28" s="10"/>
      <c r="AM28" s="10"/>
      <c r="AN28" s="10" t="s">
        <v>287</v>
      </c>
      <c r="AO28" s="109"/>
      <c r="AP28" s="10"/>
      <c r="AQ28" s="110"/>
      <c r="AR28" s="10"/>
      <c r="AS28" s="10"/>
      <c r="AT28" s="32"/>
    </row>
    <row r="29" spans="1:46" ht="15.75" x14ac:dyDescent="0.25">
      <c r="A29" s="29" t="s">
        <v>157</v>
      </c>
      <c r="B29" s="10" t="s">
        <v>287</v>
      </c>
      <c r="C29" s="10" t="s">
        <v>287</v>
      </c>
      <c r="D29" s="10" t="s">
        <v>287</v>
      </c>
      <c r="E29" s="10" t="s">
        <v>287</v>
      </c>
      <c r="F29" s="10" t="s">
        <v>287</v>
      </c>
      <c r="G29" s="10" t="s">
        <v>287</v>
      </c>
      <c r="H29" s="10" t="s">
        <v>287</v>
      </c>
      <c r="I29" s="10" t="s">
        <v>287</v>
      </c>
      <c r="J29" s="10">
        <v>3.2</v>
      </c>
      <c r="K29" s="10" t="s">
        <v>287</v>
      </c>
      <c r="L29" s="10" t="s">
        <v>287</v>
      </c>
      <c r="M29" s="10"/>
      <c r="N29" s="10" t="s">
        <v>287</v>
      </c>
      <c r="O29" s="10" t="s">
        <v>287</v>
      </c>
      <c r="P29" s="10" t="s">
        <v>287</v>
      </c>
      <c r="Q29" s="10" t="s">
        <v>287</v>
      </c>
      <c r="R29" s="10" t="s">
        <v>287</v>
      </c>
      <c r="S29" s="10" t="s">
        <v>287</v>
      </c>
      <c r="T29" s="10" t="s">
        <v>287</v>
      </c>
      <c r="U29" s="10" t="s">
        <v>287</v>
      </c>
      <c r="V29" s="10" t="s">
        <v>287</v>
      </c>
      <c r="W29" s="10" t="s">
        <v>287</v>
      </c>
      <c r="X29" s="10" t="s">
        <v>287</v>
      </c>
      <c r="Y29" s="10" t="s">
        <v>287</v>
      </c>
      <c r="Z29" s="10" t="s">
        <v>287</v>
      </c>
      <c r="AA29" s="10" t="s">
        <v>287</v>
      </c>
      <c r="AB29" s="10" t="s">
        <v>287</v>
      </c>
      <c r="AC29" s="10" t="s">
        <v>287</v>
      </c>
      <c r="AD29" s="109" t="s">
        <v>287</v>
      </c>
      <c r="AE29" s="10" t="s">
        <v>287</v>
      </c>
      <c r="AF29" s="10" t="s">
        <v>287</v>
      </c>
      <c r="AG29" s="10" t="s">
        <v>287</v>
      </c>
      <c r="AH29" s="110" t="s">
        <v>287</v>
      </c>
      <c r="AI29" s="10" t="s">
        <v>287</v>
      </c>
      <c r="AJ29" s="10">
        <v>2.5</v>
      </c>
      <c r="AK29" s="10"/>
      <c r="AL29" s="10"/>
      <c r="AM29" s="10"/>
      <c r="AN29" s="10" t="s">
        <v>287</v>
      </c>
      <c r="AO29" s="109"/>
      <c r="AP29" s="10"/>
      <c r="AQ29" s="110"/>
      <c r="AR29" s="10"/>
      <c r="AS29" s="10"/>
      <c r="AT29" s="32"/>
    </row>
    <row r="30" spans="1:46" ht="15.75" x14ac:dyDescent="0.25">
      <c r="A30" s="29" t="s">
        <v>158</v>
      </c>
      <c r="B30" s="10" t="s">
        <v>287</v>
      </c>
      <c r="C30" s="10" t="s">
        <v>287</v>
      </c>
      <c r="D30" s="10" t="s">
        <v>287</v>
      </c>
      <c r="E30" s="10" t="s">
        <v>287</v>
      </c>
      <c r="F30" s="10" t="s">
        <v>287</v>
      </c>
      <c r="G30" s="10" t="s">
        <v>287</v>
      </c>
      <c r="H30" s="10" t="s">
        <v>287</v>
      </c>
      <c r="I30" s="10" t="s">
        <v>287</v>
      </c>
      <c r="J30" s="10">
        <v>3.8851</v>
      </c>
      <c r="K30" s="10" t="s">
        <v>287</v>
      </c>
      <c r="L30" s="10" t="s">
        <v>287</v>
      </c>
      <c r="M30" s="10" t="s">
        <v>287</v>
      </c>
      <c r="N30" s="10">
        <v>2.6429999999999998</v>
      </c>
      <c r="O30" s="10" t="s">
        <v>287</v>
      </c>
      <c r="P30" s="10" t="s">
        <v>287</v>
      </c>
      <c r="Q30" s="10" t="s">
        <v>287</v>
      </c>
      <c r="R30" s="10" t="s">
        <v>287</v>
      </c>
      <c r="S30" s="10" t="s">
        <v>287</v>
      </c>
      <c r="T30" s="10" t="s">
        <v>287</v>
      </c>
      <c r="U30" s="10" t="s">
        <v>287</v>
      </c>
      <c r="V30" s="10" t="s">
        <v>287</v>
      </c>
      <c r="W30" s="10" t="s">
        <v>287</v>
      </c>
      <c r="X30" s="10" t="s">
        <v>287</v>
      </c>
      <c r="Y30" s="10" t="s">
        <v>287</v>
      </c>
      <c r="Z30" s="10" t="s">
        <v>287</v>
      </c>
      <c r="AA30" s="10" t="s">
        <v>287</v>
      </c>
      <c r="AB30" s="10" t="s">
        <v>287</v>
      </c>
      <c r="AC30" s="10" t="s">
        <v>287</v>
      </c>
      <c r="AD30" s="109" t="s">
        <v>287</v>
      </c>
      <c r="AE30" s="10" t="s">
        <v>287</v>
      </c>
      <c r="AF30" s="10" t="s">
        <v>287</v>
      </c>
      <c r="AG30" s="10" t="s">
        <v>287</v>
      </c>
      <c r="AH30" s="110" t="s">
        <v>287</v>
      </c>
      <c r="AI30" s="10" t="s">
        <v>287</v>
      </c>
      <c r="AJ30" s="10"/>
      <c r="AK30" s="10"/>
      <c r="AL30" s="10"/>
      <c r="AM30" s="10"/>
      <c r="AN30" s="10" t="s">
        <v>287</v>
      </c>
      <c r="AO30" s="109"/>
      <c r="AP30" s="10"/>
      <c r="AQ30" s="110"/>
      <c r="AR30" s="10"/>
      <c r="AS30" s="10"/>
      <c r="AT30" s="32"/>
    </row>
    <row r="31" spans="1:46" ht="15.75" x14ac:dyDescent="0.25">
      <c r="A31" s="29" t="s">
        <v>159</v>
      </c>
      <c r="B31" s="10" t="s">
        <v>287</v>
      </c>
      <c r="C31" s="10" t="s">
        <v>287</v>
      </c>
      <c r="D31" s="10" t="s">
        <v>287</v>
      </c>
      <c r="E31" s="10" t="s">
        <v>287</v>
      </c>
      <c r="F31" s="10" t="s">
        <v>287</v>
      </c>
      <c r="G31" s="10" t="s">
        <v>287</v>
      </c>
      <c r="H31" s="10" t="s">
        <v>287</v>
      </c>
      <c r="I31" s="10" t="s">
        <v>287</v>
      </c>
      <c r="J31" s="10" t="s">
        <v>287</v>
      </c>
      <c r="K31" s="10"/>
      <c r="L31" s="10" t="s">
        <v>287</v>
      </c>
      <c r="M31" s="10" t="s">
        <v>287</v>
      </c>
      <c r="N31" s="10" t="s">
        <v>287</v>
      </c>
      <c r="O31" s="10">
        <v>5.3</v>
      </c>
      <c r="P31" s="10" t="s">
        <v>287</v>
      </c>
      <c r="Q31" s="10" t="s">
        <v>287</v>
      </c>
      <c r="R31" s="10" t="s">
        <v>287</v>
      </c>
      <c r="S31" s="10" t="s">
        <v>287</v>
      </c>
      <c r="T31" s="10" t="s">
        <v>287</v>
      </c>
      <c r="U31" s="10" t="s">
        <v>287</v>
      </c>
      <c r="V31" s="10" t="s">
        <v>287</v>
      </c>
      <c r="W31" s="10" t="s">
        <v>287</v>
      </c>
      <c r="X31" s="10" t="s">
        <v>287</v>
      </c>
      <c r="Y31" s="10" t="s">
        <v>287</v>
      </c>
      <c r="Z31" s="10" t="s">
        <v>287</v>
      </c>
      <c r="AA31" s="10" t="s">
        <v>287</v>
      </c>
      <c r="AB31" s="10" t="s">
        <v>287</v>
      </c>
      <c r="AC31" s="10" t="s">
        <v>287</v>
      </c>
      <c r="AD31" s="109" t="s">
        <v>287</v>
      </c>
      <c r="AE31" s="10" t="s">
        <v>287</v>
      </c>
      <c r="AF31" s="10" t="s">
        <v>287</v>
      </c>
      <c r="AG31" s="10" t="s">
        <v>287</v>
      </c>
      <c r="AH31" s="110" t="s">
        <v>287</v>
      </c>
      <c r="AI31" s="10" t="s">
        <v>287</v>
      </c>
      <c r="AJ31" s="10"/>
      <c r="AK31" s="10">
        <v>1.5</v>
      </c>
      <c r="AL31" s="10"/>
      <c r="AM31" s="10"/>
      <c r="AN31" s="10" t="s">
        <v>287</v>
      </c>
      <c r="AO31" s="109"/>
      <c r="AP31" s="10"/>
      <c r="AQ31" s="110"/>
      <c r="AR31" s="10"/>
      <c r="AS31" s="10"/>
      <c r="AT31" s="32"/>
    </row>
    <row r="32" spans="1:46" ht="15.75" x14ac:dyDescent="0.25">
      <c r="A32" s="29" t="s">
        <v>160</v>
      </c>
      <c r="B32" s="10" t="s">
        <v>287</v>
      </c>
      <c r="C32" s="10" t="s">
        <v>287</v>
      </c>
      <c r="D32" s="10" t="s">
        <v>287</v>
      </c>
      <c r="E32" s="10" t="s">
        <v>287</v>
      </c>
      <c r="F32" s="10" t="s">
        <v>287</v>
      </c>
      <c r="G32" s="10" t="s">
        <v>287</v>
      </c>
      <c r="H32" s="10" t="s">
        <v>287</v>
      </c>
      <c r="I32" s="10" t="s">
        <v>287</v>
      </c>
      <c r="J32" s="10" t="s">
        <v>287</v>
      </c>
      <c r="K32" s="10" t="s">
        <v>287</v>
      </c>
      <c r="L32" s="10">
        <v>2.6429999999999998</v>
      </c>
      <c r="M32" s="10" t="s">
        <v>287</v>
      </c>
      <c r="N32" s="10" t="s">
        <v>287</v>
      </c>
      <c r="O32" s="10">
        <v>3.1087656701677102</v>
      </c>
      <c r="P32" s="10" t="s">
        <v>287</v>
      </c>
      <c r="Q32" s="10" t="s">
        <v>287</v>
      </c>
      <c r="R32" s="10" t="s">
        <v>287</v>
      </c>
      <c r="S32" s="10" t="s">
        <v>287</v>
      </c>
      <c r="T32" s="10" t="s">
        <v>287</v>
      </c>
      <c r="U32" s="10" t="s">
        <v>287</v>
      </c>
      <c r="V32" s="10" t="s">
        <v>287</v>
      </c>
      <c r="W32" s="10" t="s">
        <v>287</v>
      </c>
      <c r="X32" s="10" t="s">
        <v>287</v>
      </c>
      <c r="Y32" s="10" t="s">
        <v>287</v>
      </c>
      <c r="Z32" s="10" t="s">
        <v>287</v>
      </c>
      <c r="AA32" s="10" t="s">
        <v>287</v>
      </c>
      <c r="AB32" s="10" t="s">
        <v>287</v>
      </c>
      <c r="AC32" s="10" t="s">
        <v>287</v>
      </c>
      <c r="AD32" s="109" t="s">
        <v>287</v>
      </c>
      <c r="AE32" s="10" t="s">
        <v>287</v>
      </c>
      <c r="AF32" s="10">
        <v>3.0184000000000002</v>
      </c>
      <c r="AG32" s="10" t="s">
        <v>287</v>
      </c>
      <c r="AH32" s="110" t="s">
        <v>287</v>
      </c>
      <c r="AI32" s="10" t="s">
        <v>287</v>
      </c>
      <c r="AJ32" s="10"/>
      <c r="AK32" s="10"/>
      <c r="AL32" s="10"/>
      <c r="AM32" s="10"/>
      <c r="AN32" s="10" t="s">
        <v>287</v>
      </c>
      <c r="AO32" s="109"/>
      <c r="AP32" s="10"/>
      <c r="AQ32" s="110"/>
      <c r="AR32" s="10"/>
      <c r="AS32" s="10"/>
      <c r="AT32" s="32"/>
    </row>
    <row r="33" spans="1:46" ht="15.75" x14ac:dyDescent="0.25">
      <c r="A33" s="29" t="s">
        <v>161</v>
      </c>
      <c r="B33" s="10" t="s">
        <v>287</v>
      </c>
      <c r="C33" s="10" t="s">
        <v>287</v>
      </c>
      <c r="D33" s="10" t="s">
        <v>287</v>
      </c>
      <c r="E33" s="10" t="s">
        <v>287</v>
      </c>
      <c r="F33" s="10" t="s">
        <v>287</v>
      </c>
      <c r="G33" s="10" t="s">
        <v>287</v>
      </c>
      <c r="H33" s="10" t="s">
        <v>287</v>
      </c>
      <c r="I33" s="10" t="s">
        <v>287</v>
      </c>
      <c r="J33" s="10" t="s">
        <v>287</v>
      </c>
      <c r="K33" s="10" t="s">
        <v>287</v>
      </c>
      <c r="L33" s="10" t="s">
        <v>287</v>
      </c>
      <c r="M33" s="10">
        <v>5.3</v>
      </c>
      <c r="N33" s="10">
        <v>3.1087656701677102</v>
      </c>
      <c r="O33" s="10" t="s">
        <v>287</v>
      </c>
      <c r="P33" s="10" t="s">
        <v>287</v>
      </c>
      <c r="Q33" s="10" t="s">
        <v>287</v>
      </c>
      <c r="R33" s="10" t="s">
        <v>287</v>
      </c>
      <c r="S33" s="10" t="s">
        <v>287</v>
      </c>
      <c r="T33" s="10" t="s">
        <v>287</v>
      </c>
      <c r="U33" s="10" t="s">
        <v>287</v>
      </c>
      <c r="V33" s="10" t="s">
        <v>287</v>
      </c>
      <c r="W33" s="10" t="s">
        <v>287</v>
      </c>
      <c r="X33" s="10" t="s">
        <v>287</v>
      </c>
      <c r="Y33" s="10" t="s">
        <v>287</v>
      </c>
      <c r="Z33" s="10" t="s">
        <v>287</v>
      </c>
      <c r="AA33" s="10" t="s">
        <v>287</v>
      </c>
      <c r="AB33" s="10" t="s">
        <v>287</v>
      </c>
      <c r="AC33" s="10">
        <v>1.3958999999999999</v>
      </c>
      <c r="AD33" s="109" t="s">
        <v>287</v>
      </c>
      <c r="AE33" s="10" t="s">
        <v>287</v>
      </c>
      <c r="AF33" s="10" t="s">
        <v>287</v>
      </c>
      <c r="AG33" s="10" t="s">
        <v>287</v>
      </c>
      <c r="AH33" s="110" t="s">
        <v>287</v>
      </c>
      <c r="AI33" s="10" t="s">
        <v>287</v>
      </c>
      <c r="AJ33" s="10"/>
      <c r="AK33" s="10"/>
      <c r="AL33" s="10"/>
      <c r="AM33" s="10"/>
      <c r="AN33" s="10" t="s">
        <v>287</v>
      </c>
      <c r="AO33" s="109"/>
      <c r="AP33" s="10"/>
      <c r="AQ33" s="110"/>
      <c r="AR33" s="10"/>
      <c r="AS33" s="10"/>
      <c r="AT33" s="32"/>
    </row>
    <row r="34" spans="1:46" ht="15.75" x14ac:dyDescent="0.25">
      <c r="A34" s="29" t="s">
        <v>162</v>
      </c>
      <c r="B34" s="10" t="s">
        <v>287</v>
      </c>
      <c r="C34" s="10" t="s">
        <v>287</v>
      </c>
      <c r="D34" s="10" t="s">
        <v>287</v>
      </c>
      <c r="E34" s="10" t="s">
        <v>287</v>
      </c>
      <c r="F34" s="10" t="s">
        <v>287</v>
      </c>
      <c r="G34" s="10" t="s">
        <v>287</v>
      </c>
      <c r="H34" s="10" t="s">
        <v>287</v>
      </c>
      <c r="I34" s="10" t="s">
        <v>287</v>
      </c>
      <c r="J34" s="10" t="s">
        <v>287</v>
      </c>
      <c r="K34" s="10" t="s">
        <v>287</v>
      </c>
      <c r="L34" s="10" t="s">
        <v>287</v>
      </c>
      <c r="M34" s="10" t="s">
        <v>287</v>
      </c>
      <c r="N34" s="10" t="s">
        <v>287</v>
      </c>
      <c r="O34" s="10" t="s">
        <v>287</v>
      </c>
      <c r="P34" s="10" t="s">
        <v>287</v>
      </c>
      <c r="Q34" s="10">
        <v>1.3553999999999999</v>
      </c>
      <c r="R34" s="10" t="s">
        <v>287</v>
      </c>
      <c r="S34" s="10" t="s">
        <v>287</v>
      </c>
      <c r="T34" s="10" t="s">
        <v>287</v>
      </c>
      <c r="U34" s="10" t="s">
        <v>287</v>
      </c>
      <c r="V34" s="10" t="s">
        <v>287</v>
      </c>
      <c r="W34" s="10" t="s">
        <v>287</v>
      </c>
      <c r="X34" s="10" t="s">
        <v>287</v>
      </c>
      <c r="Y34" s="10" t="s">
        <v>287</v>
      </c>
      <c r="Z34" s="10" t="s">
        <v>287</v>
      </c>
      <c r="AA34" s="10" t="s">
        <v>287</v>
      </c>
      <c r="AB34" s="10" t="s">
        <v>287</v>
      </c>
      <c r="AC34" s="10">
        <v>7.1440000000000001</v>
      </c>
      <c r="AD34" s="109" t="s">
        <v>287</v>
      </c>
      <c r="AE34" s="10" t="s">
        <v>287</v>
      </c>
      <c r="AF34" s="10" t="s">
        <v>287</v>
      </c>
      <c r="AG34" s="10" t="s">
        <v>287</v>
      </c>
      <c r="AH34" s="110" t="s">
        <v>287</v>
      </c>
      <c r="AI34" s="10" t="s">
        <v>287</v>
      </c>
      <c r="AJ34" s="10"/>
      <c r="AK34" s="10"/>
      <c r="AL34" s="10"/>
      <c r="AM34" s="10"/>
      <c r="AN34" s="10" t="s">
        <v>287</v>
      </c>
      <c r="AO34" s="109"/>
      <c r="AP34" s="10"/>
      <c r="AQ34" s="110"/>
      <c r="AR34" s="10"/>
      <c r="AS34" s="10"/>
      <c r="AT34" s="32"/>
    </row>
    <row r="35" spans="1:46" ht="15.75" x14ac:dyDescent="0.25">
      <c r="A35" s="29" t="s">
        <v>163</v>
      </c>
      <c r="B35" s="10" t="s">
        <v>287</v>
      </c>
      <c r="C35" s="10" t="s">
        <v>287</v>
      </c>
      <c r="D35" s="10" t="s">
        <v>287</v>
      </c>
      <c r="E35" s="10" t="s">
        <v>287</v>
      </c>
      <c r="F35" s="10" t="s">
        <v>287</v>
      </c>
      <c r="G35" s="10" t="s">
        <v>287</v>
      </c>
      <c r="H35" s="10" t="s">
        <v>287</v>
      </c>
      <c r="I35" s="10" t="s">
        <v>287</v>
      </c>
      <c r="J35" s="10" t="s">
        <v>287</v>
      </c>
      <c r="K35" s="10" t="s">
        <v>287</v>
      </c>
      <c r="L35" s="10" t="s">
        <v>287</v>
      </c>
      <c r="M35" s="10" t="s">
        <v>287</v>
      </c>
      <c r="N35" s="10" t="s">
        <v>287</v>
      </c>
      <c r="O35" s="10" t="s">
        <v>287</v>
      </c>
      <c r="P35" s="10">
        <v>1.3553999999999999</v>
      </c>
      <c r="Q35" s="10" t="s">
        <v>287</v>
      </c>
      <c r="R35" s="10">
        <v>3.2003367068383</v>
      </c>
      <c r="S35" s="10" t="s">
        <v>287</v>
      </c>
      <c r="T35" s="10" t="s">
        <v>287</v>
      </c>
      <c r="U35" s="10" t="s">
        <v>287</v>
      </c>
      <c r="V35" s="10" t="s">
        <v>287</v>
      </c>
      <c r="W35" s="10" t="s">
        <v>287</v>
      </c>
      <c r="X35" s="10" t="s">
        <v>287</v>
      </c>
      <c r="Y35" s="10" t="s">
        <v>287</v>
      </c>
      <c r="Z35" s="10" t="s">
        <v>287</v>
      </c>
      <c r="AA35" s="10" t="s">
        <v>287</v>
      </c>
      <c r="AB35" s="10" t="s">
        <v>287</v>
      </c>
      <c r="AC35" s="10" t="s">
        <v>287</v>
      </c>
      <c r="AD35" s="109" t="s">
        <v>287</v>
      </c>
      <c r="AE35" s="10" t="s">
        <v>287</v>
      </c>
      <c r="AF35" s="10" t="s">
        <v>287</v>
      </c>
      <c r="AG35" s="10" t="s">
        <v>287</v>
      </c>
      <c r="AH35" s="110" t="s">
        <v>287</v>
      </c>
      <c r="AI35" s="10" t="s">
        <v>287</v>
      </c>
      <c r="AJ35" s="10"/>
      <c r="AK35" s="10"/>
      <c r="AL35" s="10"/>
      <c r="AM35" s="10"/>
      <c r="AN35" s="10" t="s">
        <v>287</v>
      </c>
      <c r="AO35" s="109"/>
      <c r="AP35" s="10"/>
      <c r="AQ35" s="110"/>
      <c r="AR35" s="10"/>
      <c r="AS35" s="10"/>
      <c r="AT35" s="32"/>
    </row>
    <row r="36" spans="1:46" ht="15.75" x14ac:dyDescent="0.25">
      <c r="A36" s="29" t="s">
        <v>164</v>
      </c>
      <c r="B36" s="10" t="s">
        <v>287</v>
      </c>
      <c r="C36" s="10" t="s">
        <v>287</v>
      </c>
      <c r="D36" s="10" t="s">
        <v>287</v>
      </c>
      <c r="E36" s="10" t="s">
        <v>287</v>
      </c>
      <c r="F36" s="10" t="s">
        <v>287</v>
      </c>
      <c r="G36" s="10" t="s">
        <v>287</v>
      </c>
      <c r="H36" s="10" t="s">
        <v>287</v>
      </c>
      <c r="I36" s="10" t="s">
        <v>287</v>
      </c>
      <c r="J36" s="10" t="s">
        <v>287</v>
      </c>
      <c r="K36" s="10" t="s">
        <v>287</v>
      </c>
      <c r="L36" s="10" t="s">
        <v>287</v>
      </c>
      <c r="M36" s="10" t="s">
        <v>287</v>
      </c>
      <c r="N36" s="10" t="s">
        <v>287</v>
      </c>
      <c r="O36" s="10" t="s">
        <v>287</v>
      </c>
      <c r="P36" s="10" t="s">
        <v>287</v>
      </c>
      <c r="Q36" s="10">
        <v>3.2003367068383</v>
      </c>
      <c r="R36" s="10" t="s">
        <v>287</v>
      </c>
      <c r="S36" s="10" t="s">
        <v>287</v>
      </c>
      <c r="T36" s="10" t="s">
        <v>287</v>
      </c>
      <c r="U36" s="10" t="s">
        <v>287</v>
      </c>
      <c r="V36" s="10" t="s">
        <v>287</v>
      </c>
      <c r="W36" s="10" t="s">
        <v>287</v>
      </c>
      <c r="X36" s="10" t="s">
        <v>287</v>
      </c>
      <c r="Y36" s="10" t="s">
        <v>287</v>
      </c>
      <c r="Z36" s="10" t="s">
        <v>287</v>
      </c>
      <c r="AA36" s="10" t="s">
        <v>287</v>
      </c>
      <c r="AB36" s="10" t="s">
        <v>287</v>
      </c>
      <c r="AC36" s="10" t="s">
        <v>287</v>
      </c>
      <c r="AD36" s="109" t="s">
        <v>287</v>
      </c>
      <c r="AE36" s="10" t="s">
        <v>287</v>
      </c>
      <c r="AF36" s="10" t="s">
        <v>287</v>
      </c>
      <c r="AG36" s="10">
        <v>6.4859913942891003</v>
      </c>
      <c r="AH36" s="110" t="s">
        <v>287</v>
      </c>
      <c r="AI36" s="10" t="s">
        <v>287</v>
      </c>
      <c r="AJ36" s="10"/>
      <c r="AK36" s="10"/>
      <c r="AL36" s="10"/>
      <c r="AM36" s="10"/>
      <c r="AN36" s="10" t="s">
        <v>287</v>
      </c>
      <c r="AO36" s="109"/>
      <c r="AP36" s="10"/>
      <c r="AQ36" s="110"/>
      <c r="AR36" s="10"/>
      <c r="AS36" s="10"/>
      <c r="AT36" s="32"/>
    </row>
    <row r="37" spans="1:46" ht="15.75" x14ac:dyDescent="0.25">
      <c r="A37" s="29" t="s">
        <v>165</v>
      </c>
      <c r="B37" s="10" t="s">
        <v>287</v>
      </c>
      <c r="C37" s="10" t="s">
        <v>287</v>
      </c>
      <c r="D37" s="10" t="s">
        <v>287</v>
      </c>
      <c r="E37" s="10" t="s">
        <v>287</v>
      </c>
      <c r="F37" s="10" t="s">
        <v>287</v>
      </c>
      <c r="G37" s="10" t="s">
        <v>287</v>
      </c>
      <c r="H37" s="10" t="s">
        <v>287</v>
      </c>
      <c r="I37" s="10" t="s">
        <v>287</v>
      </c>
      <c r="J37" s="10" t="s">
        <v>287</v>
      </c>
      <c r="K37" s="10" t="s">
        <v>287</v>
      </c>
      <c r="L37" s="10" t="s">
        <v>287</v>
      </c>
      <c r="M37" s="10" t="s">
        <v>287</v>
      </c>
      <c r="N37" s="10" t="s">
        <v>287</v>
      </c>
      <c r="O37" s="10" t="s">
        <v>287</v>
      </c>
      <c r="P37" s="10" t="s">
        <v>287</v>
      </c>
      <c r="Q37" s="10" t="s">
        <v>287</v>
      </c>
      <c r="R37" s="10" t="s">
        <v>287</v>
      </c>
      <c r="S37" s="10" t="s">
        <v>287</v>
      </c>
      <c r="T37" s="10">
        <v>9.0689999999999991</v>
      </c>
      <c r="U37" s="10" t="s">
        <v>287</v>
      </c>
      <c r="V37" s="10" t="s">
        <v>287</v>
      </c>
      <c r="W37" s="10" t="s">
        <v>287</v>
      </c>
      <c r="X37" s="10" t="s">
        <v>287</v>
      </c>
      <c r="Y37" s="10" t="s">
        <v>287</v>
      </c>
      <c r="Z37" s="10" t="s">
        <v>287</v>
      </c>
      <c r="AA37" s="10" t="s">
        <v>287</v>
      </c>
      <c r="AB37" s="10" t="s">
        <v>287</v>
      </c>
      <c r="AC37" s="10" t="s">
        <v>287</v>
      </c>
      <c r="AD37" s="109" t="s">
        <v>287</v>
      </c>
      <c r="AE37" s="10" t="s">
        <v>287</v>
      </c>
      <c r="AF37" s="10" t="s">
        <v>287</v>
      </c>
      <c r="AG37" s="10">
        <v>3.419</v>
      </c>
      <c r="AH37" s="110" t="s">
        <v>287</v>
      </c>
      <c r="AI37" s="10" t="s">
        <v>287</v>
      </c>
      <c r="AJ37" s="10"/>
      <c r="AK37" s="10"/>
      <c r="AL37" s="10"/>
      <c r="AM37" s="10"/>
      <c r="AN37" s="10" t="s">
        <v>287</v>
      </c>
      <c r="AO37" s="109"/>
      <c r="AP37" s="10"/>
      <c r="AQ37" s="110"/>
      <c r="AR37" s="10"/>
      <c r="AS37" s="10"/>
      <c r="AT37" s="32"/>
    </row>
    <row r="38" spans="1:46" ht="15.75" x14ac:dyDescent="0.25">
      <c r="A38" s="29" t="s">
        <v>166</v>
      </c>
      <c r="B38" s="10" t="s">
        <v>287</v>
      </c>
      <c r="C38" s="10" t="s">
        <v>287</v>
      </c>
      <c r="D38" s="10" t="s">
        <v>287</v>
      </c>
      <c r="E38" s="10" t="s">
        <v>287</v>
      </c>
      <c r="F38" s="10" t="s">
        <v>287</v>
      </c>
      <c r="G38" s="10" t="s">
        <v>287</v>
      </c>
      <c r="H38" s="10" t="s">
        <v>287</v>
      </c>
      <c r="I38" s="10" t="s">
        <v>287</v>
      </c>
      <c r="J38" s="10" t="s">
        <v>287</v>
      </c>
      <c r="K38" s="10" t="s">
        <v>287</v>
      </c>
      <c r="L38" s="10" t="s">
        <v>287</v>
      </c>
      <c r="M38" s="10" t="s">
        <v>287</v>
      </c>
      <c r="N38" s="10" t="s">
        <v>287</v>
      </c>
      <c r="O38" s="10" t="s">
        <v>287</v>
      </c>
      <c r="P38" s="10" t="s">
        <v>287</v>
      </c>
      <c r="Q38" s="10" t="s">
        <v>287</v>
      </c>
      <c r="R38" s="10" t="s">
        <v>287</v>
      </c>
      <c r="S38" s="10">
        <v>9.0689999999999991</v>
      </c>
      <c r="T38" s="10" t="s">
        <v>287</v>
      </c>
      <c r="U38" s="10" t="s">
        <v>287</v>
      </c>
      <c r="V38" s="10" t="s">
        <v>287</v>
      </c>
      <c r="W38" s="10">
        <v>5.4977999999999998</v>
      </c>
      <c r="X38" s="10" t="s">
        <v>287</v>
      </c>
      <c r="Y38" s="10" t="s">
        <v>287</v>
      </c>
      <c r="Z38" s="10" t="s">
        <v>287</v>
      </c>
      <c r="AA38" s="10" t="s">
        <v>287</v>
      </c>
      <c r="AB38" s="10" t="s">
        <v>287</v>
      </c>
      <c r="AC38" s="10" t="s">
        <v>287</v>
      </c>
      <c r="AD38" s="109" t="s">
        <v>287</v>
      </c>
      <c r="AE38" s="10" t="s">
        <v>287</v>
      </c>
      <c r="AF38" s="10" t="s">
        <v>287</v>
      </c>
      <c r="AG38" s="10" t="s">
        <v>287</v>
      </c>
      <c r="AH38" s="110" t="s">
        <v>287</v>
      </c>
      <c r="AI38" s="10" t="s">
        <v>287</v>
      </c>
      <c r="AJ38" s="10"/>
      <c r="AK38" s="10"/>
      <c r="AL38" s="10"/>
      <c r="AM38" s="10"/>
      <c r="AN38" s="10" t="s">
        <v>287</v>
      </c>
      <c r="AO38" s="109"/>
      <c r="AP38" s="10"/>
      <c r="AQ38" s="110"/>
      <c r="AR38" s="10"/>
      <c r="AS38" s="10"/>
      <c r="AT38" s="32"/>
    </row>
    <row r="39" spans="1:46" ht="15.75" x14ac:dyDescent="0.25">
      <c r="A39" s="29" t="s">
        <v>167</v>
      </c>
      <c r="B39" s="10" t="s">
        <v>287</v>
      </c>
      <c r="C39" s="10" t="s">
        <v>287</v>
      </c>
      <c r="D39" s="10" t="s">
        <v>287</v>
      </c>
      <c r="E39" s="10" t="s">
        <v>287</v>
      </c>
      <c r="F39" s="10" t="s">
        <v>287</v>
      </c>
      <c r="G39" s="10" t="s">
        <v>287</v>
      </c>
      <c r="H39" s="10" t="s">
        <v>287</v>
      </c>
      <c r="I39" s="10" t="s">
        <v>287</v>
      </c>
      <c r="J39" s="10" t="s">
        <v>287</v>
      </c>
      <c r="K39" s="10" t="s">
        <v>287</v>
      </c>
      <c r="L39" s="10" t="s">
        <v>287</v>
      </c>
      <c r="M39" s="10" t="s">
        <v>287</v>
      </c>
      <c r="N39" s="10" t="s">
        <v>287</v>
      </c>
      <c r="O39" s="10" t="s">
        <v>287</v>
      </c>
      <c r="P39" s="10" t="s">
        <v>287</v>
      </c>
      <c r="Q39" s="10" t="s">
        <v>287</v>
      </c>
      <c r="R39" s="10" t="s">
        <v>287</v>
      </c>
      <c r="S39" s="10" t="s">
        <v>287</v>
      </c>
      <c r="T39" s="10" t="s">
        <v>287</v>
      </c>
      <c r="U39" s="10" t="s">
        <v>287</v>
      </c>
      <c r="V39" s="10">
        <v>7.4349999999999996</v>
      </c>
      <c r="W39" s="10" t="s">
        <v>287</v>
      </c>
      <c r="X39" s="10" t="s">
        <v>287</v>
      </c>
      <c r="Y39" s="10" t="s">
        <v>287</v>
      </c>
      <c r="Z39" s="10" t="s">
        <v>287</v>
      </c>
      <c r="AA39" s="10" t="s">
        <v>287</v>
      </c>
      <c r="AB39" s="10" t="s">
        <v>287</v>
      </c>
      <c r="AC39" s="10">
        <v>9.5470000000000006</v>
      </c>
      <c r="AD39" s="109" t="s">
        <v>287</v>
      </c>
      <c r="AE39" s="10" t="s">
        <v>287</v>
      </c>
      <c r="AF39" s="10" t="s">
        <v>287</v>
      </c>
      <c r="AG39" s="10" t="s">
        <v>287</v>
      </c>
      <c r="AH39" s="110" t="s">
        <v>287</v>
      </c>
      <c r="AI39" s="10" t="s">
        <v>287</v>
      </c>
      <c r="AJ39" s="10"/>
      <c r="AK39" s="10"/>
      <c r="AL39" s="10">
        <v>2.7</v>
      </c>
      <c r="AM39" s="10"/>
      <c r="AN39" s="10"/>
      <c r="AO39" s="109"/>
      <c r="AP39" s="10"/>
      <c r="AQ39" s="110"/>
      <c r="AR39" s="10"/>
      <c r="AS39" s="10"/>
      <c r="AT39" s="32"/>
    </row>
    <row r="40" spans="1:46" ht="15.75" x14ac:dyDescent="0.25">
      <c r="A40" s="29" t="s">
        <v>168</v>
      </c>
      <c r="B40" s="10" t="s">
        <v>287</v>
      </c>
      <c r="C40" s="10" t="s">
        <v>287</v>
      </c>
      <c r="D40" s="10" t="s">
        <v>287</v>
      </c>
      <c r="E40" s="10" t="s">
        <v>287</v>
      </c>
      <c r="F40" s="10" t="s">
        <v>287</v>
      </c>
      <c r="G40" s="10" t="s">
        <v>287</v>
      </c>
      <c r="H40" s="10" t="s">
        <v>287</v>
      </c>
      <c r="I40" s="10" t="s">
        <v>287</v>
      </c>
      <c r="J40" s="10" t="s">
        <v>287</v>
      </c>
      <c r="K40" s="10" t="s">
        <v>287</v>
      </c>
      <c r="L40" s="10" t="s">
        <v>287</v>
      </c>
      <c r="M40" s="10" t="s">
        <v>287</v>
      </c>
      <c r="N40" s="10" t="s">
        <v>287</v>
      </c>
      <c r="O40" s="10" t="s">
        <v>287</v>
      </c>
      <c r="P40" s="10" t="s">
        <v>287</v>
      </c>
      <c r="Q40" s="10" t="s">
        <v>287</v>
      </c>
      <c r="R40" s="10" t="s">
        <v>287</v>
      </c>
      <c r="S40" s="10" t="s">
        <v>287</v>
      </c>
      <c r="T40" s="10" t="s">
        <v>287</v>
      </c>
      <c r="U40" s="10">
        <v>7.4349999999999996</v>
      </c>
      <c r="V40" s="10" t="s">
        <v>287</v>
      </c>
      <c r="W40" s="10">
        <v>7.3900000000000006</v>
      </c>
      <c r="X40" s="10" t="s">
        <v>287</v>
      </c>
      <c r="Y40" s="10" t="s">
        <v>287</v>
      </c>
      <c r="Z40" s="10" t="s">
        <v>287</v>
      </c>
      <c r="AA40" s="10" t="s">
        <v>287</v>
      </c>
      <c r="AB40" s="10" t="s">
        <v>287</v>
      </c>
      <c r="AC40" s="10" t="s">
        <v>287</v>
      </c>
      <c r="AD40" s="109" t="s">
        <v>287</v>
      </c>
      <c r="AE40" s="10" t="s">
        <v>287</v>
      </c>
      <c r="AF40" s="10" t="s">
        <v>287</v>
      </c>
      <c r="AG40" s="10" t="s">
        <v>287</v>
      </c>
      <c r="AH40" s="110" t="s">
        <v>287</v>
      </c>
      <c r="AI40" s="10" t="s">
        <v>287</v>
      </c>
      <c r="AJ40" s="10"/>
      <c r="AK40" s="10"/>
      <c r="AL40" s="10"/>
      <c r="AM40" s="10"/>
      <c r="AN40" s="10" t="s">
        <v>287</v>
      </c>
      <c r="AO40" s="109"/>
      <c r="AP40" s="10"/>
      <c r="AQ40" s="110"/>
      <c r="AR40" s="10"/>
      <c r="AS40" s="10"/>
      <c r="AT40" s="32"/>
    </row>
    <row r="41" spans="1:46" ht="15.75" x14ac:dyDescent="0.25">
      <c r="A41" s="29" t="s">
        <v>169</v>
      </c>
      <c r="B41" s="10" t="s">
        <v>287</v>
      </c>
      <c r="C41" s="10" t="s">
        <v>287</v>
      </c>
      <c r="D41" s="10" t="s">
        <v>287</v>
      </c>
      <c r="E41" s="10" t="s">
        <v>287</v>
      </c>
      <c r="F41" s="10" t="s">
        <v>287</v>
      </c>
      <c r="G41" s="10" t="s">
        <v>287</v>
      </c>
      <c r="H41" s="10" t="s">
        <v>287</v>
      </c>
      <c r="I41" s="10" t="s">
        <v>287</v>
      </c>
      <c r="J41" s="10" t="s">
        <v>287</v>
      </c>
      <c r="K41" s="10" t="s">
        <v>287</v>
      </c>
      <c r="L41" s="10" t="s">
        <v>287</v>
      </c>
      <c r="M41" s="10" t="s">
        <v>287</v>
      </c>
      <c r="N41" s="10" t="s">
        <v>287</v>
      </c>
      <c r="O41" s="10" t="s">
        <v>287</v>
      </c>
      <c r="P41" s="10" t="s">
        <v>287</v>
      </c>
      <c r="Q41" s="10" t="s">
        <v>287</v>
      </c>
      <c r="R41" s="10" t="s">
        <v>287</v>
      </c>
      <c r="S41" s="10" t="s">
        <v>287</v>
      </c>
      <c r="T41" s="10">
        <v>5.4977999999999998</v>
      </c>
      <c r="U41" s="10" t="s">
        <v>287</v>
      </c>
      <c r="V41" s="10">
        <v>7.3900000000000006</v>
      </c>
      <c r="W41" s="10" t="s">
        <v>287</v>
      </c>
      <c r="X41" s="10">
        <v>2.8763999999999998</v>
      </c>
      <c r="Y41" s="10" t="s">
        <v>287</v>
      </c>
      <c r="Z41" s="10" t="s">
        <v>287</v>
      </c>
      <c r="AA41" s="10" t="s">
        <v>287</v>
      </c>
      <c r="AB41" s="10" t="s">
        <v>287</v>
      </c>
      <c r="AC41" s="10" t="s">
        <v>287</v>
      </c>
      <c r="AD41" s="109" t="s">
        <v>287</v>
      </c>
      <c r="AE41" s="10" t="s">
        <v>287</v>
      </c>
      <c r="AF41" s="10">
        <v>3.8807999999999998</v>
      </c>
      <c r="AG41" s="10" t="s">
        <v>287</v>
      </c>
      <c r="AH41" s="110" t="s">
        <v>287</v>
      </c>
      <c r="AI41" s="10" t="s">
        <v>287</v>
      </c>
      <c r="AJ41" s="10"/>
      <c r="AK41" s="10"/>
      <c r="AL41" s="10"/>
      <c r="AM41" s="10"/>
      <c r="AN41" s="10" t="s">
        <v>287</v>
      </c>
      <c r="AO41" s="109"/>
      <c r="AP41" s="10"/>
      <c r="AQ41" s="110"/>
      <c r="AR41" s="10"/>
      <c r="AS41" s="10"/>
      <c r="AT41" s="32"/>
    </row>
    <row r="42" spans="1:46" ht="15.75" x14ac:dyDescent="0.25">
      <c r="A42" s="29" t="s">
        <v>170</v>
      </c>
      <c r="B42" s="10" t="s">
        <v>287</v>
      </c>
      <c r="C42" s="10" t="s">
        <v>287</v>
      </c>
      <c r="D42" s="10" t="s">
        <v>287</v>
      </c>
      <c r="E42" s="10" t="s">
        <v>287</v>
      </c>
      <c r="F42" s="10" t="s">
        <v>287</v>
      </c>
      <c r="G42" s="10" t="s">
        <v>287</v>
      </c>
      <c r="H42" s="10" t="s">
        <v>287</v>
      </c>
      <c r="I42" s="10" t="s">
        <v>287</v>
      </c>
      <c r="J42" s="10" t="s">
        <v>287</v>
      </c>
      <c r="K42" s="10" t="s">
        <v>287</v>
      </c>
      <c r="L42" s="10" t="s">
        <v>287</v>
      </c>
      <c r="M42" s="10" t="s">
        <v>287</v>
      </c>
      <c r="N42" s="10" t="s">
        <v>287</v>
      </c>
      <c r="O42" s="10" t="s">
        <v>287</v>
      </c>
      <c r="P42" s="10" t="s">
        <v>287</v>
      </c>
      <c r="Q42" s="10" t="s">
        <v>287</v>
      </c>
      <c r="R42" s="10" t="s">
        <v>287</v>
      </c>
      <c r="S42" s="10" t="s">
        <v>287</v>
      </c>
      <c r="T42" s="10" t="s">
        <v>287</v>
      </c>
      <c r="U42" s="10" t="s">
        <v>287</v>
      </c>
      <c r="V42" s="10" t="s">
        <v>287</v>
      </c>
      <c r="W42" s="10">
        <v>2.8763999999999998</v>
      </c>
      <c r="X42" s="10" t="s">
        <v>287</v>
      </c>
      <c r="Y42" s="10">
        <v>2.8607</v>
      </c>
      <c r="Z42" s="10" t="s">
        <v>287</v>
      </c>
      <c r="AA42" s="10" t="s">
        <v>287</v>
      </c>
      <c r="AB42" s="10" t="s">
        <v>287</v>
      </c>
      <c r="AC42" s="10" t="s">
        <v>287</v>
      </c>
      <c r="AD42" s="109" t="s">
        <v>287</v>
      </c>
      <c r="AE42" s="10" t="s">
        <v>287</v>
      </c>
      <c r="AF42" s="10" t="s">
        <v>287</v>
      </c>
      <c r="AG42" s="10" t="s">
        <v>287</v>
      </c>
      <c r="AH42" s="110" t="s">
        <v>287</v>
      </c>
      <c r="AI42" s="10" t="s">
        <v>287</v>
      </c>
      <c r="AJ42" s="10"/>
      <c r="AK42" s="10"/>
      <c r="AL42" s="10"/>
      <c r="AM42" s="10">
        <v>3.2</v>
      </c>
      <c r="AN42" s="10" t="s">
        <v>287</v>
      </c>
      <c r="AO42" s="109"/>
      <c r="AP42" s="10"/>
      <c r="AQ42" s="110"/>
      <c r="AR42" s="10"/>
      <c r="AS42" s="10"/>
      <c r="AT42" s="32"/>
    </row>
    <row r="43" spans="1:46" ht="15.75" x14ac:dyDescent="0.25">
      <c r="A43" s="29" t="s">
        <v>171</v>
      </c>
      <c r="B43" s="10" t="s">
        <v>287</v>
      </c>
      <c r="C43" s="10" t="s">
        <v>287</v>
      </c>
      <c r="D43" s="10" t="s">
        <v>287</v>
      </c>
      <c r="E43" s="10" t="s">
        <v>287</v>
      </c>
      <c r="F43" s="10" t="s">
        <v>287</v>
      </c>
      <c r="G43" s="10" t="s">
        <v>287</v>
      </c>
      <c r="H43" s="10" t="s">
        <v>287</v>
      </c>
      <c r="I43" s="10" t="s">
        <v>287</v>
      </c>
      <c r="J43" s="10" t="s">
        <v>287</v>
      </c>
      <c r="K43" s="10" t="s">
        <v>287</v>
      </c>
      <c r="L43" s="10" t="s">
        <v>287</v>
      </c>
      <c r="M43" s="10" t="s">
        <v>287</v>
      </c>
      <c r="N43" s="10" t="s">
        <v>287</v>
      </c>
      <c r="O43" s="10" t="s">
        <v>287</v>
      </c>
      <c r="P43" s="10" t="s">
        <v>287</v>
      </c>
      <c r="Q43" s="10" t="s">
        <v>287</v>
      </c>
      <c r="R43" s="10" t="s">
        <v>287</v>
      </c>
      <c r="S43" s="10" t="s">
        <v>287</v>
      </c>
      <c r="T43" s="10" t="s">
        <v>287</v>
      </c>
      <c r="U43" s="10" t="s">
        <v>287</v>
      </c>
      <c r="V43" s="10" t="s">
        <v>287</v>
      </c>
      <c r="W43" s="10" t="s">
        <v>287</v>
      </c>
      <c r="X43" s="10">
        <v>2.8607</v>
      </c>
      <c r="Y43" s="10" t="s">
        <v>287</v>
      </c>
      <c r="Z43" s="10">
        <v>1.2730999999999999</v>
      </c>
      <c r="AA43" s="10" t="s">
        <v>287</v>
      </c>
      <c r="AB43" s="10" t="s">
        <v>287</v>
      </c>
      <c r="AC43" s="10" t="s">
        <v>287</v>
      </c>
      <c r="AD43" s="109" t="s">
        <v>287</v>
      </c>
      <c r="AE43" s="10" t="s">
        <v>287</v>
      </c>
      <c r="AF43" s="10" t="s">
        <v>287</v>
      </c>
      <c r="AG43" s="10" t="s">
        <v>287</v>
      </c>
      <c r="AH43" s="110" t="s">
        <v>287</v>
      </c>
      <c r="AI43" s="10" t="s">
        <v>287</v>
      </c>
      <c r="AJ43" s="10"/>
      <c r="AK43" s="10"/>
      <c r="AL43" s="10"/>
      <c r="AM43" s="10"/>
      <c r="AN43" s="10">
        <v>4.0999999999999996</v>
      </c>
      <c r="AO43" s="109"/>
      <c r="AP43" s="10"/>
      <c r="AQ43" s="110"/>
      <c r="AR43" s="10"/>
      <c r="AS43" s="10"/>
      <c r="AT43" s="32"/>
    </row>
    <row r="44" spans="1:46" ht="15.75" x14ac:dyDescent="0.25">
      <c r="A44" s="29" t="s">
        <v>172</v>
      </c>
      <c r="B44" s="10" t="s">
        <v>287</v>
      </c>
      <c r="C44" s="10" t="s">
        <v>287</v>
      </c>
      <c r="D44" s="10" t="s">
        <v>287</v>
      </c>
      <c r="E44" s="10" t="s">
        <v>287</v>
      </c>
      <c r="F44" s="10" t="s">
        <v>287</v>
      </c>
      <c r="G44" s="10" t="s">
        <v>287</v>
      </c>
      <c r="H44" s="10" t="s">
        <v>287</v>
      </c>
      <c r="I44" s="10" t="s">
        <v>287</v>
      </c>
      <c r="J44" s="10" t="s">
        <v>287</v>
      </c>
      <c r="K44" s="10" t="s">
        <v>287</v>
      </c>
      <c r="L44" s="10" t="s">
        <v>287</v>
      </c>
      <c r="M44" s="10" t="s">
        <v>287</v>
      </c>
      <c r="N44" s="10" t="s">
        <v>287</v>
      </c>
      <c r="O44" s="10" t="s">
        <v>287</v>
      </c>
      <c r="P44" s="10" t="s">
        <v>287</v>
      </c>
      <c r="Q44" s="10" t="s">
        <v>287</v>
      </c>
      <c r="R44" s="10" t="s">
        <v>287</v>
      </c>
      <c r="S44" s="10" t="s">
        <v>287</v>
      </c>
      <c r="T44" s="10" t="s">
        <v>287</v>
      </c>
      <c r="U44" s="10" t="s">
        <v>287</v>
      </c>
      <c r="V44" s="10" t="s">
        <v>287</v>
      </c>
      <c r="W44" s="10" t="s">
        <v>287</v>
      </c>
      <c r="X44" s="10" t="s">
        <v>287</v>
      </c>
      <c r="Y44" s="10">
        <v>1.2730999999999999</v>
      </c>
      <c r="Z44" s="10" t="s">
        <v>287</v>
      </c>
      <c r="AA44" s="10">
        <v>1.5841000000000001</v>
      </c>
      <c r="AB44" s="10" t="s">
        <v>287</v>
      </c>
      <c r="AC44" s="10" t="s">
        <v>287</v>
      </c>
      <c r="AD44" s="109" t="s">
        <v>287</v>
      </c>
      <c r="AE44" s="10" t="s">
        <v>287</v>
      </c>
      <c r="AF44" s="10" t="s">
        <v>287</v>
      </c>
      <c r="AG44" s="10" t="s">
        <v>287</v>
      </c>
      <c r="AH44" s="110" t="s">
        <v>287</v>
      </c>
      <c r="AI44" s="10" t="s">
        <v>287</v>
      </c>
      <c r="AJ44" s="10"/>
      <c r="AK44" s="10"/>
      <c r="AL44" s="10"/>
      <c r="AM44" s="10"/>
      <c r="AN44" s="10" t="s">
        <v>287</v>
      </c>
      <c r="AO44" s="109"/>
      <c r="AP44" s="10"/>
      <c r="AQ44" s="110"/>
      <c r="AR44" s="10"/>
      <c r="AS44" s="10"/>
      <c r="AT44" s="32"/>
    </row>
    <row r="45" spans="1:46" ht="15.75" x14ac:dyDescent="0.25">
      <c r="A45" s="29" t="s">
        <v>173</v>
      </c>
      <c r="B45" s="10" t="s">
        <v>287</v>
      </c>
      <c r="C45" s="10" t="s">
        <v>287</v>
      </c>
      <c r="D45" s="10" t="s">
        <v>287</v>
      </c>
      <c r="E45" s="10" t="s">
        <v>287</v>
      </c>
      <c r="F45" s="10" t="s">
        <v>287</v>
      </c>
      <c r="G45" s="10" t="s">
        <v>287</v>
      </c>
      <c r="H45" s="10" t="s">
        <v>287</v>
      </c>
      <c r="I45" s="10" t="s">
        <v>287</v>
      </c>
      <c r="J45" s="10" t="s">
        <v>287</v>
      </c>
      <c r="K45" s="10" t="s">
        <v>287</v>
      </c>
      <c r="L45" s="10" t="s">
        <v>287</v>
      </c>
      <c r="M45" s="10" t="s">
        <v>287</v>
      </c>
      <c r="N45" s="10" t="s">
        <v>287</v>
      </c>
      <c r="O45" s="10" t="s">
        <v>287</v>
      </c>
      <c r="P45" s="10" t="s">
        <v>287</v>
      </c>
      <c r="Q45" s="10" t="s">
        <v>287</v>
      </c>
      <c r="R45" s="10" t="s">
        <v>287</v>
      </c>
      <c r="S45" s="10" t="s">
        <v>287</v>
      </c>
      <c r="T45" s="10" t="s">
        <v>287</v>
      </c>
      <c r="U45" s="10" t="s">
        <v>287</v>
      </c>
      <c r="V45" s="10" t="s">
        <v>287</v>
      </c>
      <c r="W45" s="10" t="s">
        <v>287</v>
      </c>
      <c r="X45" s="10" t="s">
        <v>287</v>
      </c>
      <c r="Y45" s="10" t="s">
        <v>287</v>
      </c>
      <c r="Z45" s="10">
        <v>1.5841000000000001</v>
      </c>
      <c r="AA45" s="10" t="s">
        <v>287</v>
      </c>
      <c r="AB45" s="10">
        <v>1.6506000000000001</v>
      </c>
      <c r="AC45" s="10"/>
      <c r="AD45" s="109" t="s">
        <v>287</v>
      </c>
      <c r="AE45" s="10" t="s">
        <v>287</v>
      </c>
      <c r="AF45" s="10" t="s">
        <v>287</v>
      </c>
      <c r="AG45" s="10" t="s">
        <v>287</v>
      </c>
      <c r="AH45" s="110">
        <v>3.2</v>
      </c>
      <c r="AI45" s="10" t="s">
        <v>287</v>
      </c>
      <c r="AJ45" s="10"/>
      <c r="AK45" s="10"/>
      <c r="AL45" s="10"/>
      <c r="AM45" s="10"/>
      <c r="AN45" s="10" t="s">
        <v>287</v>
      </c>
      <c r="AO45" s="109"/>
      <c r="AP45" s="10"/>
      <c r="AQ45" s="110"/>
      <c r="AR45" s="10"/>
      <c r="AS45" s="10"/>
      <c r="AT45" s="32"/>
    </row>
    <row r="46" spans="1:46" ht="15.75" x14ac:dyDescent="0.25">
      <c r="A46" s="29" t="s">
        <v>174</v>
      </c>
      <c r="B46" s="10" t="s">
        <v>287</v>
      </c>
      <c r="C46" s="10" t="s">
        <v>287</v>
      </c>
      <c r="D46" s="10" t="s">
        <v>287</v>
      </c>
      <c r="E46" s="10" t="s">
        <v>287</v>
      </c>
      <c r="F46" s="10" t="s">
        <v>287</v>
      </c>
      <c r="G46" s="10" t="s">
        <v>287</v>
      </c>
      <c r="H46" s="10" t="s">
        <v>287</v>
      </c>
      <c r="I46" s="10" t="s">
        <v>287</v>
      </c>
      <c r="J46" s="10" t="s">
        <v>287</v>
      </c>
      <c r="K46" s="10" t="s">
        <v>287</v>
      </c>
      <c r="L46" s="10" t="s">
        <v>287</v>
      </c>
      <c r="M46" s="10" t="s">
        <v>287</v>
      </c>
      <c r="N46" s="10" t="s">
        <v>287</v>
      </c>
      <c r="O46" s="10" t="s">
        <v>287</v>
      </c>
      <c r="P46" s="10" t="s">
        <v>287</v>
      </c>
      <c r="Q46" s="10" t="s">
        <v>287</v>
      </c>
      <c r="R46" s="10" t="s">
        <v>287</v>
      </c>
      <c r="S46" s="10" t="s">
        <v>287</v>
      </c>
      <c r="T46" s="10" t="s">
        <v>287</v>
      </c>
      <c r="U46" s="10" t="s">
        <v>287</v>
      </c>
      <c r="V46" s="10" t="s">
        <v>287</v>
      </c>
      <c r="W46" s="10" t="s">
        <v>287</v>
      </c>
      <c r="X46" s="10" t="s">
        <v>287</v>
      </c>
      <c r="Y46" s="10" t="s">
        <v>287</v>
      </c>
      <c r="Z46" s="10" t="s">
        <v>287</v>
      </c>
      <c r="AA46" s="10">
        <v>1.6506000000000001</v>
      </c>
      <c r="AB46" s="10" t="s">
        <v>287</v>
      </c>
      <c r="AC46" s="10" t="s">
        <v>287</v>
      </c>
      <c r="AD46" s="109" t="s">
        <v>287</v>
      </c>
      <c r="AE46" s="10" t="s">
        <v>287</v>
      </c>
      <c r="AF46" s="10" t="s">
        <v>287</v>
      </c>
      <c r="AG46" s="10" t="s">
        <v>287</v>
      </c>
      <c r="AH46" s="110" t="s">
        <v>287</v>
      </c>
      <c r="AI46" s="10" t="s">
        <v>287</v>
      </c>
      <c r="AJ46" s="10"/>
      <c r="AK46" s="10"/>
      <c r="AL46" s="10"/>
      <c r="AM46" s="10"/>
      <c r="AN46" s="10" t="s">
        <v>287</v>
      </c>
      <c r="AO46" s="109"/>
      <c r="AP46" s="10"/>
      <c r="AQ46" s="110"/>
      <c r="AR46" s="10"/>
      <c r="AS46" s="10"/>
      <c r="AT46" s="32"/>
    </row>
    <row r="47" spans="1:46" ht="15.75" x14ac:dyDescent="0.25">
      <c r="A47" s="29" t="s">
        <v>175</v>
      </c>
      <c r="B47" s="10" t="s">
        <v>287</v>
      </c>
      <c r="C47" s="10" t="s">
        <v>287</v>
      </c>
      <c r="D47" s="10" t="s">
        <v>287</v>
      </c>
      <c r="E47" s="10" t="s">
        <v>287</v>
      </c>
      <c r="F47" s="10" t="s">
        <v>287</v>
      </c>
      <c r="G47" s="10" t="s">
        <v>287</v>
      </c>
      <c r="H47" s="10" t="s">
        <v>287</v>
      </c>
      <c r="I47" s="10" t="s">
        <v>287</v>
      </c>
      <c r="J47" s="10" t="s">
        <v>287</v>
      </c>
      <c r="K47" s="10" t="s">
        <v>287</v>
      </c>
      <c r="L47" s="10" t="s">
        <v>287</v>
      </c>
      <c r="M47" s="10" t="s">
        <v>287</v>
      </c>
      <c r="N47" s="10" t="s">
        <v>287</v>
      </c>
      <c r="O47" s="10">
        <v>1.3958999999999999</v>
      </c>
      <c r="P47" s="10">
        <v>7.1440000000000001</v>
      </c>
      <c r="Q47" s="10" t="s">
        <v>287</v>
      </c>
      <c r="R47" s="10" t="s">
        <v>287</v>
      </c>
      <c r="S47" s="10" t="s">
        <v>287</v>
      </c>
      <c r="T47" s="10" t="s">
        <v>287</v>
      </c>
      <c r="U47" s="10">
        <v>9.5470000000000006</v>
      </c>
      <c r="V47" s="10" t="s">
        <v>287</v>
      </c>
      <c r="W47" s="10" t="s">
        <v>287</v>
      </c>
      <c r="X47" s="10" t="s">
        <v>287</v>
      </c>
      <c r="Y47" s="10" t="s">
        <v>287</v>
      </c>
      <c r="Z47" s="10" t="s">
        <v>287</v>
      </c>
      <c r="AA47" s="10"/>
      <c r="AB47" s="10" t="s">
        <v>287</v>
      </c>
      <c r="AC47" s="10" t="s">
        <v>287</v>
      </c>
      <c r="AD47" s="109" t="s">
        <v>287</v>
      </c>
      <c r="AE47" s="10" t="s">
        <v>287</v>
      </c>
      <c r="AF47" s="10" t="s">
        <v>287</v>
      </c>
      <c r="AG47" s="10" t="s">
        <v>287</v>
      </c>
      <c r="AH47" s="110"/>
      <c r="AI47" s="10" t="s">
        <v>287</v>
      </c>
      <c r="AJ47" s="10"/>
      <c r="AK47" s="10"/>
      <c r="AL47" s="10"/>
      <c r="AM47" s="10"/>
      <c r="AN47" s="10" t="s">
        <v>287</v>
      </c>
      <c r="AO47" s="109"/>
      <c r="AP47" s="10"/>
      <c r="AQ47" s="110"/>
      <c r="AR47" s="10"/>
      <c r="AS47" s="10"/>
      <c r="AT47" s="32"/>
    </row>
    <row r="48" spans="1:46" ht="15.75" x14ac:dyDescent="0.25">
      <c r="A48" s="63" t="s">
        <v>132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6"/>
      <c r="AE48" s="107"/>
      <c r="AF48" s="107"/>
      <c r="AG48" s="107"/>
      <c r="AH48" s="108"/>
      <c r="AI48" s="107"/>
      <c r="AJ48" s="107"/>
      <c r="AK48" s="107"/>
      <c r="AL48" s="107"/>
      <c r="AM48" s="107"/>
      <c r="AN48" s="107"/>
      <c r="AO48" s="106"/>
      <c r="AP48" s="107"/>
      <c r="AQ48" s="108"/>
      <c r="AR48" s="107">
        <v>9</v>
      </c>
      <c r="AS48" s="107"/>
      <c r="AT48" s="115"/>
    </row>
    <row r="49" spans="1:46" ht="15.75" x14ac:dyDescent="0.25">
      <c r="A49" s="29" t="s">
        <v>133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9"/>
      <c r="AE49" s="10"/>
      <c r="AF49" s="10"/>
      <c r="AG49" s="10"/>
      <c r="AH49" s="110"/>
      <c r="AI49" s="10"/>
      <c r="AJ49" s="10"/>
      <c r="AK49" s="10"/>
      <c r="AL49" s="10"/>
      <c r="AM49" s="10"/>
      <c r="AN49" s="10"/>
      <c r="AO49" s="109"/>
      <c r="AP49" s="10"/>
      <c r="AQ49" s="110"/>
      <c r="AR49" s="10"/>
      <c r="AS49" s="10">
        <v>10</v>
      </c>
      <c r="AT49" s="32"/>
    </row>
    <row r="50" spans="1:46" ht="15.75" x14ac:dyDescent="0.25">
      <c r="A50" s="89" t="s">
        <v>134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 t="s">
        <v>287</v>
      </c>
      <c r="P50" s="112" t="s">
        <v>287</v>
      </c>
      <c r="Q50" s="112" t="s">
        <v>287</v>
      </c>
      <c r="R50" s="112" t="s">
        <v>287</v>
      </c>
      <c r="S50" s="112" t="s">
        <v>287</v>
      </c>
      <c r="T50" s="112" t="s">
        <v>287</v>
      </c>
      <c r="U50" s="112" t="s">
        <v>287</v>
      </c>
      <c r="V50" s="112" t="s">
        <v>287</v>
      </c>
      <c r="W50" s="112" t="s">
        <v>287</v>
      </c>
      <c r="X50" s="112" t="s">
        <v>287</v>
      </c>
      <c r="Y50" s="112" t="s">
        <v>287</v>
      </c>
      <c r="Z50" s="112" t="s">
        <v>287</v>
      </c>
      <c r="AA50" s="112" t="s">
        <v>287</v>
      </c>
      <c r="AB50" s="112" t="s">
        <v>287</v>
      </c>
      <c r="AC50" s="112" t="s">
        <v>287</v>
      </c>
      <c r="AD50" s="111" t="s">
        <v>287</v>
      </c>
      <c r="AE50" s="112" t="s">
        <v>287</v>
      </c>
      <c r="AF50" s="112" t="s">
        <v>287</v>
      </c>
      <c r="AG50" s="112" t="s">
        <v>287</v>
      </c>
      <c r="AH50" s="113" t="s">
        <v>287</v>
      </c>
      <c r="AI50" s="112" t="s">
        <v>287</v>
      </c>
      <c r="AJ50" s="112"/>
      <c r="AK50" s="112"/>
      <c r="AL50" s="112"/>
      <c r="AM50" s="112"/>
      <c r="AN50" s="112" t="s">
        <v>287</v>
      </c>
      <c r="AO50" s="111" t="s">
        <v>287</v>
      </c>
      <c r="AP50" s="112"/>
      <c r="AQ50" s="113"/>
      <c r="AR50" s="112" t="s">
        <v>287</v>
      </c>
      <c r="AS50" s="112" t="s">
        <v>287</v>
      </c>
      <c r="AT50" s="116">
        <v>6</v>
      </c>
    </row>
    <row r="51" spans="1:46" ht="15.75" x14ac:dyDescent="0.25">
      <c r="A51" s="63" t="s">
        <v>129</v>
      </c>
      <c r="B51" s="107" t="s">
        <v>287</v>
      </c>
      <c r="C51" s="107" t="s">
        <v>287</v>
      </c>
      <c r="D51" s="107" t="s">
        <v>287</v>
      </c>
      <c r="E51" s="107" t="s">
        <v>287</v>
      </c>
      <c r="F51" s="107" t="s">
        <v>287</v>
      </c>
      <c r="G51" s="107" t="s">
        <v>287</v>
      </c>
      <c r="H51" s="107" t="s">
        <v>287</v>
      </c>
      <c r="I51" s="107" t="s">
        <v>287</v>
      </c>
      <c r="J51" s="107" t="s">
        <v>287</v>
      </c>
      <c r="K51" s="107" t="s">
        <v>287</v>
      </c>
      <c r="L51" s="107" t="s">
        <v>287</v>
      </c>
      <c r="M51" s="107" t="s">
        <v>287</v>
      </c>
      <c r="N51" s="107" t="s">
        <v>287</v>
      </c>
      <c r="O51" s="107" t="s">
        <v>287</v>
      </c>
      <c r="P51" s="107" t="s">
        <v>287</v>
      </c>
      <c r="Q51" s="107" t="s">
        <v>287</v>
      </c>
      <c r="R51" s="107" t="s">
        <v>287</v>
      </c>
      <c r="S51" s="107" t="s">
        <v>287</v>
      </c>
      <c r="T51" s="107" t="s">
        <v>287</v>
      </c>
      <c r="U51" s="107" t="s">
        <v>287</v>
      </c>
      <c r="V51" s="107" t="s">
        <v>287</v>
      </c>
      <c r="W51" s="107" t="s">
        <v>287</v>
      </c>
      <c r="X51" s="107" t="s">
        <v>287</v>
      </c>
      <c r="Y51" s="107" t="s">
        <v>287</v>
      </c>
      <c r="Z51" s="107" t="s">
        <v>287</v>
      </c>
      <c r="AA51" s="107" t="s">
        <v>287</v>
      </c>
      <c r="AB51" s="107" t="s">
        <v>287</v>
      </c>
      <c r="AC51" s="107" t="s">
        <v>287</v>
      </c>
      <c r="AD51" s="106" t="s">
        <v>287</v>
      </c>
      <c r="AE51" s="107" t="s">
        <v>287</v>
      </c>
      <c r="AF51" s="107" t="s">
        <v>287</v>
      </c>
      <c r="AG51" s="107" t="s">
        <v>287</v>
      </c>
      <c r="AH51" s="108" t="s">
        <v>287</v>
      </c>
      <c r="AI51" s="107" t="s">
        <v>287</v>
      </c>
      <c r="AJ51" s="107"/>
      <c r="AK51" s="107"/>
      <c r="AL51" s="107"/>
      <c r="AM51" s="107"/>
      <c r="AN51" s="107" t="s">
        <v>287</v>
      </c>
      <c r="AO51" s="106" t="s">
        <v>287</v>
      </c>
      <c r="AP51" s="107"/>
      <c r="AQ51" s="108"/>
      <c r="AR51" s="107">
        <v>2.6</v>
      </c>
      <c r="AS51" s="107">
        <v>2.6</v>
      </c>
      <c r="AT51" s="115">
        <v>2.6</v>
      </c>
    </row>
    <row r="52" spans="1:46" ht="15.75" x14ac:dyDescent="0.25">
      <c r="A52" s="89" t="s">
        <v>130</v>
      </c>
      <c r="B52" s="112" t="s">
        <v>287</v>
      </c>
      <c r="C52" s="112" t="s">
        <v>287</v>
      </c>
      <c r="D52" s="112" t="s">
        <v>287</v>
      </c>
      <c r="E52" s="112" t="s">
        <v>287</v>
      </c>
      <c r="F52" s="112" t="s">
        <v>287</v>
      </c>
      <c r="G52" s="112" t="s">
        <v>287</v>
      </c>
      <c r="H52" s="112" t="s">
        <v>287</v>
      </c>
      <c r="I52" s="112" t="s">
        <v>287</v>
      </c>
      <c r="J52" s="112" t="s">
        <v>287</v>
      </c>
      <c r="K52" s="112" t="s">
        <v>287</v>
      </c>
      <c r="L52" s="112" t="s">
        <v>287</v>
      </c>
      <c r="M52" s="112" t="s">
        <v>287</v>
      </c>
      <c r="N52" s="112" t="s">
        <v>287</v>
      </c>
      <c r="O52" s="112" t="s">
        <v>287</v>
      </c>
      <c r="P52" s="112" t="s">
        <v>287</v>
      </c>
      <c r="Q52" s="112" t="s">
        <v>287</v>
      </c>
      <c r="R52" s="112" t="s">
        <v>287</v>
      </c>
      <c r="S52" s="112" t="s">
        <v>287</v>
      </c>
      <c r="T52" s="112" t="s">
        <v>287</v>
      </c>
      <c r="U52" s="112" t="s">
        <v>287</v>
      </c>
      <c r="V52" s="112" t="s">
        <v>287</v>
      </c>
      <c r="W52" s="112" t="s">
        <v>287</v>
      </c>
      <c r="X52" s="112" t="s">
        <v>287</v>
      </c>
      <c r="Y52" s="112" t="s">
        <v>287</v>
      </c>
      <c r="Z52" s="112" t="s">
        <v>287</v>
      </c>
      <c r="AA52" s="112" t="s">
        <v>287</v>
      </c>
      <c r="AB52" s="112" t="s">
        <v>287</v>
      </c>
      <c r="AC52" s="112" t="s">
        <v>287</v>
      </c>
      <c r="AD52" s="111" t="s">
        <v>287</v>
      </c>
      <c r="AE52" s="112" t="s">
        <v>287</v>
      </c>
      <c r="AF52" s="112" t="s">
        <v>287</v>
      </c>
      <c r="AG52" s="112" t="s">
        <v>287</v>
      </c>
      <c r="AH52" s="113" t="s">
        <v>287</v>
      </c>
      <c r="AI52" s="112" t="s">
        <v>287</v>
      </c>
      <c r="AJ52" s="112"/>
      <c r="AK52" s="112"/>
      <c r="AL52" s="112"/>
      <c r="AM52" s="112"/>
      <c r="AN52" s="112" t="s">
        <v>287</v>
      </c>
      <c r="AO52" s="111" t="s">
        <v>287</v>
      </c>
      <c r="AP52" s="112"/>
      <c r="AQ52" s="113"/>
      <c r="AR52" s="112">
        <v>2.6</v>
      </c>
      <c r="AS52" s="112">
        <v>2.6</v>
      </c>
      <c r="AT52" s="116">
        <v>2.6</v>
      </c>
    </row>
    <row r="53" spans="1:46" ht="15.75" x14ac:dyDescent="0.25">
      <c r="A53" s="63" t="s">
        <v>136</v>
      </c>
      <c r="B53" s="10" t="s">
        <v>287</v>
      </c>
      <c r="C53" s="10" t="s">
        <v>287</v>
      </c>
      <c r="D53" s="10">
        <v>1.4</v>
      </c>
      <c r="E53" s="10" t="s">
        <v>287</v>
      </c>
      <c r="F53" s="10" t="s">
        <v>287</v>
      </c>
      <c r="G53" s="10" t="s">
        <v>287</v>
      </c>
      <c r="H53" s="10" t="s">
        <v>287</v>
      </c>
      <c r="I53" s="10"/>
      <c r="J53" s="10" t="s">
        <v>287</v>
      </c>
      <c r="K53" s="10" t="s">
        <v>287</v>
      </c>
      <c r="L53" s="10" t="s">
        <v>287</v>
      </c>
      <c r="M53" s="10" t="s">
        <v>287</v>
      </c>
      <c r="N53" s="10" t="s">
        <v>287</v>
      </c>
      <c r="O53" s="10" t="s">
        <v>287</v>
      </c>
      <c r="P53" s="10" t="s">
        <v>287</v>
      </c>
      <c r="Q53" s="10" t="s">
        <v>287</v>
      </c>
      <c r="R53" s="10" t="s">
        <v>287</v>
      </c>
      <c r="S53" s="10" t="s">
        <v>287</v>
      </c>
      <c r="T53" s="10" t="s">
        <v>287</v>
      </c>
      <c r="U53" s="10" t="s">
        <v>287</v>
      </c>
      <c r="V53" s="10" t="s">
        <v>287</v>
      </c>
      <c r="W53" s="10" t="s">
        <v>287</v>
      </c>
      <c r="X53" s="10" t="s">
        <v>287</v>
      </c>
      <c r="Y53" s="10" t="s">
        <v>287</v>
      </c>
      <c r="Z53" s="10" t="s">
        <v>287</v>
      </c>
      <c r="AA53" s="10" t="s">
        <v>287</v>
      </c>
      <c r="AB53" s="10" t="s">
        <v>287</v>
      </c>
      <c r="AC53" s="10" t="s">
        <v>287</v>
      </c>
      <c r="AD53" s="109" t="s">
        <v>287</v>
      </c>
      <c r="AE53" s="10" t="s">
        <v>287</v>
      </c>
      <c r="AF53" s="10" t="s">
        <v>287</v>
      </c>
      <c r="AG53" s="10" t="s">
        <v>287</v>
      </c>
      <c r="AH53" s="110" t="s">
        <v>287</v>
      </c>
      <c r="AI53" s="10" t="s">
        <v>287</v>
      </c>
      <c r="AJ53" s="10"/>
      <c r="AK53" s="10"/>
      <c r="AL53" s="10"/>
      <c r="AM53" s="10"/>
      <c r="AN53" s="10" t="s">
        <v>287</v>
      </c>
      <c r="AO53" s="109" t="s">
        <v>287</v>
      </c>
      <c r="AP53" s="10"/>
      <c r="AQ53" s="110"/>
      <c r="AR53" s="10"/>
      <c r="AS53" s="10"/>
      <c r="AT53" s="32"/>
    </row>
    <row r="54" spans="1:46" ht="15.75" x14ac:dyDescent="0.25">
      <c r="A54" s="29" t="s">
        <v>137</v>
      </c>
      <c r="B54" s="10" t="s">
        <v>287</v>
      </c>
      <c r="C54" s="10" t="s">
        <v>287</v>
      </c>
      <c r="D54" s="10"/>
      <c r="E54" s="10" t="s">
        <v>287</v>
      </c>
      <c r="F54" s="10" t="s">
        <v>287</v>
      </c>
      <c r="G54" s="10" t="s">
        <v>287</v>
      </c>
      <c r="H54" s="10" t="s">
        <v>287</v>
      </c>
      <c r="I54" s="10" t="s">
        <v>287</v>
      </c>
      <c r="J54" s="10" t="s">
        <v>287</v>
      </c>
      <c r="K54" s="10">
        <v>2.5</v>
      </c>
      <c r="L54" s="10" t="s">
        <v>287</v>
      </c>
      <c r="M54" s="10" t="s">
        <v>287</v>
      </c>
      <c r="N54" s="10" t="s">
        <v>287</v>
      </c>
      <c r="O54" s="10" t="s">
        <v>287</v>
      </c>
      <c r="P54" s="10" t="s">
        <v>287</v>
      </c>
      <c r="Q54" s="10" t="s">
        <v>287</v>
      </c>
      <c r="R54" s="10" t="s">
        <v>287</v>
      </c>
      <c r="S54" s="10" t="s">
        <v>287</v>
      </c>
      <c r="T54" s="10" t="s">
        <v>287</v>
      </c>
      <c r="U54" s="10"/>
      <c r="V54" s="10" t="s">
        <v>287</v>
      </c>
      <c r="W54" s="10" t="s">
        <v>287</v>
      </c>
      <c r="X54" s="10" t="s">
        <v>287</v>
      </c>
      <c r="Y54" s="10" t="s">
        <v>287</v>
      </c>
      <c r="Z54" s="10" t="s">
        <v>287</v>
      </c>
      <c r="AA54" s="10" t="s">
        <v>287</v>
      </c>
      <c r="AB54" s="10" t="s">
        <v>287</v>
      </c>
      <c r="AC54" s="10" t="s">
        <v>287</v>
      </c>
      <c r="AD54" s="109" t="s">
        <v>287</v>
      </c>
      <c r="AE54" s="10" t="s">
        <v>287</v>
      </c>
      <c r="AF54" s="10" t="s">
        <v>287</v>
      </c>
      <c r="AG54" s="10" t="s">
        <v>287</v>
      </c>
      <c r="AH54" s="110" t="s">
        <v>287</v>
      </c>
      <c r="AI54" s="10" t="s">
        <v>287</v>
      </c>
      <c r="AJ54" s="10"/>
      <c r="AK54" s="10"/>
      <c r="AL54" s="10"/>
      <c r="AM54" s="10"/>
      <c r="AN54" s="10" t="s">
        <v>287</v>
      </c>
      <c r="AO54" s="109">
        <v>0.1</v>
      </c>
      <c r="AP54" s="10"/>
      <c r="AQ54" s="110"/>
      <c r="AR54" s="10"/>
      <c r="AS54" s="10"/>
      <c r="AT54" s="32"/>
    </row>
    <row r="55" spans="1:46" ht="15.75" x14ac:dyDescent="0.25">
      <c r="A55" s="29" t="s">
        <v>138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1.5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9"/>
      <c r="AE55" s="10"/>
      <c r="AF55" s="10"/>
      <c r="AG55" s="10"/>
      <c r="AH55" s="110"/>
      <c r="AI55" s="10"/>
      <c r="AJ55" s="10"/>
      <c r="AK55" s="10"/>
      <c r="AL55" s="10"/>
      <c r="AM55" s="10"/>
      <c r="AN55" s="10"/>
      <c r="AO55" s="109"/>
      <c r="AP55" s="10"/>
      <c r="AQ55" s="110"/>
      <c r="AR55" s="10"/>
      <c r="AS55" s="10"/>
      <c r="AT55" s="32"/>
    </row>
    <row r="56" spans="1:46" ht="15.75" x14ac:dyDescent="0.2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>
        <v>2.7</v>
      </c>
      <c r="V56" s="10"/>
      <c r="W56" s="10"/>
      <c r="X56" s="10"/>
      <c r="Y56" s="10"/>
      <c r="Z56" s="10"/>
      <c r="AA56" s="10"/>
      <c r="AB56" s="10"/>
      <c r="AC56" s="10"/>
      <c r="AD56" s="109"/>
      <c r="AE56" s="10"/>
      <c r="AF56" s="10"/>
      <c r="AG56" s="10"/>
      <c r="AH56" s="110"/>
      <c r="AI56" s="10"/>
      <c r="AJ56" s="10"/>
      <c r="AK56" s="10"/>
      <c r="AL56" s="10"/>
      <c r="AM56" s="10"/>
      <c r="AN56" s="10"/>
      <c r="AO56" s="109"/>
      <c r="AP56" s="10">
        <v>0.1</v>
      </c>
      <c r="AQ56" s="110"/>
      <c r="AR56" s="10"/>
      <c r="AS56" s="10"/>
      <c r="AT56" s="32"/>
    </row>
    <row r="57" spans="1:46" ht="15.75" x14ac:dyDescent="0.25">
      <c r="A57" s="29" t="s">
        <v>140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>
        <v>3.2</v>
      </c>
      <c r="Y57" s="10"/>
      <c r="Z57" s="10"/>
      <c r="AA57" s="10"/>
      <c r="AB57" s="10"/>
      <c r="AC57" s="10"/>
      <c r="AD57" s="109"/>
      <c r="AE57" s="10"/>
      <c r="AF57" s="10"/>
      <c r="AG57" s="10"/>
      <c r="AH57" s="110"/>
      <c r="AI57" s="10"/>
      <c r="AJ57" s="10"/>
      <c r="AK57" s="10"/>
      <c r="AL57" s="10"/>
      <c r="AM57" s="10"/>
      <c r="AN57" s="10"/>
      <c r="AO57" s="109"/>
      <c r="AP57" s="10"/>
      <c r="AQ57" s="110">
        <v>0.1</v>
      </c>
      <c r="AR57" s="10"/>
      <c r="AS57" s="10"/>
      <c r="AT57" s="32"/>
    </row>
    <row r="58" spans="1:46" ht="16.5" thickBot="1" x14ac:dyDescent="0.3">
      <c r="A58" s="30" t="s">
        <v>141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>
        <v>4.0999999999999996</v>
      </c>
      <c r="Z58" s="11"/>
      <c r="AA58" s="11"/>
      <c r="AB58" s="11"/>
      <c r="AC58" s="11"/>
      <c r="AD58" s="117"/>
      <c r="AE58" s="11"/>
      <c r="AF58" s="11"/>
      <c r="AG58" s="11"/>
      <c r="AH58" s="118"/>
      <c r="AI58" s="11"/>
      <c r="AJ58" s="11"/>
      <c r="AK58" s="11"/>
      <c r="AL58" s="11"/>
      <c r="AM58" s="11"/>
      <c r="AN58" s="11"/>
      <c r="AO58" s="117"/>
      <c r="AP58" s="11"/>
      <c r="AQ58" s="118"/>
      <c r="AR58" s="11"/>
      <c r="AS58" s="11"/>
      <c r="AT58" s="1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[USD/(bbl/day)]</v>
      </c>
      <c r="B1" s="1"/>
      <c r="C1" s="1"/>
      <c r="D1" s="1"/>
    </row>
    <row r="2" spans="1:7" ht="15.75" x14ac:dyDescent="0.25">
      <c r="A2" s="7" t="s">
        <v>275</v>
      </c>
      <c r="B2" s="129" t="s">
        <v>275</v>
      </c>
      <c r="C2" s="8" t="s">
        <v>177</v>
      </c>
      <c r="D2" s="8" t="s">
        <v>178</v>
      </c>
      <c r="E2" s="8" t="s">
        <v>179</v>
      </c>
      <c r="F2" s="8" t="s">
        <v>180</v>
      </c>
      <c r="G2" s="28" t="s">
        <v>181</v>
      </c>
    </row>
    <row r="3" spans="1:7" ht="15.75" x14ac:dyDescent="0.25">
      <c r="A3" s="29" t="s">
        <v>157</v>
      </c>
      <c r="B3" s="56" t="s">
        <v>159</v>
      </c>
      <c r="C3" s="57">
        <v>30</v>
      </c>
      <c r="D3" s="57">
        <v>30</v>
      </c>
      <c r="E3" s="57">
        <v>30</v>
      </c>
      <c r="F3" s="57">
        <v>30</v>
      </c>
      <c r="G3" s="58">
        <v>30</v>
      </c>
    </row>
    <row r="4" spans="1:7" ht="15.75" x14ac:dyDescent="0.25">
      <c r="A4" s="29" t="s">
        <v>159</v>
      </c>
      <c r="B4" s="56" t="s">
        <v>157</v>
      </c>
      <c r="C4" s="57">
        <v>30</v>
      </c>
      <c r="D4" s="57">
        <v>30</v>
      </c>
      <c r="E4" s="57">
        <v>30</v>
      </c>
      <c r="F4" s="57">
        <v>30</v>
      </c>
      <c r="G4" s="58">
        <v>30</v>
      </c>
    </row>
    <row r="5" spans="1:7" ht="15.75" x14ac:dyDescent="0.25">
      <c r="A5" s="29" t="s">
        <v>156</v>
      </c>
      <c r="B5" s="56" t="s">
        <v>158</v>
      </c>
      <c r="C5" s="57">
        <v>30</v>
      </c>
      <c r="D5" s="57">
        <v>30</v>
      </c>
      <c r="E5" s="57">
        <v>30</v>
      </c>
      <c r="F5" s="57">
        <v>30</v>
      </c>
      <c r="G5" s="58">
        <v>30</v>
      </c>
    </row>
    <row r="6" spans="1:7" ht="16.5" thickBot="1" x14ac:dyDescent="0.3">
      <c r="A6" s="30" t="s">
        <v>158</v>
      </c>
      <c r="B6" s="59" t="s">
        <v>156</v>
      </c>
      <c r="C6" s="60">
        <v>30</v>
      </c>
      <c r="D6" s="60">
        <v>30</v>
      </c>
      <c r="E6" s="60">
        <v>30</v>
      </c>
      <c r="F6" s="60">
        <v>30</v>
      </c>
      <c r="G6" s="61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[bbl/day]</v>
      </c>
    </row>
    <row r="2" spans="1:2" x14ac:dyDescent="0.25">
      <c r="A2" s="7" t="s">
        <v>279</v>
      </c>
      <c r="B2" s="28" t="s">
        <v>46</v>
      </c>
    </row>
    <row r="3" spans="1:2" x14ac:dyDescent="0.25">
      <c r="A3" s="29" t="s">
        <v>177</v>
      </c>
      <c r="B3" s="38">
        <v>0</v>
      </c>
    </row>
    <row r="4" spans="1:2" x14ac:dyDescent="0.25">
      <c r="A4" s="29" t="s">
        <v>178</v>
      </c>
      <c r="B4" s="38">
        <v>14285.714285714286</v>
      </c>
    </row>
    <row r="5" spans="1:2" x14ac:dyDescent="0.25">
      <c r="A5" s="29" t="s">
        <v>179</v>
      </c>
      <c r="B5" s="38">
        <v>35714.285714285717</v>
      </c>
    </row>
    <row r="6" spans="1:2" x14ac:dyDescent="0.25">
      <c r="A6" s="29" t="s">
        <v>180</v>
      </c>
      <c r="B6" s="38">
        <v>42857.142857142855</v>
      </c>
    </row>
    <row r="7" spans="1:2" ht="16.5" thickBot="1" x14ac:dyDescent="0.3">
      <c r="A7" s="30" t="s">
        <v>181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122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7" t="s">
        <v>279</v>
      </c>
      <c r="B2" s="28" t="s">
        <v>46</v>
      </c>
    </row>
    <row r="3" spans="1:2" x14ac:dyDescent="0.25">
      <c r="A3" s="29" t="s">
        <v>177</v>
      </c>
      <c r="B3" s="38">
        <v>0</v>
      </c>
    </row>
    <row r="4" spans="1:2" x14ac:dyDescent="0.25">
      <c r="A4" s="29" t="s">
        <v>178</v>
      </c>
      <c r="B4" s="38">
        <v>4</v>
      </c>
    </row>
    <row r="5" spans="1:2" x14ac:dyDescent="0.25">
      <c r="A5" s="29" t="s">
        <v>179</v>
      </c>
      <c r="B5" s="38">
        <v>6</v>
      </c>
    </row>
    <row r="6" spans="1:2" x14ac:dyDescent="0.25">
      <c r="A6" s="29" t="s">
        <v>180</v>
      </c>
      <c r="B6" s="38">
        <v>8</v>
      </c>
    </row>
    <row r="7" spans="1:2" ht="16.5" thickBot="1" x14ac:dyDescent="0.3">
      <c r="A7" s="30" t="s">
        <v>181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283</v>
      </c>
    </row>
    <row r="2" spans="1:3" ht="15.75" x14ac:dyDescent="0.25">
      <c r="A2" s="7" t="s">
        <v>212</v>
      </c>
      <c r="B2" s="129" t="s">
        <v>278</v>
      </c>
      <c r="C2" s="28" t="s">
        <v>46</v>
      </c>
    </row>
    <row r="3" spans="1:3" ht="15.75" x14ac:dyDescent="0.25">
      <c r="A3" s="29" t="s">
        <v>136</v>
      </c>
      <c r="B3" s="120" t="s">
        <v>142</v>
      </c>
      <c r="C3" s="35">
        <v>0.95</v>
      </c>
    </row>
    <row r="4" spans="1:3" ht="15.75" x14ac:dyDescent="0.25">
      <c r="A4" s="29" t="s">
        <v>137</v>
      </c>
      <c r="B4" s="120" t="s">
        <v>142</v>
      </c>
      <c r="C4" s="35">
        <v>0.95</v>
      </c>
    </row>
    <row r="5" spans="1:3" ht="15.75" x14ac:dyDescent="0.25">
      <c r="A5" s="29" t="s">
        <v>138</v>
      </c>
      <c r="B5" s="120" t="s">
        <v>142</v>
      </c>
      <c r="C5" s="35">
        <v>0.95</v>
      </c>
    </row>
    <row r="6" spans="1:3" ht="15.75" x14ac:dyDescent="0.25">
      <c r="A6" s="29" t="s">
        <v>139</v>
      </c>
      <c r="B6" s="120" t="s">
        <v>142</v>
      </c>
      <c r="C6" s="35">
        <v>0.95</v>
      </c>
    </row>
    <row r="7" spans="1:3" ht="15.75" x14ac:dyDescent="0.25">
      <c r="A7" s="29" t="s">
        <v>140</v>
      </c>
      <c r="B7" s="120" t="s">
        <v>142</v>
      </c>
      <c r="C7" s="35">
        <v>0.95</v>
      </c>
    </row>
    <row r="8" spans="1:3" ht="15.75" x14ac:dyDescent="0.25">
      <c r="A8" s="29" t="s">
        <v>141</v>
      </c>
      <c r="B8" s="120" t="s">
        <v>142</v>
      </c>
      <c r="C8" s="35">
        <v>0.95</v>
      </c>
    </row>
    <row r="9" spans="1:3" ht="15.75" x14ac:dyDescent="0.25">
      <c r="A9" s="29" t="s">
        <v>136</v>
      </c>
      <c r="B9" s="120" t="s">
        <v>143</v>
      </c>
      <c r="C9" s="35">
        <v>0.95</v>
      </c>
    </row>
    <row r="10" spans="1:3" ht="15.75" x14ac:dyDescent="0.25">
      <c r="A10" s="29" t="s">
        <v>137</v>
      </c>
      <c r="B10" s="120" t="s">
        <v>143</v>
      </c>
      <c r="C10" s="35">
        <v>0.95</v>
      </c>
    </row>
    <row r="11" spans="1:3" ht="15.75" x14ac:dyDescent="0.25">
      <c r="A11" s="29" t="s">
        <v>138</v>
      </c>
      <c r="B11" s="120" t="s">
        <v>143</v>
      </c>
      <c r="C11" s="35">
        <v>0.95</v>
      </c>
    </row>
    <row r="12" spans="1:3" ht="15.75" x14ac:dyDescent="0.25">
      <c r="A12" s="29" t="s">
        <v>139</v>
      </c>
      <c r="B12" s="120" t="s">
        <v>143</v>
      </c>
      <c r="C12" s="35">
        <v>0.95</v>
      </c>
    </row>
    <row r="13" spans="1:3" ht="15.75" x14ac:dyDescent="0.25">
      <c r="A13" s="29" t="s">
        <v>140</v>
      </c>
      <c r="B13" s="120" t="s">
        <v>143</v>
      </c>
      <c r="C13" s="35">
        <v>0.95</v>
      </c>
    </row>
    <row r="14" spans="1:3" ht="15.75" x14ac:dyDescent="0.25">
      <c r="A14" s="29" t="s">
        <v>141</v>
      </c>
      <c r="B14" s="120" t="s">
        <v>143</v>
      </c>
      <c r="C14" s="35">
        <v>0.95</v>
      </c>
    </row>
    <row r="15" spans="1:3" ht="15.75" x14ac:dyDescent="0.25">
      <c r="A15" s="29" t="s">
        <v>136</v>
      </c>
      <c r="B15" s="120" t="s">
        <v>144</v>
      </c>
      <c r="C15" s="35">
        <v>0.5</v>
      </c>
    </row>
    <row r="16" spans="1:3" ht="15.75" x14ac:dyDescent="0.25">
      <c r="A16" s="29" t="s">
        <v>137</v>
      </c>
      <c r="B16" s="120" t="s">
        <v>144</v>
      </c>
      <c r="C16" s="35">
        <v>0.5</v>
      </c>
    </row>
    <row r="17" spans="1:3" ht="15.75" x14ac:dyDescent="0.25">
      <c r="A17" s="29" t="s">
        <v>138</v>
      </c>
      <c r="B17" s="120" t="s">
        <v>144</v>
      </c>
      <c r="C17" s="35">
        <v>0.5</v>
      </c>
    </row>
    <row r="18" spans="1:3" ht="15.75" x14ac:dyDescent="0.25">
      <c r="A18" s="29" t="s">
        <v>139</v>
      </c>
      <c r="B18" s="120" t="s">
        <v>144</v>
      </c>
      <c r="C18" s="35">
        <v>0.5</v>
      </c>
    </row>
    <row r="19" spans="1:3" ht="15.75" x14ac:dyDescent="0.25">
      <c r="A19" s="29" t="s">
        <v>140</v>
      </c>
      <c r="B19" s="120" t="s">
        <v>144</v>
      </c>
      <c r="C19" s="35">
        <v>0.5</v>
      </c>
    </row>
    <row r="20" spans="1:3" ht="15.75" x14ac:dyDescent="0.25">
      <c r="A20" s="29" t="s">
        <v>141</v>
      </c>
      <c r="B20" s="120" t="s">
        <v>144</v>
      </c>
      <c r="C20" s="35">
        <v>0.5</v>
      </c>
    </row>
    <row r="21" spans="1:3" ht="15.75" x14ac:dyDescent="0.25">
      <c r="A21" s="29" t="s">
        <v>136</v>
      </c>
      <c r="B21" s="120" t="s">
        <v>145</v>
      </c>
      <c r="C21" s="35">
        <v>0.5</v>
      </c>
    </row>
    <row r="22" spans="1:3" ht="15.75" x14ac:dyDescent="0.25">
      <c r="A22" s="29" t="s">
        <v>137</v>
      </c>
      <c r="B22" s="120" t="s">
        <v>145</v>
      </c>
      <c r="C22" s="35">
        <v>0.5</v>
      </c>
    </row>
    <row r="23" spans="1:3" ht="15.75" x14ac:dyDescent="0.25">
      <c r="A23" s="29" t="s">
        <v>138</v>
      </c>
      <c r="B23" s="120" t="s">
        <v>145</v>
      </c>
      <c r="C23" s="35">
        <v>0.5</v>
      </c>
    </row>
    <row r="24" spans="1:3" ht="15.75" x14ac:dyDescent="0.25">
      <c r="A24" s="29" t="s">
        <v>139</v>
      </c>
      <c r="B24" s="120" t="s">
        <v>145</v>
      </c>
      <c r="C24" s="35">
        <v>0.5</v>
      </c>
    </row>
    <row r="25" spans="1:3" ht="15.75" x14ac:dyDescent="0.25">
      <c r="A25" s="29" t="s">
        <v>140</v>
      </c>
      <c r="B25" s="120" t="s">
        <v>145</v>
      </c>
      <c r="C25" s="35">
        <v>0.5</v>
      </c>
    </row>
    <row r="26" spans="1:3" ht="16.5" thickBot="1" x14ac:dyDescent="0.3">
      <c r="A26" s="30" t="s">
        <v>141</v>
      </c>
      <c r="B26" s="130" t="s">
        <v>145</v>
      </c>
      <c r="C26" s="36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E8" sqref="E8"/>
    </sheetView>
  </sheetViews>
  <sheetFormatPr defaultRowHeight="15" x14ac:dyDescent="0.25"/>
  <sheetData>
    <row r="1" spans="1:3" ht="16.5" thickBot="1" x14ac:dyDescent="0.3">
      <c r="A1" s="1" t="s">
        <v>300</v>
      </c>
    </row>
    <row r="2" spans="1:3" ht="15.75" x14ac:dyDescent="0.25">
      <c r="A2" s="7" t="s">
        <v>212</v>
      </c>
      <c r="B2" s="129" t="s">
        <v>278</v>
      </c>
      <c r="C2" s="28" t="s">
        <v>284</v>
      </c>
    </row>
    <row r="3" spans="1:3" ht="15.75" x14ac:dyDescent="0.25">
      <c r="A3" s="29" t="s">
        <v>136</v>
      </c>
      <c r="B3" s="120" t="s">
        <v>142</v>
      </c>
      <c r="C3" s="35">
        <v>0</v>
      </c>
    </row>
    <row r="4" spans="1:3" ht="15.75" x14ac:dyDescent="0.25">
      <c r="A4" s="29" t="s">
        <v>137</v>
      </c>
      <c r="B4" s="120" t="s">
        <v>142</v>
      </c>
      <c r="C4" s="35">
        <v>0</v>
      </c>
    </row>
    <row r="5" spans="1:3" ht="15.75" x14ac:dyDescent="0.25">
      <c r="A5" s="29" t="s">
        <v>138</v>
      </c>
      <c r="B5" s="120" t="s">
        <v>142</v>
      </c>
      <c r="C5" s="35">
        <v>0</v>
      </c>
    </row>
    <row r="6" spans="1:3" ht="15.75" x14ac:dyDescent="0.25">
      <c r="A6" s="29" t="s">
        <v>139</v>
      </c>
      <c r="B6" s="120" t="s">
        <v>142</v>
      </c>
      <c r="C6" s="35">
        <v>0</v>
      </c>
    </row>
    <row r="7" spans="1:3" ht="15.75" x14ac:dyDescent="0.25">
      <c r="A7" s="29" t="s">
        <v>140</v>
      </c>
      <c r="B7" s="120" t="s">
        <v>142</v>
      </c>
      <c r="C7" s="35">
        <v>0</v>
      </c>
    </row>
    <row r="8" spans="1:3" ht="15.75" x14ac:dyDescent="0.25">
      <c r="A8" s="29" t="s">
        <v>141</v>
      </c>
      <c r="B8" s="120" t="s">
        <v>142</v>
      </c>
      <c r="C8" s="35">
        <v>0</v>
      </c>
    </row>
    <row r="9" spans="1:3" ht="15.75" x14ac:dyDescent="0.25">
      <c r="A9" s="29" t="s">
        <v>136</v>
      </c>
      <c r="B9" s="120" t="s">
        <v>143</v>
      </c>
      <c r="C9" s="35">
        <v>0</v>
      </c>
    </row>
    <row r="10" spans="1:3" ht="15.75" x14ac:dyDescent="0.25">
      <c r="A10" s="29" t="s">
        <v>137</v>
      </c>
      <c r="B10" s="120" t="s">
        <v>143</v>
      </c>
      <c r="C10" s="35">
        <v>0</v>
      </c>
    </row>
    <row r="11" spans="1:3" ht="15.75" x14ac:dyDescent="0.25">
      <c r="A11" s="29" t="s">
        <v>138</v>
      </c>
      <c r="B11" s="120" t="s">
        <v>143</v>
      </c>
      <c r="C11" s="35">
        <v>0</v>
      </c>
    </row>
    <row r="12" spans="1:3" ht="15.75" x14ac:dyDescent="0.25">
      <c r="A12" s="29" t="s">
        <v>139</v>
      </c>
      <c r="B12" s="120" t="s">
        <v>143</v>
      </c>
      <c r="C12" s="35">
        <v>0</v>
      </c>
    </row>
    <row r="13" spans="1:3" ht="15.75" x14ac:dyDescent="0.25">
      <c r="A13" s="29" t="s">
        <v>140</v>
      </c>
      <c r="B13" s="120" t="s">
        <v>143</v>
      </c>
      <c r="C13" s="35">
        <v>0</v>
      </c>
    </row>
    <row r="14" spans="1:3" ht="15.75" x14ac:dyDescent="0.25">
      <c r="A14" s="29" t="s">
        <v>141</v>
      </c>
      <c r="B14" s="120" t="s">
        <v>143</v>
      </c>
      <c r="C14" s="35">
        <v>0</v>
      </c>
    </row>
    <row r="15" spans="1:3" ht="15.75" x14ac:dyDescent="0.25">
      <c r="A15" s="29" t="s">
        <v>136</v>
      </c>
      <c r="B15" s="120" t="s">
        <v>144</v>
      </c>
      <c r="C15" s="35">
        <v>0.99</v>
      </c>
    </row>
    <row r="16" spans="1:3" ht="15.75" x14ac:dyDescent="0.25">
      <c r="A16" s="29" t="s">
        <v>137</v>
      </c>
      <c r="B16" s="120" t="s">
        <v>144</v>
      </c>
      <c r="C16" s="35">
        <v>0.99</v>
      </c>
    </row>
    <row r="17" spans="1:3" ht="15.75" x14ac:dyDescent="0.25">
      <c r="A17" s="29" t="s">
        <v>138</v>
      </c>
      <c r="B17" s="120" t="s">
        <v>144</v>
      </c>
      <c r="C17" s="35">
        <v>0.99</v>
      </c>
    </row>
    <row r="18" spans="1:3" ht="15.75" x14ac:dyDescent="0.25">
      <c r="A18" s="29" t="s">
        <v>139</v>
      </c>
      <c r="B18" s="120" t="s">
        <v>144</v>
      </c>
      <c r="C18" s="35">
        <v>0.99</v>
      </c>
    </row>
    <row r="19" spans="1:3" ht="15.75" x14ac:dyDescent="0.25">
      <c r="A19" s="29" t="s">
        <v>140</v>
      </c>
      <c r="B19" s="120" t="s">
        <v>144</v>
      </c>
      <c r="C19" s="35">
        <v>0.99</v>
      </c>
    </row>
    <row r="20" spans="1:3" ht="15.75" x14ac:dyDescent="0.25">
      <c r="A20" s="29" t="s">
        <v>141</v>
      </c>
      <c r="B20" s="120" t="s">
        <v>144</v>
      </c>
      <c r="C20" s="35">
        <v>0.99</v>
      </c>
    </row>
    <row r="21" spans="1:3" ht="15.75" x14ac:dyDescent="0.25">
      <c r="A21" s="29" t="s">
        <v>136</v>
      </c>
      <c r="B21" s="120" t="s">
        <v>145</v>
      </c>
      <c r="C21" s="35">
        <v>0.99</v>
      </c>
    </row>
    <row r="22" spans="1:3" ht="15.75" x14ac:dyDescent="0.25">
      <c r="A22" s="29" t="s">
        <v>137</v>
      </c>
      <c r="B22" s="120" t="s">
        <v>145</v>
      </c>
      <c r="C22" s="35">
        <v>0.99</v>
      </c>
    </row>
    <row r="23" spans="1:3" ht="15.75" x14ac:dyDescent="0.25">
      <c r="A23" s="29" t="s">
        <v>138</v>
      </c>
      <c r="B23" s="120" t="s">
        <v>145</v>
      </c>
      <c r="C23" s="35">
        <v>0.99</v>
      </c>
    </row>
    <row r="24" spans="1:3" ht="15.75" x14ac:dyDescent="0.25">
      <c r="A24" s="29" t="s">
        <v>139</v>
      </c>
      <c r="B24" s="120" t="s">
        <v>145</v>
      </c>
      <c r="C24" s="35">
        <v>0.99</v>
      </c>
    </row>
    <row r="25" spans="1:3" ht="15.75" x14ac:dyDescent="0.25">
      <c r="A25" s="29" t="s">
        <v>140</v>
      </c>
      <c r="B25" s="120" t="s">
        <v>145</v>
      </c>
      <c r="C25" s="35">
        <v>0.99</v>
      </c>
    </row>
    <row r="26" spans="1:3" ht="16.5" thickBot="1" x14ac:dyDescent="0.3">
      <c r="A26" s="30" t="s">
        <v>141</v>
      </c>
      <c r="B26" s="130" t="s">
        <v>145</v>
      </c>
      <c r="C26" s="35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299</v>
      </c>
    </row>
    <row r="2" spans="1:2" ht="15.75" x14ac:dyDescent="0.25">
      <c r="A2" s="7" t="s">
        <v>278</v>
      </c>
      <c r="B2" s="28" t="s">
        <v>46</v>
      </c>
    </row>
    <row r="3" spans="1:2" ht="15.75" x14ac:dyDescent="0.25">
      <c r="A3" s="134" t="s">
        <v>142</v>
      </c>
      <c r="B3" s="38">
        <v>0</v>
      </c>
    </row>
    <row r="4" spans="1:2" ht="15.75" x14ac:dyDescent="0.25">
      <c r="A4" s="134" t="s">
        <v>143</v>
      </c>
      <c r="B4" s="38">
        <v>0</v>
      </c>
    </row>
    <row r="5" spans="1:2" ht="15.75" x14ac:dyDescent="0.25">
      <c r="A5" s="134" t="s">
        <v>144</v>
      </c>
      <c r="B5" s="38">
        <v>1</v>
      </c>
    </row>
    <row r="6" spans="1:2" ht="16.5" thickBot="1" x14ac:dyDescent="0.3">
      <c r="A6" s="30" t="s">
        <v>145</v>
      </c>
      <c r="B6" s="40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297</v>
      </c>
    </row>
    <row r="2" spans="1:2" ht="15.75" x14ac:dyDescent="0.25">
      <c r="A2" s="7" t="s">
        <v>212</v>
      </c>
      <c r="B2" s="28" t="s">
        <v>46</v>
      </c>
    </row>
    <row r="3" spans="1:2" ht="15.75" x14ac:dyDescent="0.25">
      <c r="A3" s="29" t="s">
        <v>136</v>
      </c>
      <c r="B3" s="35">
        <v>1</v>
      </c>
    </row>
    <row r="4" spans="1:2" ht="15.75" x14ac:dyDescent="0.25">
      <c r="A4" s="29" t="s">
        <v>137</v>
      </c>
      <c r="B4" s="35">
        <v>0</v>
      </c>
    </row>
    <row r="5" spans="1:2" ht="15.75" x14ac:dyDescent="0.25">
      <c r="A5" s="29" t="s">
        <v>138</v>
      </c>
      <c r="B5" s="35">
        <v>1</v>
      </c>
    </row>
    <row r="6" spans="1:2" ht="15.75" x14ac:dyDescent="0.25">
      <c r="A6" s="29" t="s">
        <v>139</v>
      </c>
      <c r="B6" s="35">
        <v>0</v>
      </c>
    </row>
    <row r="7" spans="1:2" ht="15.75" x14ac:dyDescent="0.25">
      <c r="A7" s="29" t="s">
        <v>140</v>
      </c>
      <c r="B7" s="35">
        <v>0</v>
      </c>
    </row>
    <row r="8" spans="1:2" ht="16.5" thickBot="1" x14ac:dyDescent="0.3">
      <c r="A8" s="30" t="s">
        <v>141</v>
      </c>
      <c r="B8" s="36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298</v>
      </c>
    </row>
    <row r="2" spans="1:2" ht="15.75" x14ac:dyDescent="0.25">
      <c r="A2" s="7" t="s">
        <v>200</v>
      </c>
      <c r="B2" s="28" t="s">
        <v>46</v>
      </c>
    </row>
    <row r="3" spans="1:2" ht="15.75" x14ac:dyDescent="0.25">
      <c r="A3" s="29" t="s">
        <v>119</v>
      </c>
      <c r="B3" s="38">
        <v>0</v>
      </c>
    </row>
    <row r="4" spans="1:2" ht="15.75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40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tabSelected="1"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288</v>
      </c>
    </row>
    <row r="2" spans="1:2" ht="15.75" x14ac:dyDescent="0.25">
      <c r="A2" s="7" t="s">
        <v>45</v>
      </c>
      <c r="B2" s="28" t="s">
        <v>285</v>
      </c>
    </row>
    <row r="3" spans="1:2" ht="15.75" x14ac:dyDescent="0.25">
      <c r="A3" s="29" t="s">
        <v>289</v>
      </c>
      <c r="B3" s="38">
        <v>110</v>
      </c>
    </row>
    <row r="4" spans="1:2" ht="16.5" thickBot="1" x14ac:dyDescent="0.3">
      <c r="A4" s="30" t="s">
        <v>290</v>
      </c>
      <c r="B4" s="48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291</v>
      </c>
    </row>
    <row r="2" spans="1:2" ht="15.75" x14ac:dyDescent="0.25">
      <c r="A2" s="7" t="s">
        <v>45</v>
      </c>
      <c r="B2" s="28" t="s">
        <v>285</v>
      </c>
    </row>
    <row r="3" spans="1:2" ht="15.75" x14ac:dyDescent="0.25">
      <c r="A3" s="29" t="s">
        <v>292</v>
      </c>
      <c r="B3" s="49">
        <v>0.08</v>
      </c>
    </row>
    <row r="4" spans="1:2" ht="16.5" thickBot="1" x14ac:dyDescent="0.3">
      <c r="A4" s="30" t="s">
        <v>293</v>
      </c>
      <c r="B4" s="40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2" ht="15.75" x14ac:dyDescent="0.25">
      <c r="A2" s="7" t="s">
        <v>294</v>
      </c>
      <c r="B2" s="62" t="s">
        <v>284</v>
      </c>
    </row>
    <row r="3" spans="1:2" ht="15.75" x14ac:dyDescent="0.25">
      <c r="A3" s="63" t="s">
        <v>89</v>
      </c>
      <c r="B3" s="64">
        <v>142277</v>
      </c>
    </row>
    <row r="4" spans="1:2" ht="15.75" x14ac:dyDescent="0.25">
      <c r="A4" s="29" t="s">
        <v>90</v>
      </c>
      <c r="B4" s="65">
        <v>140998</v>
      </c>
    </row>
    <row r="5" spans="1:2" ht="15.75" x14ac:dyDescent="0.25">
      <c r="A5" s="29" t="s">
        <v>91</v>
      </c>
      <c r="B5" s="65">
        <v>172490.2</v>
      </c>
    </row>
    <row r="6" spans="1:2" ht="15.75" x14ac:dyDescent="0.25">
      <c r="A6" s="29" t="s">
        <v>92</v>
      </c>
      <c r="B6" s="65">
        <v>257547</v>
      </c>
    </row>
    <row r="7" spans="1:2" ht="15.75" x14ac:dyDescent="0.25">
      <c r="A7" s="29" t="s">
        <v>93</v>
      </c>
      <c r="B7" s="65">
        <v>241833.8</v>
      </c>
    </row>
    <row r="8" spans="1:2" ht="15.75" x14ac:dyDescent="0.25">
      <c r="A8" s="29" t="s">
        <v>94</v>
      </c>
      <c r="B8" s="65">
        <v>188503.7</v>
      </c>
    </row>
    <row r="9" spans="1:2" ht="15.75" x14ac:dyDescent="0.25">
      <c r="A9" s="29" t="s">
        <v>95</v>
      </c>
      <c r="B9" s="65">
        <v>146716</v>
      </c>
    </row>
    <row r="10" spans="1:2" ht="15.75" x14ac:dyDescent="0.25">
      <c r="A10" s="29" t="s">
        <v>96</v>
      </c>
      <c r="B10" s="65">
        <v>216563</v>
      </c>
    </row>
    <row r="11" spans="1:2" ht="15.75" x14ac:dyDescent="0.25">
      <c r="A11" s="29" t="s">
        <v>97</v>
      </c>
      <c r="B11" s="65">
        <v>150626</v>
      </c>
    </row>
    <row r="12" spans="1:2" ht="15.75" x14ac:dyDescent="0.25">
      <c r="A12" s="29" t="s">
        <v>98</v>
      </c>
      <c r="B12" s="65">
        <v>247061</v>
      </c>
    </row>
    <row r="13" spans="1:2" ht="15.75" x14ac:dyDescent="0.25">
      <c r="A13" s="29" t="s">
        <v>99</v>
      </c>
      <c r="B13" s="65">
        <v>180968</v>
      </c>
    </row>
    <row r="14" spans="1:2" ht="15.75" x14ac:dyDescent="0.25">
      <c r="A14" s="29" t="s">
        <v>100</v>
      </c>
      <c r="B14" s="65">
        <v>195584</v>
      </c>
    </row>
    <row r="15" spans="1:2" ht="15.75" x14ac:dyDescent="0.25">
      <c r="A15" s="29" t="s">
        <v>101</v>
      </c>
      <c r="B15" s="65">
        <v>148655</v>
      </c>
    </row>
    <row r="16" spans="1:2" ht="15.75" x14ac:dyDescent="0.25">
      <c r="A16" s="29" t="s">
        <v>102</v>
      </c>
      <c r="B16" s="65">
        <v>185369</v>
      </c>
    </row>
    <row r="17" spans="1:2" ht="15.75" x14ac:dyDescent="0.25">
      <c r="A17" s="29" t="s">
        <v>119</v>
      </c>
      <c r="B17" s="65">
        <v>165376</v>
      </c>
    </row>
    <row r="18" spans="1:2" ht="16.5" thickBot="1" x14ac:dyDescent="0.3">
      <c r="A18" s="30" t="s">
        <v>120</v>
      </c>
      <c r="B18" s="66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2" ht="15.75" x14ac:dyDescent="0.25">
      <c r="A2" s="7" t="s">
        <v>294</v>
      </c>
      <c r="B2" s="62" t="s">
        <v>284</v>
      </c>
    </row>
    <row r="3" spans="1:2" ht="15.75" x14ac:dyDescent="0.25">
      <c r="A3" s="63" t="s">
        <v>132</v>
      </c>
      <c r="B3" s="64">
        <v>150000</v>
      </c>
    </row>
    <row r="4" spans="1:2" ht="15.75" x14ac:dyDescent="0.25">
      <c r="A4" s="29" t="s">
        <v>133</v>
      </c>
      <c r="B4" s="65">
        <v>150000</v>
      </c>
    </row>
    <row r="5" spans="1:2" ht="16.5" thickBot="1" x14ac:dyDescent="0.3">
      <c r="A5" s="30" t="s">
        <v>134</v>
      </c>
      <c r="B5" s="66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128</v>
      </c>
    </row>
    <row r="2" spans="1:20" x14ac:dyDescent="0.25">
      <c r="A2" s="5" t="s">
        <v>129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2" ht="15.75" x14ac:dyDescent="0.25">
      <c r="A2" s="7" t="s">
        <v>200</v>
      </c>
      <c r="B2" s="62" t="s">
        <v>284</v>
      </c>
    </row>
    <row r="3" spans="1:2" ht="15.75" x14ac:dyDescent="0.25">
      <c r="A3" s="29" t="s">
        <v>119</v>
      </c>
      <c r="B3" s="65">
        <v>150000</v>
      </c>
    </row>
    <row r="4" spans="1:2" ht="16.5" thickBot="1" x14ac:dyDescent="0.3">
      <c r="A4" s="30" t="s">
        <v>120</v>
      </c>
      <c r="B4" s="66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131</v>
      </c>
    </row>
    <row r="2" spans="1:20" x14ac:dyDescent="0.25">
      <c r="A2" s="5" t="s">
        <v>132</v>
      </c>
    </row>
    <row r="3" spans="1:20" x14ac:dyDescent="0.25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2023-04-25T18:17:18Z</dcterms:modified>
  <cp:category/>
  <cp:contentStatus/>
</cp:coreProperties>
</file>