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DATA\Dev\Propel\propel\doc\regression-test\suites\legacy-security\"/>
    </mc:Choice>
  </mc:AlternateContent>
  <xr:revisionPtr revIDLastSave="0" documentId="13_ncr:1_{912F5483-C330-4E9B-8D6F-D6DF96F19684}" xr6:coauthVersionLast="47" xr6:coauthVersionMax="47" xr10:uidLastSave="{00000000-0000-0000-0000-000000000000}"/>
  <bookViews>
    <workbookView xWindow="-19320" yWindow="-120" windowWidth="19440" windowHeight="10320" activeTab="4" xr2:uid="{00000000-000D-0000-FFFF-FFFF00000000}"/>
  </bookViews>
  <sheets>
    <sheet name="Summary" sheetId="2" r:id="rId1"/>
    <sheet name="01_Basics" sheetId="13" r:id="rId2"/>
    <sheet name="02_Targets" sheetId="14" r:id="rId3"/>
    <sheet name="03_Scripts" sheetId="15" r:id="rId4"/>
    <sheet name="04_User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6" l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E7" i="16"/>
  <c r="E8" i="16" s="1"/>
  <c r="E6" i="16"/>
  <c r="E5" i="16"/>
  <c r="A31" i="13"/>
  <c r="A12" i="15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B5" i="2" a="1"/>
  <c r="F5" i="16" l="1"/>
  <c r="F6" i="16"/>
  <c r="B5" i="2"/>
  <c r="F7" i="16"/>
  <c r="A11" i="15"/>
  <c r="E7" i="15"/>
  <c r="E6" i="15"/>
  <c r="E5" i="15"/>
  <c r="A11" i="14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E7" i="14"/>
  <c r="E6" i="14"/>
  <c r="E5" i="14"/>
  <c r="A11" i="13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E7" i="13"/>
  <c r="E6" i="13"/>
  <c r="E5" i="13"/>
  <c r="A32" i="13" l="1"/>
  <c r="A33" i="13" s="1"/>
  <c r="A34" i="13" s="1"/>
  <c r="A35" i="13" s="1"/>
  <c r="F5" i="14"/>
  <c r="E8" i="14"/>
  <c r="F6" i="14"/>
  <c r="F6" i="13"/>
  <c r="E8" i="13"/>
  <c r="F5" i="13"/>
  <c r="F6" i="15"/>
  <c r="F5" i="15"/>
  <c r="E8" i="15"/>
  <c r="F7" i="15"/>
  <c r="F7" i="14"/>
  <c r="F7" i="13"/>
  <c r="B3" i="2" a="1"/>
  <c r="B4" i="2" a="1"/>
  <c r="B2" i="2" a="1"/>
  <c r="B3" i="2" l="1"/>
  <c r="B2" i="2"/>
  <c r="B4" i="2"/>
  <c r="E3" i="2" l="1"/>
  <c r="E4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Garcia, JC</author>
  </authors>
  <commentList>
    <comment ref="A1" authorId="0" shapeId="0" xr:uid="{368F3F01-7633-49AA-A64E-DFC3C3CBFE0D}">
      <text>
        <r>
          <rPr>
            <b/>
            <sz val="9"/>
            <color indexed="81"/>
            <rFont val="Tahoma"/>
            <family val="2"/>
          </rPr>
          <t>Paste below the name of all the test case scenario sheets.
Totals will be calculated automatically.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<sst xmlns="http://schemas.openxmlformats.org/spreadsheetml/2006/main" count="409" uniqueCount="207">
  <si>
    <t>Description</t>
  </si>
  <si>
    <t>Prerequisites/Test data</t>
  </si>
  <si>
    <t>Step#</t>
  </si>
  <si>
    <t>Expected</t>
  </si>
  <si>
    <t>Actual</t>
  </si>
  <si>
    <t>Status</t>
  </si>
  <si>
    <t>Step Details</t>
  </si>
  <si>
    <t>Overall Status</t>
  </si>
  <si>
    <t>Fail Steps</t>
  </si>
  <si>
    <t>Not Executed Steps</t>
  </si>
  <si>
    <t>Pass steps</t>
  </si>
  <si>
    <t>Execution Status</t>
  </si>
  <si>
    <t>Result</t>
  </si>
  <si>
    <t>Test Case Sheet name</t>
  </si>
  <si>
    <t>Summary Results</t>
  </si>
  <si>
    <t>Total Not Executed</t>
  </si>
  <si>
    <t>Total Pass</t>
  </si>
  <si>
    <t>Total Fail</t>
  </si>
  <si>
    <t>Count</t>
  </si>
  <si>
    <t>Ensuring basics of UI as soon the app starts.</t>
  </si>
  <si>
    <t>Start Propel</t>
  </si>
  <si>
    <t>Home Page is displayed.</t>
  </si>
  <si>
    <t>The blue user icon from Legacy security is displayed in the top right corner</t>
  </si>
  <si>
    <t>The "Executions in last 30 days" chart is displayed</t>
  </si>
  <si>
    <t>Click in the Back to home button in the upper left corner of the navigation bar</t>
  </si>
  <si>
    <t>You are redirected back to the Home page.</t>
  </si>
  <si>
    <t>Click in the Upload your Script button inside the Get Started card</t>
  </si>
  <si>
    <t>You are redirected to the New Script page.</t>
  </si>
  <si>
    <t>Click in the Create a Workflow button inside the Get Started card</t>
  </si>
  <si>
    <t>You are redirected to the New Workflow page.</t>
  </si>
  <si>
    <t>Click in the Run a Quick Task button inside the Get Started card</t>
  </si>
  <si>
    <t>You are redirected to Quick Task page.</t>
  </si>
  <si>
    <t>Click on each one of the Credentials buttons in the Get Started card</t>
  </si>
  <si>
    <t>Every time you are redirected to a new credential form of each type.</t>
  </si>
  <si>
    <t>Click in the the Add a Target button inside the Get Started card</t>
  </si>
  <si>
    <t>You must be redirected to the New Target page.</t>
  </si>
  <si>
    <t>Chart with the last executions is displayed</t>
  </si>
  <si>
    <t>Check if all the expected cards are being displayed.</t>
  </si>
  <si>
    <t>Validate a "blue" User icon is displayed as corresponding when Legacy Security is enabled.</t>
  </si>
  <si>
    <t>All are present</t>
  </si>
  <si>
    <t>Click on any of the links in the Latest activities card</t>
  </si>
  <si>
    <t>Click on any of the links in the Latest errors card</t>
  </si>
  <si>
    <t>You must see the execution results</t>
  </si>
  <si>
    <t>01_Basics</t>
  </si>
  <si>
    <t>You'll be redirected to the Browse Workflows page.</t>
  </si>
  <si>
    <t>Enter any text in the Search text area in the navigation bar</t>
  </si>
  <si>
    <t>The new target form is displayed</t>
  </si>
  <si>
    <t>A "Changes have been saved successfully" toast is displayed.</t>
  </si>
  <si>
    <t>The Browse targets page is displayed with all the targets.</t>
  </si>
  <si>
    <t>In the search box type the total or partial name of the target.</t>
  </si>
  <si>
    <t>The Target is displayed in the below list</t>
  </si>
  <si>
    <t>Click the clone this target button</t>
  </si>
  <si>
    <t>You are redirected to a new Target form with the same data as the target you create on the previous steps.</t>
  </si>
  <si>
    <t>The list of Targets with the search text is displayed again.</t>
  </si>
  <si>
    <t>Click on the Delete button for the Duplicate target just created.</t>
  </si>
  <si>
    <t>Click the "Ok" button in the dialog</t>
  </si>
  <si>
    <t>A toast indicating "Target was deleted successfully" is displayed and now the target is gone from the list</t>
  </si>
  <si>
    <t xml:space="preserve">A delete target confirmation dialog is displayed </t>
  </si>
  <si>
    <t>Click on the Delete button for the target you create first.</t>
  </si>
  <si>
    <t>A toast indicating "Target was deleted successfully" is displayed and now the target is gone from list.</t>
  </si>
  <si>
    <t>click on the Targets link in the navigation bar</t>
  </si>
  <si>
    <t>Testing targets CRUD functionality.</t>
  </si>
  <si>
    <t>Click in the go back botton at top left in the nav bar.</t>
  </si>
  <si>
    <t>An empty form for a new Script is displayed. In the form you can see 3 tabs, (Details, Code and Finish). The active tab is Details</t>
  </si>
  <si>
    <t>Click on Move to next button</t>
  </si>
  <si>
    <t>The code Tab is now enabled and active. It shows a PowerShell logo to upload a script.
The move to next button is now disabled again.</t>
  </si>
  <si>
    <t>The script code is displayed below the PowerShell logo and below that there is a legend indicating the script has no parameters.
Also the Move next button is now enabled</t>
  </si>
  <si>
    <t>The Finish tab is now enabled and active and is showing a Save button.</t>
  </si>
  <si>
    <t>Click the save button.</t>
  </si>
  <si>
    <t>Click on Add another script button</t>
  </si>
  <si>
    <t>A toast indicates the changes have been saved successfully.
All tabs are now disabled.
A new Add another script button is now present.</t>
  </si>
  <si>
    <t>The details tab is now active and the form is ready to add another script.</t>
  </si>
  <si>
    <t>Repeat steps 3 to 7 exactly in the same way</t>
  </si>
  <si>
    <t>Click the back to previous button twice to go back to the Details tab.</t>
  </si>
  <si>
    <t>The details tab is displayed with the form data we set.</t>
  </si>
  <si>
    <t>You are able to change the value.</t>
  </si>
  <si>
    <t>Click in the Finish tab header</t>
  </si>
  <si>
    <t>You can see now the Save button</t>
  </si>
  <si>
    <t>Click now in the Scripts link in the navigation bar</t>
  </si>
  <si>
    <t>In the text search enter the word "remote"</t>
  </si>
  <si>
    <t>The browse scripts page is displayed showing a list of all the scripts.</t>
  </si>
  <si>
    <t>In the text search enter the word "invocation"</t>
  </si>
  <si>
    <t>At least the 2 scripts we were adding are displayed because the word "remote" is in the script name.</t>
  </si>
  <si>
    <t>At least the 2 scripts we were adding are displayed because the word "invocation" is in the script description.</t>
  </si>
  <si>
    <t>Click on the delete button, (the red button with a trash can), at the left of the Test Remote 2 entry.</t>
  </si>
  <si>
    <t>A delete Script Confirmation dialog is displayed</t>
  </si>
  <si>
    <t>Click on the dialog Ok button</t>
  </si>
  <si>
    <t>A toast is displayed indicating the script was deleted.
Now the script is not in the list anymore.</t>
  </si>
  <si>
    <t>Click on the delete button, (the red button with a trash can), at the left of the Test Remote entry.</t>
  </si>
  <si>
    <t>Home Page is displayed.
The blue user icon from Legacy security is displayed in the top right corner</t>
  </si>
  <si>
    <t>When ypou click the Save button in the Finish tab you will see an error toast saying "The item already exists!"</t>
  </si>
  <si>
    <t>Change the field Script name from the value "Test Remote" to "Test Remote 2"</t>
  </si>
  <si>
    <t>02_Targets</t>
  </si>
  <si>
    <t>03_Scripts</t>
  </si>
  <si>
    <t>The following cards must be displayed: Get Started, Lastest activities, Most popular workflows, Last errors.
The card My Favorite Workflows is not displayed for legacy security, (Unknown user)</t>
  </si>
  <si>
    <t>Area</t>
  </si>
  <si>
    <t>Move to next button is now enabled</t>
  </si>
  <si>
    <t>Page Content</t>
  </si>
  <si>
    <t>Page Actions</t>
  </si>
  <si>
    <t>Search</t>
  </si>
  <si>
    <t>Add a Target</t>
  </si>
  <si>
    <t>Browse Targets</t>
  </si>
  <si>
    <t>Clone</t>
  </si>
  <si>
    <t>Delete</t>
  </si>
  <si>
    <t>Add a Script</t>
  </si>
  <si>
    <t>Browse scripts</t>
  </si>
  <si>
    <t>Delete Scripts</t>
  </si>
  <si>
    <t>Testing scripts CRUD functionality and Validations.</t>
  </si>
  <si>
    <t>TestRemote</t>
  </si>
  <si>
    <t>In the script name field enter "TestRemote".
In the description Field: "Test of a remote invocation".</t>
  </si>
  <si>
    <t>Locate in a file explorer TestRemote script file, (described in prerequisites section) and drop it in the drag &amp; drop area.</t>
  </si>
  <si>
    <t>Test File Validations</t>
  </si>
  <si>
    <t>Navigate to Home page by clicking the Propel Icon in the navigation bar.
Click on the Upload your Script button in the Get Started section.</t>
  </si>
  <si>
    <t>You are now in the Code tab.</t>
  </si>
  <si>
    <t>In the script name field enter any valid short text and then click in the Move to next button</t>
  </si>
  <si>
    <t>TestInvalidFileType</t>
  </si>
  <si>
    <t>doc\test-scripts\test-script-invalid-file-type.zip</t>
  </si>
  <si>
    <t>TestScriptInvalidPayload</t>
  </si>
  <si>
    <t>TestScriptLimitPayload</t>
  </si>
  <si>
    <t>doc\test-scripts\test-script-invalid-payload.ps1</t>
  </si>
  <si>
    <t>doc\test-scripts\test-script-valid-limit-payload.ps1</t>
  </si>
  <si>
    <t>Open a file Explorer and locate the script TestInvalidFileType described in the prerequisites.
Then drag and drop it in the drop area</t>
  </si>
  <si>
    <t>You must see a red alert indicating the file type is not correct.</t>
  </si>
  <si>
    <t>Open a file Explorer and locate the script TestScriptInvalidPayload described in the prerequisites.
Then drag and drop it in the drop area</t>
  </si>
  <si>
    <t>You must see a red alert indicating the file size limit is 1MB.</t>
  </si>
  <si>
    <t>Open a file Explorer and locate the script TestScriptLimitPayload described in the prerequisites.
Then drag and drop it in the drop area</t>
  </si>
  <si>
    <t xml:space="preserve">Now the script is uploaded and his parameters are inferred successfully </t>
  </si>
  <si>
    <t>Data Guard</t>
  </si>
  <si>
    <t>Now click in the Propel icon in the navigation bar in order to go back to home page.</t>
  </si>
  <si>
    <t>A dialog indicating Changes are going to be lost is displayed.</t>
  </si>
  <si>
    <t>Click the No button in the dialog</t>
  </si>
  <si>
    <t>You remain in Script page aloowing to continue editing the script details.</t>
  </si>
  <si>
    <t>Click again in the Propel icon in the navigation bar in order to go back to home page.</t>
  </si>
  <si>
    <t>Click in the Yes button</t>
  </si>
  <si>
    <t>You are redirected to Home page and all the changes are lost.</t>
  </si>
  <si>
    <t>\doc\test-scripts\test-remote.ps1</t>
  </si>
  <si>
    <t>Check links in Navbar: Quick Task, Worflows, Scripts Targets, History and More links.</t>
  </si>
  <si>
    <t>Check "More" menu</t>
  </si>
  <si>
    <t>Navigation bar</t>
  </si>
  <si>
    <t>Click in the More menu link in the nav bar. Then click the "Add a Target" option</t>
  </si>
  <si>
    <t>Click in the More menu link in the nav bar. Then click the "Upload your script" option</t>
  </si>
  <si>
    <t>Click in the More menu link in the nav bar. Then click the "Ctreate a Workflow" option</t>
  </si>
  <si>
    <t>Click in the More menu link in the nav bar. Then click the "New Windows Credential" option</t>
  </si>
  <si>
    <t>Click in the More menu link in the nav bar. Then click the "New Amazon Web Services Credential" option</t>
  </si>
  <si>
    <t>Click in the More menu link in the nav bar. Then click the "New Generic API Key Creential" option</t>
  </si>
  <si>
    <t>Click in the More menu link in the nav bar. Then click the "New User Account" option</t>
  </si>
  <si>
    <t>Click in the More menu link in the nav bar. Then click the "Manage Credentials" option</t>
  </si>
  <si>
    <t>Click in the More menu link in the nav bar. Then click the "Manage Users" option</t>
  </si>
  <si>
    <t>You are redirected to a new Windows credential form.</t>
  </si>
  <si>
    <t>You are redirected to a new AWS credential form.</t>
  </si>
  <si>
    <t>You are redirected to a new API credential form.</t>
  </si>
  <si>
    <t>You are redirected to a new user page</t>
  </si>
  <si>
    <t>You are redirected to the browse credentials page</t>
  </si>
  <si>
    <t>You are redirected to the Browse users page</t>
  </si>
  <si>
    <t>Click on the "More" menu to expand it and then in the Add a Target option.</t>
  </si>
  <si>
    <t>Fill only the required fields and click on the save button</t>
  </si>
  <si>
    <t>Click on the Upload your Script option from the More menu.</t>
  </si>
  <si>
    <t>Add another</t>
  </si>
  <si>
    <t>Not Executed</t>
  </si>
  <si>
    <t>the More menu expand and collapse and is displaying:
Basic options to Add targets, upload scripts and Create Workflows. Also to create the 4 types of Credentials: Win, AWS, DB and API.
Create User and manage both Users and Credentials.</t>
  </si>
  <si>
    <t>Click in the More menu link in the nav bar. Then click the "New Database Creential" option</t>
  </si>
  <si>
    <t>You are redirected to a new Database credential form.</t>
  </si>
  <si>
    <t>04_Users</t>
  </si>
  <si>
    <t>Testing users CRUD functionality and Validations.</t>
  </si>
  <si>
    <t>Delete "propel.user"</t>
  </si>
  <si>
    <t>A legend saying "This information is required in order to continue." is present below each field but not for the field "Role"</t>
  </si>
  <si>
    <t>First click over each one of the fields, you must see a legend indicating that field is required with exception of Role</t>
  </si>
  <si>
    <t>You see the legend "This can't be longer than 25. (Need to remove at least xxxx chars)</t>
  </si>
  <si>
    <t>Type a long user name of more than 25 chars</t>
  </si>
  <si>
    <t>Type a long display name of more than 50 chars</t>
  </si>
  <si>
    <t>Type in the "initials" field more than 2 chars.</t>
  </si>
  <si>
    <t>Add an invalid email address.</t>
  </si>
  <si>
    <t>You must see the legend "The user e-mail must be a valid email".</t>
  </si>
  <si>
    <t>Open user page</t>
  </si>
  <si>
    <t>User form validations</t>
  </si>
  <si>
    <t>Again in the user name field type anything different than a letter, a number or a dot character</t>
  </si>
  <si>
    <t>You must see the legend "The user name can contain letters, numbers and the dot character only."</t>
  </si>
  <si>
    <t>You must see the legend "This can't be longer than 50. (Need to remove at least xxxx chars)"</t>
  </si>
  <si>
    <t>You must see the legend "This can't be longer than 2. (Need to remove at least xxxx chars)"</t>
  </si>
  <si>
    <t>Type in the "initials" field a number or symbol,(anything different than a letter).</t>
  </si>
  <si>
    <t>You must see the legend "The user initials can contain only letters.".</t>
  </si>
  <si>
    <t>Add a user</t>
  </si>
  <si>
    <t>.Fill the form with the following values:
User name: propel.user
Display name: Propel User
Initials: PU
e-mail: propel.user@propel.com
Role User
Click in the save button</t>
  </si>
  <si>
    <t>Revert changes</t>
  </si>
  <si>
    <t>You will se a toast indicating the changes have been saved successfully.
Also, "cancel" button is now disabled.</t>
  </si>
  <si>
    <t>Now update all fields for another valid set of values.</t>
  </si>
  <si>
    <t>Now the "Cancel" button is back enabled.</t>
  </si>
  <si>
    <t>Click in the "Cancel" button</t>
  </si>
  <si>
    <t>All the changes are reverted and now the fields had the exact data as when they were saved.</t>
  </si>
  <si>
    <t>Manage Users</t>
  </si>
  <si>
    <t>Click on the "More" user menu and the select the "Manage Users" option</t>
  </si>
  <si>
    <t>The list of users is displayed.</t>
  </si>
  <si>
    <t xml:space="preserve">You must see a tooltip that is displaying the creation/update dates and indicate the user never log in. </t>
  </si>
  <si>
    <t>Locate the "Propel User" user and hover the mouse in his initials ("PU") or the Display name.</t>
  </si>
  <si>
    <t>Locking the user</t>
  </si>
  <si>
    <t>Click the lock button at the right of the display name.
Then confirm in the dialog by clicking the "Ok" button.</t>
  </si>
  <si>
    <t>The user is now locked and the button change his legend to "Unlock"</t>
  </si>
  <si>
    <t>Editing the user</t>
  </si>
  <si>
    <t>Click in the User display name.</t>
  </si>
  <si>
    <t>You must see now the form to edit the user.</t>
  </si>
  <si>
    <t>Chnage the user name as "propel.user.2" and click the "Save" button.</t>
  </si>
  <si>
    <t>Navigate again to the "Manage Users" page and check the changes.</t>
  </si>
  <si>
    <t>The updated user name is displayed in the list of users for "Propel User".</t>
  </si>
  <si>
    <t>Ensure the user with name "propel.user" doesn't exists in the database before to start.</t>
  </si>
  <si>
    <t>Click on the "More" user menu and then select the "New User Account" option</t>
  </si>
  <si>
    <t>A form to add a new user showing the fields: User name, Display name, Initials, email and Role is displayed</t>
  </si>
  <si>
    <t>You will see a toast indicating the changes have been saved successfully.
Also, "cancel" button is now disabled.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</si>
</sst>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CBCB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/>
      <diagonal/>
    </border>
    <border>
      <left style="thin">
        <color theme="4" tint="0.39997558519241921"/>
      </left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Continuous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left" vertical="top" wrapText="1"/>
    </xf>
    <xf numFmtId="1" fontId="3" fillId="3" borderId="11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3" xfId="0" applyNumberFormat="1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left" vertical="top" wrapText="1"/>
    </xf>
    <xf numFmtId="1" fontId="3" fillId="3" borderId="14" xfId="0" applyNumberFormat="1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98"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1826F"/>
      <color rgb="FFFFFFFF"/>
      <color rgb="FFBCBCBC"/>
      <color rgb="FF3CA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Summary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7-432D-A5F0-8BBB8A9C168F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7-432D-A5F0-8BBB8A9C168F}"/>
              </c:ext>
            </c:extLst>
          </c:dPt>
          <c:dPt>
            <c:idx val="2"/>
            <c:bubble3D val="0"/>
            <c:spPr>
              <a:solidFill>
                <a:srgbClr val="F182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7-432D-A5F0-8BBB8A9C168F}"/>
              </c:ext>
            </c:extLst>
          </c:dPt>
          <c:cat>
            <c:strRef>
              <c:f>Summary!$D$2:$D$4</c:f>
              <c:strCache>
                <c:ptCount val="3"/>
                <c:pt idx="0">
                  <c:v>Total Not Executed</c:v>
                </c:pt>
                <c:pt idx="1">
                  <c:v>Total Pass</c:v>
                </c:pt>
                <c:pt idx="2">
                  <c:v>Total Fail</c:v>
                </c:pt>
              </c:strCache>
            </c:strRef>
          </c:cat>
          <c:val>
            <c:numRef>
              <c:f>Summary!$E$2:$E$4</c:f>
              <c:numCache>
                <c:formatCode>0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7-432D-A5F0-8BBB8A9C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4</xdr:row>
      <xdr:rowOff>177800</xdr:rowOff>
    </xdr:from>
    <xdr:to>
      <xdr:col>7</xdr:col>
      <xdr:colOff>431800</xdr:colOff>
      <xdr:row>23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39585-6C5A-9C97-64D7-BA5652C37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8209C-EE48-4EDD-81CA-828422C6913B}" name="Summary" displayName="Summary" ref="A1:B5" totalsRowShown="0" headerRowDxfId="97" headerRowBorderDxfId="96" tableBorderDxfId="95" totalsRowBorderDxfId="94">
  <autoFilter ref="A1:B5" xr:uid="{4408209C-EE48-4EDD-81CA-828422C6913B}"/>
  <tableColumns count="2">
    <tableColumn id="1" xr3:uid="{654C6343-7B3C-42FE-9EF4-7BFE7BE35779}" name="Test Case Sheet name" dataDxfId="93"/>
    <tableColumn id="2" xr3:uid="{FDA0E746-B4F2-405E-8A1D-9A6A22073CB9}" name="Result" dataDxfId="92">
      <calculatedColumnFormula array="1">INDIRECT(A2&amp;"!E8")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9BDB15-3C75-449C-B4C4-A2C0E485B5C0}" name="SummaryResults" displayName="SummaryResults" ref="D1:E4" totalsRowShown="0" headerRowDxfId="91" headerRowBorderDxfId="90" tableBorderDxfId="89" totalsRowBorderDxfId="88">
  <autoFilter ref="D1:E4" xr:uid="{949BDB15-3C75-449C-B4C4-A2C0E485B5C0}">
    <filterColumn colId="0" hiddenButton="1"/>
    <filterColumn colId="1" hiddenButton="1"/>
  </autoFilter>
  <tableColumns count="2">
    <tableColumn id="1" xr3:uid="{5420B28C-70A3-47FD-BF8A-F016E4F7FA0F}" name="Summary Results" dataDxfId="87"/>
    <tableColumn id="2" xr3:uid="{B0E66881-1E02-43BC-AA03-3C33769D1162}" name="Count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2B93-96BB-441E-B77B-7E40B50E056D}" name="SampleTestCase12" displayName="SampleTestCase12" ref="A10:F35" totalsRowShown="0" headerRowDxfId="85" dataDxfId="83" headerRowBorderDxfId="84" tableBorderDxfId="82" totalsRowBorderDxfId="81">
  <autoFilter ref="A10:F35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7F3C726-CF4B-4A89-9D4E-FFC2F3B71504}" name="Step#" dataDxfId="80">
      <calculatedColumnFormula>IF(ISNUMBER(A10), A10 +1, 1)</calculatedColumnFormula>
    </tableColumn>
    <tableColumn id="6" xr3:uid="{3B181203-88B8-4ECA-8586-E1A7969EA7C0}" name="Area" dataDxfId="79"/>
    <tableColumn id="2" xr3:uid="{302EA2CC-144C-447A-9537-518BDA10AB76}" name="Step Details" dataDxfId="78"/>
    <tableColumn id="3" xr3:uid="{9F997859-00F8-4561-BA64-59F450F04E06}" name="Expected" dataDxfId="77"/>
    <tableColumn id="4" xr3:uid="{CAFD8264-06FC-4330-A577-54F901209313}" name="Actual" dataDxfId="76"/>
    <tableColumn id="5" xr3:uid="{16774486-6CCF-4804-BFB8-5A09A9868319}" name="Status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79B8E-71E0-43F3-BD7B-444793913C5A}" name="SampleTestCase123" displayName="SampleTestCase123" ref="A10:F21" totalsRowShown="0" headerRowDxfId="74" dataDxfId="72" headerRowBorderDxfId="73" tableBorderDxfId="71" totalsRowBorderDxfId="70">
  <autoFilter ref="A10:F21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AA68334-D062-478E-B0C8-2A2CFFD191F2}" name="Step#" dataDxfId="69">
      <calculatedColumnFormula>IF(ISNUMBER(A10), A10 +1, 1)</calculatedColumnFormula>
    </tableColumn>
    <tableColumn id="6" xr3:uid="{6AA83282-0CB1-43FB-B377-DD7C842943BA}" name="Area" dataDxfId="68"/>
    <tableColumn id="2" xr3:uid="{1BC430D2-4E88-4EB3-A940-5C76D8B44147}" name="Step Details" dataDxfId="67"/>
    <tableColumn id="3" xr3:uid="{A9EC0C70-AC5B-4C7B-9581-F62CC5CABAE0}" name="Expected" dataDxfId="66"/>
    <tableColumn id="4" xr3:uid="{65718CE7-73C9-43E5-BEB5-4042B4E01F30}" name="Actual" dataDxfId="65"/>
    <tableColumn id="5" xr3:uid="{F0DA7687-947E-491E-B21A-6C6F2A460B02}" name="Status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377BD4-3235-49A1-8093-E3126E000F02}" name="SampleTestCase1236" displayName="SampleTestCase1236" ref="A10:F39" totalsRowShown="0" headerRowDxfId="63" dataDxfId="61" headerRowBorderDxfId="62" tableBorderDxfId="60" totalsRowBorderDxfId="59">
  <autoFilter ref="A10:F39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212E0A2-335D-478C-B756-642813E0558C}" name="Step#" dataDxfId="58">
      <calculatedColumnFormula>IF(ISNUMBER(A10), A10 +1, 1)</calculatedColumnFormula>
    </tableColumn>
    <tableColumn id="6" xr3:uid="{16DCD7B5-32CF-48ED-AED3-35BA513DBB2D}" name="Area" dataDxfId="57"/>
    <tableColumn id="2" xr3:uid="{AEE0C5E2-2C55-481B-8027-6186153E70AE}" name="Step Details" dataDxfId="56"/>
    <tableColumn id="3" xr3:uid="{282D8BD2-B088-4502-A54F-900ED78CEE98}" name="Expected" dataDxfId="55"/>
    <tableColumn id="4" xr3:uid="{EFCD6DDD-E11D-47C7-B40B-FC360F320FD4}" name="Actual" dataDxfId="54"/>
    <tableColumn id="5" xr3:uid="{50EF06F8-03DD-4928-922F-2B85123D772A}" name="Status" dataDxfId="5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81037D-EAA8-477B-926D-5945EE5D476B}" name="SampleTestCase12367" displayName="SampleTestCase12367" ref="A10:F28" totalsRowShown="0" headerRowDxfId="52" dataDxfId="50" headerRowBorderDxfId="51" tableBorderDxfId="49" totalsRowBorderDxfId="48">
  <autoFilter ref="A10:F28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9D2A8EB-8A26-4DA3-B5C4-F1585D2B4AD3}" name="Step#" dataDxfId="47">
      <calculatedColumnFormula>IF(ISNUMBER(A10), A10 +1, 1)</calculatedColumnFormula>
    </tableColumn>
    <tableColumn id="6" xr3:uid="{E960D465-E197-49F4-A7D8-FAA1E145DCDA}" name="Area" dataDxfId="46"/>
    <tableColumn id="2" xr3:uid="{EFD07A68-CBCE-4430-ADC4-005761F64FEE}" name="Step Details" dataDxfId="45"/>
    <tableColumn id="3" xr3:uid="{42424136-EFC1-4D21-9325-71249B9AA2E2}" name="Expected" dataDxfId="44"/>
    <tableColumn id="4" xr3:uid="{6F3A1C42-D6F8-4EAF-A3D2-A73A00CF2A1B}" name="Actual" dataDxfId="43"/>
    <tableColumn id="5" xr3:uid="{054F85BC-5677-4522-B9A6-DF83175D1D72}" name="Status" dataDxfId="4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0635-E20C-4AD1-9756-3BB17945F573}">
  <dimension ref="A1:E5"/>
  <sheetViews>
    <sheetView workbookViewId="0">
      <selection activeCell="B2" sqref="B2"/>
    </sheetView>
  </sheetViews>
  <sheetFormatPr defaultRowHeight="14.5" x14ac:dyDescent="0.35"/>
  <cols>
    <col min="1" max="1" width="22.7265625" customWidth="1"/>
    <col min="2" max="2" width="13.81640625" customWidth="1"/>
    <col min="4" max="4" width="16.54296875" bestFit="1" customWidth="1"/>
    <col min="5" max="5" width="13.81640625" bestFit="1" customWidth="1"/>
    <col min="6" max="6" width="10.7265625" bestFit="1" customWidth="1"/>
  </cols>
  <sheetData>
    <row r="1" spans="1:5" x14ac:dyDescent="0.35">
      <c r="A1" s="7" t="s">
        <v>13</v>
      </c>
      <c r="B1" s="7" t="s">
        <v>12</v>
      </c>
      <c r="D1" s="8" t="s">
        <v>14</v>
      </c>
      <c r="E1" s="8" t="s">
        <v>18</v>
      </c>
    </row>
    <row r="2" spans="1:5" x14ac:dyDescent="0.35">
      <c r="A2" s="2" t="s">
        <v>43</v>
      </c>
      <c r="B2" s="5" t="str" cm="1">
        <f t="array" aca="1" ref="B2" ca="1">INDIRECT(A2&amp;"!E8")</f>
        <v>Not Executed</v>
      </c>
      <c r="D2" s="2" t="s">
        <v>15</v>
      </c>
      <c r="E2" s="5">
        <f ca="1">COUNTIF(Summary[Result],"Not Executed")</f>
        <v>4</v>
      </c>
    </row>
    <row r="3" spans="1:5" x14ac:dyDescent="0.35">
      <c r="A3" s="2" t="s">
        <v>92</v>
      </c>
      <c r="B3" s="5" t="str" cm="1">
        <f t="array" aca="1" ref="B3" ca="1">INDIRECT(A3&amp;"!E8")</f>
        <v>Not Executed</v>
      </c>
      <c r="D3" s="2" t="s">
        <v>16</v>
      </c>
      <c r="E3" s="5">
        <f ca="1">COUNTIF(Summary[Result],"Pass")</f>
        <v>0</v>
      </c>
    </row>
    <row r="4" spans="1:5" x14ac:dyDescent="0.35">
      <c r="A4" s="3" t="s">
        <v>93</v>
      </c>
      <c r="B4" s="5" t="str" cm="1">
        <f t="array" aca="1" ref="B4" ca="1">INDIRECT(A4&amp;"!E8")</f>
        <v>Not Executed</v>
      </c>
      <c r="D4" s="3" t="s">
        <v>17</v>
      </c>
      <c r="E4" s="9">
        <f ca="1">COUNTIF(Summary[Result],"Fail")</f>
        <v>0</v>
      </c>
    </row>
    <row r="5" spans="1:5" x14ac:dyDescent="0.35">
      <c r="A5" s="3" t="s">
        <v>162</v>
      </c>
      <c r="B5" s="9" t="str" cm="1">
        <f t="array" aca="1" ref="B5" ca="1">INDIRECT(A5&amp;"!E8")</f>
        <v>Not Executed</v>
      </c>
    </row>
  </sheetData>
  <phoneticPr fontId="6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8529-F109-4122-99C6-22F7311C314B}">
  <dimension ref="A1:F35"/>
  <sheetViews>
    <sheetView workbookViewId="0">
      <selection activeCell="A2" sqref="A2:F2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2" t="s">
        <v>19</v>
      </c>
      <c r="B2" s="23"/>
      <c r="C2" s="23"/>
      <c r="D2" s="23"/>
      <c r="E2" s="23"/>
      <c r="F2" s="24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/>
      <c r="B5" s="25"/>
      <c r="C5" s="24"/>
      <c r="D5" s="1" t="s">
        <v>9</v>
      </c>
      <c r="E5" s="5">
        <f>COUNTIF(SampleTestCase12[Status], "Not Executed")</f>
        <v>25</v>
      </c>
      <c r="F5" s="15">
        <f>E5/SUM(E$5:E$7)</f>
        <v>1</v>
      </c>
    </row>
    <row r="6" spans="1:6" x14ac:dyDescent="0.35">
      <c r="A6" s="16"/>
      <c r="B6" s="25"/>
      <c r="C6" s="24"/>
      <c r="D6" s="1" t="s">
        <v>10</v>
      </c>
      <c r="E6" s="5">
        <f>COUNTIF(SampleTestCase12[Status], "Pass")</f>
        <v>0</v>
      </c>
      <c r="F6" s="15">
        <f t="shared" ref="F6:F7" si="0">E6/SUM(E$5:E$7)</f>
        <v>0</v>
      </c>
    </row>
    <row r="7" spans="1:6" x14ac:dyDescent="0.35">
      <c r="A7" s="16"/>
      <c r="B7" s="25"/>
      <c r="C7" s="24"/>
      <c r="D7" s="1" t="s">
        <v>8</v>
      </c>
      <c r="E7" s="5">
        <f>COUNTIF(SampleTestCase12[Status], "Fail")</f>
        <v>0</v>
      </c>
      <c r="F7" s="15">
        <f t="shared" si="0"/>
        <v>0</v>
      </c>
    </row>
    <row r="8" spans="1:6" x14ac:dyDescent="0.35">
      <c r="A8" s="16"/>
      <c r="B8" s="25"/>
      <c r="C8" s="24"/>
      <c r="D8" s="6" t="s">
        <v>7</v>
      </c>
      <c r="E8" s="26" t="str">
        <f>IF(E7&gt;0, "Fail",
    IF(E5&gt;0, "Not Executed", "Pass"))</f>
        <v>Not Executed</v>
      </c>
      <c r="F8" s="26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x14ac:dyDescent="0.35">
      <c r="A11" s="5">
        <f t="shared" ref="A11:A35" si="1">IF(ISNUMBER(A10), A10 +1, 1)</f>
        <v>1</v>
      </c>
      <c r="B11" s="10" t="s">
        <v>138</v>
      </c>
      <c r="C11" s="10" t="s">
        <v>20</v>
      </c>
      <c r="D11" s="10" t="s">
        <v>21</v>
      </c>
      <c r="E11" s="10"/>
      <c r="F11" s="4" t="s">
        <v>158</v>
      </c>
    </row>
    <row r="12" spans="1:6" ht="26" x14ac:dyDescent="0.35">
      <c r="A12" s="5">
        <f t="shared" si="1"/>
        <v>2</v>
      </c>
      <c r="B12" s="10" t="s">
        <v>138</v>
      </c>
      <c r="C12" s="10" t="s">
        <v>38</v>
      </c>
      <c r="D12" s="10" t="s">
        <v>22</v>
      </c>
      <c r="E12" s="10"/>
      <c r="F12" s="4" t="s">
        <v>158</v>
      </c>
    </row>
    <row r="13" spans="1:6" ht="26" x14ac:dyDescent="0.35">
      <c r="A13" s="5">
        <f t="shared" si="1"/>
        <v>3</v>
      </c>
      <c r="B13" s="10" t="s">
        <v>138</v>
      </c>
      <c r="C13" s="10" t="s">
        <v>136</v>
      </c>
      <c r="D13" s="10" t="s">
        <v>39</v>
      </c>
      <c r="E13" s="10"/>
      <c r="F13" s="4" t="s">
        <v>158</v>
      </c>
    </row>
    <row r="14" spans="1:6" ht="91" x14ac:dyDescent="0.35">
      <c r="A14" s="5">
        <f t="shared" si="1"/>
        <v>4</v>
      </c>
      <c r="B14" s="10" t="s">
        <v>138</v>
      </c>
      <c r="C14" s="18" t="s">
        <v>137</v>
      </c>
      <c r="D14" s="10" t="s">
        <v>159</v>
      </c>
      <c r="E14" s="17"/>
      <c r="F14" s="4" t="s">
        <v>158</v>
      </c>
    </row>
    <row r="15" spans="1:6" ht="26" x14ac:dyDescent="0.35">
      <c r="A15" s="5">
        <f t="shared" si="1"/>
        <v>5</v>
      </c>
      <c r="B15" s="10" t="s">
        <v>97</v>
      </c>
      <c r="C15" s="10" t="s">
        <v>36</v>
      </c>
      <c r="D15" s="10" t="s">
        <v>23</v>
      </c>
      <c r="E15" s="10"/>
      <c r="F15" s="4" t="s">
        <v>158</v>
      </c>
    </row>
    <row r="16" spans="1:6" ht="65" x14ac:dyDescent="0.35">
      <c r="A16" s="5">
        <f t="shared" si="1"/>
        <v>6</v>
      </c>
      <c r="B16" s="10" t="s">
        <v>97</v>
      </c>
      <c r="C16" s="10" t="s">
        <v>37</v>
      </c>
      <c r="D16" s="10" t="s">
        <v>94</v>
      </c>
      <c r="E16" s="10"/>
      <c r="F16" s="4" t="s">
        <v>158</v>
      </c>
    </row>
    <row r="17" spans="1:6" ht="26" x14ac:dyDescent="0.35">
      <c r="A17" s="5">
        <f t="shared" si="1"/>
        <v>7</v>
      </c>
      <c r="B17" s="10" t="s">
        <v>98</v>
      </c>
      <c r="C17" s="18" t="s">
        <v>34</v>
      </c>
      <c r="D17" s="10" t="s">
        <v>35</v>
      </c>
      <c r="E17" s="17"/>
      <c r="F17" s="4" t="s">
        <v>158</v>
      </c>
    </row>
    <row r="18" spans="1:6" ht="26" x14ac:dyDescent="0.35">
      <c r="A18" s="5">
        <f t="shared" si="1"/>
        <v>8</v>
      </c>
      <c r="B18" s="10" t="s">
        <v>98</v>
      </c>
      <c r="C18" s="18" t="s">
        <v>24</v>
      </c>
      <c r="D18" s="10" t="s">
        <v>25</v>
      </c>
      <c r="E18" s="17"/>
      <c r="F18" s="4" t="s">
        <v>158</v>
      </c>
    </row>
    <row r="19" spans="1:6" ht="26" x14ac:dyDescent="0.35">
      <c r="A19" s="5">
        <f t="shared" si="1"/>
        <v>9</v>
      </c>
      <c r="B19" s="10" t="s">
        <v>98</v>
      </c>
      <c r="C19" s="18" t="s">
        <v>26</v>
      </c>
      <c r="D19" s="10" t="s">
        <v>27</v>
      </c>
      <c r="E19" s="17"/>
      <c r="F19" s="4" t="s">
        <v>158</v>
      </c>
    </row>
    <row r="20" spans="1:6" ht="26" x14ac:dyDescent="0.35">
      <c r="A20" s="5">
        <f t="shared" si="1"/>
        <v>10</v>
      </c>
      <c r="B20" s="10" t="s">
        <v>98</v>
      </c>
      <c r="C20" s="18" t="s">
        <v>28</v>
      </c>
      <c r="D20" s="10" t="s">
        <v>29</v>
      </c>
      <c r="E20" s="17"/>
      <c r="F20" s="4" t="s">
        <v>158</v>
      </c>
    </row>
    <row r="21" spans="1:6" ht="26" x14ac:dyDescent="0.35">
      <c r="A21" s="5">
        <f t="shared" si="1"/>
        <v>11</v>
      </c>
      <c r="B21" s="10" t="s">
        <v>98</v>
      </c>
      <c r="C21" s="18" t="s">
        <v>30</v>
      </c>
      <c r="D21" s="10" t="s">
        <v>31</v>
      </c>
      <c r="E21" s="17"/>
      <c r="F21" s="4" t="s">
        <v>158</v>
      </c>
    </row>
    <row r="22" spans="1:6" ht="26" x14ac:dyDescent="0.35">
      <c r="A22" s="5">
        <f t="shared" si="1"/>
        <v>12</v>
      </c>
      <c r="B22" s="10" t="s">
        <v>98</v>
      </c>
      <c r="C22" s="18" t="s">
        <v>32</v>
      </c>
      <c r="D22" s="10" t="s">
        <v>33</v>
      </c>
      <c r="E22" s="17"/>
      <c r="F22" s="4" t="s">
        <v>158</v>
      </c>
    </row>
    <row r="23" spans="1:6" ht="26" x14ac:dyDescent="0.35">
      <c r="A23" s="5">
        <f t="shared" si="1"/>
        <v>13</v>
      </c>
      <c r="B23" s="10" t="s">
        <v>98</v>
      </c>
      <c r="C23" s="18" t="s">
        <v>40</v>
      </c>
      <c r="D23" s="10" t="s">
        <v>42</v>
      </c>
      <c r="E23" s="17"/>
      <c r="F23" s="4" t="s">
        <v>158</v>
      </c>
    </row>
    <row r="24" spans="1:6" x14ac:dyDescent="0.35">
      <c r="A24" s="5">
        <f t="shared" si="1"/>
        <v>14</v>
      </c>
      <c r="B24" s="10" t="s">
        <v>98</v>
      </c>
      <c r="C24" s="18" t="s">
        <v>41</v>
      </c>
      <c r="D24" s="10" t="s">
        <v>42</v>
      </c>
      <c r="E24" s="17"/>
      <c r="F24" s="4" t="s">
        <v>158</v>
      </c>
    </row>
    <row r="25" spans="1:6" ht="26" x14ac:dyDescent="0.35">
      <c r="A25" s="5">
        <f t="shared" si="1"/>
        <v>15</v>
      </c>
      <c r="B25" s="10" t="s">
        <v>98</v>
      </c>
      <c r="C25" s="18" t="s">
        <v>139</v>
      </c>
      <c r="D25" s="10" t="s">
        <v>35</v>
      </c>
      <c r="E25" s="17"/>
      <c r="F25" s="4" t="s">
        <v>158</v>
      </c>
    </row>
    <row r="26" spans="1:6" ht="26" x14ac:dyDescent="0.35">
      <c r="A26" s="5">
        <f t="shared" si="1"/>
        <v>16</v>
      </c>
      <c r="B26" s="10" t="s">
        <v>98</v>
      </c>
      <c r="C26" s="18" t="s">
        <v>140</v>
      </c>
      <c r="D26" s="10" t="s">
        <v>27</v>
      </c>
      <c r="E26" s="17"/>
      <c r="F26" s="4" t="s">
        <v>158</v>
      </c>
    </row>
    <row r="27" spans="1:6" ht="26" x14ac:dyDescent="0.35">
      <c r="A27" s="5">
        <f t="shared" si="1"/>
        <v>17</v>
      </c>
      <c r="B27" s="10" t="s">
        <v>98</v>
      </c>
      <c r="C27" s="18" t="s">
        <v>141</v>
      </c>
      <c r="D27" s="10" t="s">
        <v>29</v>
      </c>
      <c r="E27" s="17"/>
      <c r="F27" s="4" t="s">
        <v>158</v>
      </c>
    </row>
    <row r="28" spans="1:6" ht="26" x14ac:dyDescent="0.35">
      <c r="A28" s="5">
        <f t="shared" si="1"/>
        <v>18</v>
      </c>
      <c r="B28" s="10" t="s">
        <v>98</v>
      </c>
      <c r="C28" s="18" t="s">
        <v>142</v>
      </c>
      <c r="D28" s="10" t="s">
        <v>148</v>
      </c>
      <c r="E28" s="17"/>
      <c r="F28" s="4" t="s">
        <v>158</v>
      </c>
    </row>
    <row r="29" spans="1:6" ht="39" x14ac:dyDescent="0.35">
      <c r="A29" s="5">
        <f t="shared" si="1"/>
        <v>19</v>
      </c>
      <c r="B29" s="10" t="s">
        <v>98</v>
      </c>
      <c r="C29" s="18" t="s">
        <v>143</v>
      </c>
      <c r="D29" s="10" t="s">
        <v>149</v>
      </c>
      <c r="E29" s="17"/>
      <c r="F29" s="4" t="s">
        <v>158</v>
      </c>
    </row>
    <row r="30" spans="1:6" ht="26" x14ac:dyDescent="0.35">
      <c r="A30" s="5">
        <f t="shared" si="1"/>
        <v>20</v>
      </c>
      <c r="B30" s="10" t="s">
        <v>98</v>
      </c>
      <c r="C30" s="18" t="s">
        <v>144</v>
      </c>
      <c r="D30" s="10" t="s">
        <v>150</v>
      </c>
      <c r="E30" s="17"/>
      <c r="F30" s="4" t="s">
        <v>158</v>
      </c>
    </row>
    <row r="31" spans="1:6" ht="26" x14ac:dyDescent="0.35">
      <c r="A31" s="5">
        <f t="shared" si="1"/>
        <v>21</v>
      </c>
      <c r="B31" s="10" t="s">
        <v>98</v>
      </c>
      <c r="C31" s="18" t="s">
        <v>160</v>
      </c>
      <c r="D31" s="10" t="s">
        <v>161</v>
      </c>
      <c r="E31" s="17"/>
      <c r="F31" s="4" t="s">
        <v>158</v>
      </c>
    </row>
    <row r="32" spans="1:6" ht="26" x14ac:dyDescent="0.35">
      <c r="A32" s="5">
        <f>IF(ISNUMBER(A30), A30 +1, 1)</f>
        <v>21</v>
      </c>
      <c r="B32" s="10" t="s">
        <v>98</v>
      </c>
      <c r="C32" s="18" t="s">
        <v>145</v>
      </c>
      <c r="D32" s="10" t="s">
        <v>151</v>
      </c>
      <c r="E32" s="17"/>
      <c r="F32" s="4" t="s">
        <v>158</v>
      </c>
    </row>
    <row r="33" spans="1:6" ht="26" x14ac:dyDescent="0.35">
      <c r="A33" s="5">
        <f t="shared" si="1"/>
        <v>22</v>
      </c>
      <c r="B33" s="10" t="s">
        <v>98</v>
      </c>
      <c r="C33" s="18" t="s">
        <v>146</v>
      </c>
      <c r="D33" s="10" t="s">
        <v>152</v>
      </c>
      <c r="E33" s="17"/>
      <c r="F33" s="4" t="s">
        <v>158</v>
      </c>
    </row>
    <row r="34" spans="1:6" ht="26" x14ac:dyDescent="0.35">
      <c r="A34" s="5">
        <f t="shared" si="1"/>
        <v>23</v>
      </c>
      <c r="B34" s="10" t="s">
        <v>98</v>
      </c>
      <c r="C34" s="18" t="s">
        <v>147</v>
      </c>
      <c r="D34" s="10" t="s">
        <v>153</v>
      </c>
      <c r="E34" s="17"/>
      <c r="F34" s="4" t="s">
        <v>158</v>
      </c>
    </row>
    <row r="35" spans="1:6" ht="26" x14ac:dyDescent="0.35">
      <c r="A35" s="5">
        <f t="shared" si="1"/>
        <v>24</v>
      </c>
      <c r="B35" s="10" t="s">
        <v>99</v>
      </c>
      <c r="C35" s="18" t="s">
        <v>45</v>
      </c>
      <c r="D35" s="10" t="s">
        <v>44</v>
      </c>
      <c r="E35" s="17"/>
      <c r="F35" s="4" t="s">
        <v>158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E11 B12:E13 B15:E24 B25:B31 B33:C33 A12:A31 C25:E25 C26:C31 A33:A35">
    <cfRule type="expression" dxfId="41" priority="8">
      <formula>AND($B11&lt;&gt;$B10)</formula>
    </cfRule>
  </conditionalFormatting>
  <conditionalFormatting sqref="B11:B13 B15:B31 B33">
    <cfRule type="expression" dxfId="40" priority="7">
      <formula>AND($B11&lt;&gt;$B10)</formula>
    </cfRule>
  </conditionalFormatting>
  <conditionalFormatting sqref="B14">
    <cfRule type="expression" dxfId="39" priority="62">
      <formula>AND($B14&lt;&gt;#REF!)</formula>
    </cfRule>
  </conditionalFormatting>
  <conditionalFormatting sqref="B32 B34">
    <cfRule type="expression" dxfId="38" priority="54">
      <formula>AND($B32&lt;&gt;$B30)</formula>
    </cfRule>
  </conditionalFormatting>
  <conditionalFormatting sqref="B35">
    <cfRule type="expression" dxfId="37" priority="22">
      <formula>AND($B35&lt;&gt;$B24)</formula>
    </cfRule>
  </conditionalFormatting>
  <conditionalFormatting sqref="B14:E14">
    <cfRule type="expression" dxfId="36" priority="56">
      <formula>AND($B14&lt;&gt;#REF!)</formula>
    </cfRule>
  </conditionalFormatting>
  <conditionalFormatting sqref="B35:E35">
    <cfRule type="expression" dxfId="35" priority="20">
      <formula>AND($B35&lt;&gt;$B24)</formula>
    </cfRule>
  </conditionalFormatting>
  <conditionalFormatting sqref="D26:D31">
    <cfRule type="expression" dxfId="34" priority="1">
      <formula>AND($B26&lt;&gt;$B25)</formula>
    </cfRule>
  </conditionalFormatting>
  <conditionalFormatting sqref="D32:E33">
    <cfRule type="expression" dxfId="33" priority="75">
      <formula>AND($B32&lt;&gt;$B24)</formula>
    </cfRule>
  </conditionalFormatting>
  <conditionalFormatting sqref="D34:E34">
    <cfRule type="expression" dxfId="32" priority="24">
      <formula>AND($B34&lt;&gt;$B24)</formula>
    </cfRule>
  </conditionalFormatting>
  <conditionalFormatting sqref="E8">
    <cfRule type="expression" dxfId="31" priority="5">
      <formula>$E$8="Pass"</formula>
    </cfRule>
    <cfRule type="expression" dxfId="30" priority="6">
      <formula>$E$8="Fail"</formula>
    </cfRule>
  </conditionalFormatting>
  <conditionalFormatting sqref="E26 A32:C32 B34:C34">
    <cfRule type="expression" dxfId="29" priority="48">
      <formula>AND($B26&lt;&gt;$B24)</formula>
    </cfRule>
  </conditionalFormatting>
  <conditionalFormatting sqref="E27">
    <cfRule type="expression" dxfId="28" priority="44">
      <formula>AND($B27&lt;&gt;$B24)</formula>
    </cfRule>
  </conditionalFormatting>
  <conditionalFormatting sqref="E28">
    <cfRule type="expression" dxfId="27" priority="40">
      <formula>AND($B28&lt;&gt;$B24)</formula>
    </cfRule>
  </conditionalFormatting>
  <conditionalFormatting sqref="E29">
    <cfRule type="expression" dxfId="26" priority="36">
      <formula>AND($B29&lt;&gt;$B24)</formula>
    </cfRule>
  </conditionalFormatting>
  <conditionalFormatting sqref="E30:E31">
    <cfRule type="expression" dxfId="25" priority="32">
      <formula>AND($B30&lt;&gt;$B24)</formula>
    </cfRule>
  </conditionalFormatting>
  <conditionalFormatting sqref="F11:F35">
    <cfRule type="expression" dxfId="24" priority="3">
      <formula>$F11="Fail"</formula>
    </cfRule>
    <cfRule type="expression" dxfId="23" priority="4">
      <formula>$F11="Pass"</formula>
    </cfRule>
  </conditionalFormatting>
  <dataValidations count="1">
    <dataValidation type="list" allowBlank="1" showInputMessage="1" showErrorMessage="1" sqref="F11:F35" xr:uid="{1795B932-808D-4E1C-B6CC-3657CE692FEA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76D5-508E-49A8-8CA4-8BD5DC983C38}">
  <dimension ref="A1:F21"/>
  <sheetViews>
    <sheetView workbookViewId="0">
      <selection activeCell="F11" sqref="F11:F21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2" t="s">
        <v>61</v>
      </c>
      <c r="B2" s="23"/>
      <c r="C2" s="23"/>
      <c r="D2" s="23"/>
      <c r="E2" s="23"/>
      <c r="F2" s="24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/>
      <c r="B5" s="25"/>
      <c r="C5" s="24"/>
      <c r="D5" s="1" t="s">
        <v>9</v>
      </c>
      <c r="E5" s="5">
        <f>COUNTIF(SampleTestCase123[Status], "Not Executed")</f>
        <v>11</v>
      </c>
      <c r="F5" s="15">
        <f>E5/SUM(E$5:E$7)</f>
        <v>1</v>
      </c>
    </row>
    <row r="6" spans="1:6" x14ac:dyDescent="0.35">
      <c r="A6" s="16"/>
      <c r="B6" s="25"/>
      <c r="C6" s="24"/>
      <c r="D6" s="1" t="s">
        <v>10</v>
      </c>
      <c r="E6" s="5">
        <f>COUNTIF(SampleTestCase123[Status], "Pass")</f>
        <v>0</v>
      </c>
      <c r="F6" s="15">
        <f t="shared" ref="F6:F7" si="0">E6/SUM(E$5:E$7)</f>
        <v>0</v>
      </c>
    </row>
    <row r="7" spans="1:6" x14ac:dyDescent="0.35">
      <c r="A7" s="16"/>
      <c r="B7" s="25"/>
      <c r="C7" s="24"/>
      <c r="D7" s="1" t="s">
        <v>8</v>
      </c>
      <c r="E7" s="5">
        <f>COUNTIF(SampleTestCase123[Status], "Fail")</f>
        <v>0</v>
      </c>
      <c r="F7" s="15">
        <f t="shared" si="0"/>
        <v>0</v>
      </c>
    </row>
    <row r="8" spans="1:6" x14ac:dyDescent="0.35">
      <c r="A8" s="16"/>
      <c r="B8" s="25"/>
      <c r="C8" s="24"/>
      <c r="D8" s="6" t="s">
        <v>7</v>
      </c>
      <c r="E8" s="26" t="str">
        <f>IF(E7&gt;0, "Fail",
    IF(E5&gt;0, "Not Executed", "Pass"))</f>
        <v>Not Executed</v>
      </c>
      <c r="F8" s="26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21" si="1">IF(ISNUMBER(A10), A10 +1, 1)</f>
        <v>1</v>
      </c>
      <c r="B11" s="10" t="s">
        <v>100</v>
      </c>
      <c r="C11" s="10" t="s">
        <v>20</v>
      </c>
      <c r="D11" s="10" t="s">
        <v>89</v>
      </c>
      <c r="E11" s="10"/>
      <c r="F11" s="4" t="s">
        <v>158</v>
      </c>
    </row>
    <row r="12" spans="1:6" ht="26" x14ac:dyDescent="0.35">
      <c r="A12" s="5">
        <f t="shared" si="1"/>
        <v>2</v>
      </c>
      <c r="B12" s="10" t="s">
        <v>100</v>
      </c>
      <c r="C12" s="10" t="s">
        <v>154</v>
      </c>
      <c r="D12" s="10" t="s">
        <v>46</v>
      </c>
      <c r="E12" s="10"/>
      <c r="F12" s="4" t="s">
        <v>158</v>
      </c>
    </row>
    <row r="13" spans="1:6" ht="26" x14ac:dyDescent="0.35">
      <c r="A13" s="5">
        <f t="shared" si="1"/>
        <v>3</v>
      </c>
      <c r="B13" s="10" t="s">
        <v>100</v>
      </c>
      <c r="C13" s="10" t="s">
        <v>155</v>
      </c>
      <c r="D13" s="10" t="s">
        <v>47</v>
      </c>
      <c r="E13" s="10"/>
      <c r="F13" s="4" t="s">
        <v>158</v>
      </c>
    </row>
    <row r="14" spans="1:6" ht="26" x14ac:dyDescent="0.35">
      <c r="A14" s="5">
        <f t="shared" si="1"/>
        <v>4</v>
      </c>
      <c r="B14" s="10" t="s">
        <v>101</v>
      </c>
      <c r="C14" s="10" t="s">
        <v>60</v>
      </c>
      <c r="D14" s="10" t="s">
        <v>48</v>
      </c>
      <c r="E14" s="10"/>
      <c r="F14" s="4" t="s">
        <v>158</v>
      </c>
    </row>
    <row r="15" spans="1:6" ht="26" x14ac:dyDescent="0.35">
      <c r="A15" s="5">
        <f t="shared" si="1"/>
        <v>5</v>
      </c>
      <c r="B15" s="10" t="s">
        <v>101</v>
      </c>
      <c r="C15" s="10" t="s">
        <v>49</v>
      </c>
      <c r="D15" s="10" t="s">
        <v>50</v>
      </c>
      <c r="E15" s="10"/>
      <c r="F15" s="4" t="s">
        <v>158</v>
      </c>
    </row>
    <row r="16" spans="1:6" ht="39" x14ac:dyDescent="0.35">
      <c r="A16" s="5">
        <f t="shared" si="1"/>
        <v>6</v>
      </c>
      <c r="B16" s="10" t="s">
        <v>102</v>
      </c>
      <c r="C16" s="10" t="s">
        <v>51</v>
      </c>
      <c r="D16" s="10" t="s">
        <v>52</v>
      </c>
      <c r="E16" s="10"/>
      <c r="F16" s="4" t="s">
        <v>158</v>
      </c>
    </row>
    <row r="17" spans="1:6" ht="26" x14ac:dyDescent="0.35">
      <c r="A17" s="5">
        <f t="shared" si="1"/>
        <v>7</v>
      </c>
      <c r="B17" s="10" t="s">
        <v>102</v>
      </c>
      <c r="C17" s="10" t="s">
        <v>62</v>
      </c>
      <c r="D17" s="10" t="s">
        <v>53</v>
      </c>
      <c r="E17" s="10"/>
      <c r="F17" s="4" t="s">
        <v>158</v>
      </c>
    </row>
    <row r="18" spans="1:6" ht="26" x14ac:dyDescent="0.35">
      <c r="A18" s="5">
        <f t="shared" si="1"/>
        <v>8</v>
      </c>
      <c r="B18" s="10" t="s">
        <v>103</v>
      </c>
      <c r="C18" s="10" t="s">
        <v>54</v>
      </c>
      <c r="D18" s="10" t="s">
        <v>57</v>
      </c>
      <c r="E18" s="10"/>
      <c r="F18" s="4" t="s">
        <v>158</v>
      </c>
    </row>
    <row r="19" spans="1:6" ht="39" x14ac:dyDescent="0.35">
      <c r="A19" s="5">
        <f t="shared" si="1"/>
        <v>9</v>
      </c>
      <c r="B19" s="10" t="s">
        <v>103</v>
      </c>
      <c r="C19" s="18" t="s">
        <v>55</v>
      </c>
      <c r="D19" s="10" t="s">
        <v>56</v>
      </c>
      <c r="E19" s="17"/>
      <c r="F19" s="4" t="s">
        <v>158</v>
      </c>
    </row>
    <row r="20" spans="1:6" ht="26" x14ac:dyDescent="0.35">
      <c r="A20" s="5">
        <f t="shared" si="1"/>
        <v>10</v>
      </c>
      <c r="B20" s="10" t="s">
        <v>103</v>
      </c>
      <c r="C20" s="18" t="s">
        <v>58</v>
      </c>
      <c r="D20" s="10" t="s">
        <v>57</v>
      </c>
      <c r="E20" s="17"/>
      <c r="F20" s="4" t="s">
        <v>158</v>
      </c>
    </row>
    <row r="21" spans="1:6" ht="39" x14ac:dyDescent="0.35">
      <c r="A21" s="5">
        <f t="shared" si="1"/>
        <v>11</v>
      </c>
      <c r="B21" s="10" t="s">
        <v>103</v>
      </c>
      <c r="C21" s="18" t="s">
        <v>55</v>
      </c>
      <c r="D21" s="10" t="s">
        <v>59</v>
      </c>
      <c r="E21" s="17"/>
      <c r="F21" s="4" t="s">
        <v>158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E21">
    <cfRule type="expression" dxfId="22" priority="6">
      <formula>AND($B11&lt;&gt;$B10)</formula>
    </cfRule>
  </conditionalFormatting>
  <conditionalFormatting sqref="B11:B21">
    <cfRule type="expression" dxfId="21" priority="5">
      <formula>AND($B11&lt;&gt;$B10)</formula>
    </cfRule>
  </conditionalFormatting>
  <conditionalFormatting sqref="E8">
    <cfRule type="expression" dxfId="20" priority="3">
      <formula>$E$8="Pass"</formula>
    </cfRule>
    <cfRule type="expression" dxfId="19" priority="4">
      <formula>$E$8="Fail"</formula>
    </cfRule>
  </conditionalFormatting>
  <conditionalFormatting sqref="F11:F21">
    <cfRule type="expression" dxfId="18" priority="1">
      <formula>$F11="Fail"</formula>
    </cfRule>
    <cfRule type="expression" dxfId="17" priority="2">
      <formula>$F11="Pass"</formula>
    </cfRule>
  </conditionalFormatting>
  <dataValidations count="1">
    <dataValidation type="list" allowBlank="1" showInputMessage="1" showErrorMessage="1" sqref="F11:F21" xr:uid="{E8DA692F-0E2B-4A10-B3D7-BD9FE4865417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4662-B42C-4A0F-B1ED-3CE18BC81596}">
  <dimension ref="A1:F39"/>
  <sheetViews>
    <sheetView workbookViewId="0">
      <selection activeCell="C13" sqref="C13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2" t="s">
        <v>107</v>
      </c>
      <c r="B2" s="23"/>
      <c r="C2" s="23"/>
      <c r="D2" s="23"/>
      <c r="E2" s="23"/>
      <c r="F2" s="24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 t="s">
        <v>108</v>
      </c>
      <c r="B5" s="25" t="s">
        <v>135</v>
      </c>
      <c r="C5" s="24"/>
      <c r="D5" s="1" t="s">
        <v>9</v>
      </c>
      <c r="E5" s="5">
        <f>COUNTIF(SampleTestCase1236[Status], "Not Executed")</f>
        <v>29</v>
      </c>
      <c r="F5" s="15">
        <f>E5/SUM(E$5:E$7)</f>
        <v>1</v>
      </c>
    </row>
    <row r="6" spans="1:6" ht="26" x14ac:dyDescent="0.35">
      <c r="A6" s="16" t="s">
        <v>115</v>
      </c>
      <c r="B6" s="25" t="s">
        <v>116</v>
      </c>
      <c r="C6" s="24"/>
      <c r="D6" s="1" t="s">
        <v>10</v>
      </c>
      <c r="E6" s="5">
        <f>COUNTIF(SampleTestCase1236[Status], "Pass")</f>
        <v>0</v>
      </c>
      <c r="F6" s="15">
        <f t="shared" ref="F6:F7" si="0">E6/SUM(E$5:E$7)</f>
        <v>0</v>
      </c>
    </row>
    <row r="7" spans="1:6" ht="26" x14ac:dyDescent="0.35">
      <c r="A7" s="16" t="s">
        <v>117</v>
      </c>
      <c r="B7" s="25" t="s">
        <v>119</v>
      </c>
      <c r="C7" s="24"/>
      <c r="D7" s="1" t="s">
        <v>8</v>
      </c>
      <c r="E7" s="5">
        <f>COUNTIF(SampleTestCase1236[Status], "Fail")</f>
        <v>0</v>
      </c>
      <c r="F7" s="15">
        <f t="shared" si="0"/>
        <v>0</v>
      </c>
    </row>
    <row r="8" spans="1:6" ht="26" x14ac:dyDescent="0.35">
      <c r="A8" s="16" t="s">
        <v>118</v>
      </c>
      <c r="B8" s="25" t="s">
        <v>120</v>
      </c>
      <c r="C8" s="24"/>
      <c r="D8" s="6" t="s">
        <v>7</v>
      </c>
      <c r="E8" s="26" t="str">
        <f>IF(E7&gt;0, "Fail",
    IF(E5&gt;0, "Not Executed", "Pass"))</f>
        <v>Not Executed</v>
      </c>
      <c r="F8" s="26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39" si="1">IF(ISNUMBER(A10), A10 +1, 1)</f>
        <v>1</v>
      </c>
      <c r="B11" s="10" t="s">
        <v>104</v>
      </c>
      <c r="C11" s="10" t="s">
        <v>20</v>
      </c>
      <c r="D11" s="10" t="s">
        <v>89</v>
      </c>
      <c r="E11" s="10"/>
      <c r="F11" s="4" t="s">
        <v>158</v>
      </c>
    </row>
    <row r="12" spans="1:6" ht="39" x14ac:dyDescent="0.35">
      <c r="A12" s="5">
        <f t="shared" si="1"/>
        <v>2</v>
      </c>
      <c r="B12" s="10" t="s">
        <v>104</v>
      </c>
      <c r="C12" s="10" t="s">
        <v>156</v>
      </c>
      <c r="D12" s="10" t="s">
        <v>63</v>
      </c>
      <c r="E12" s="10"/>
      <c r="F12" s="4" t="s">
        <v>158</v>
      </c>
    </row>
    <row r="13" spans="1:6" ht="39" x14ac:dyDescent="0.35">
      <c r="A13" s="5">
        <f t="shared" si="1"/>
        <v>3</v>
      </c>
      <c r="B13" s="10" t="s">
        <v>104</v>
      </c>
      <c r="C13" s="10" t="s">
        <v>109</v>
      </c>
      <c r="D13" s="10" t="s">
        <v>96</v>
      </c>
      <c r="E13" s="10"/>
      <c r="F13" s="4" t="s">
        <v>158</v>
      </c>
    </row>
    <row r="14" spans="1:6" ht="39" x14ac:dyDescent="0.35">
      <c r="A14" s="5">
        <f t="shared" si="1"/>
        <v>4</v>
      </c>
      <c r="B14" s="10" t="s">
        <v>104</v>
      </c>
      <c r="C14" s="10" t="s">
        <v>64</v>
      </c>
      <c r="D14" s="10" t="s">
        <v>65</v>
      </c>
      <c r="E14" s="10"/>
      <c r="F14" s="4" t="s">
        <v>158</v>
      </c>
    </row>
    <row r="15" spans="1:6" ht="52" x14ac:dyDescent="0.35">
      <c r="A15" s="5">
        <f t="shared" si="1"/>
        <v>5</v>
      </c>
      <c r="B15" s="10" t="s">
        <v>104</v>
      </c>
      <c r="C15" s="10" t="s">
        <v>110</v>
      </c>
      <c r="D15" s="10" t="s">
        <v>66</v>
      </c>
      <c r="E15" s="10"/>
      <c r="F15" s="4" t="s">
        <v>158</v>
      </c>
    </row>
    <row r="16" spans="1:6" ht="26" x14ac:dyDescent="0.35">
      <c r="A16" s="5">
        <f t="shared" si="1"/>
        <v>6</v>
      </c>
      <c r="B16" s="10" t="s">
        <v>104</v>
      </c>
      <c r="C16" s="10" t="s">
        <v>64</v>
      </c>
      <c r="D16" s="10" t="s">
        <v>67</v>
      </c>
      <c r="E16" s="10"/>
      <c r="F16" s="4" t="s">
        <v>158</v>
      </c>
    </row>
    <row r="17" spans="1:6" ht="65" x14ac:dyDescent="0.35">
      <c r="A17" s="5">
        <f t="shared" si="1"/>
        <v>7</v>
      </c>
      <c r="B17" s="10" t="s">
        <v>104</v>
      </c>
      <c r="C17" s="10" t="s">
        <v>68</v>
      </c>
      <c r="D17" s="10" t="s">
        <v>70</v>
      </c>
      <c r="E17" s="10"/>
      <c r="F17" s="4" t="s">
        <v>158</v>
      </c>
    </row>
    <row r="18" spans="1:6" ht="26" x14ac:dyDescent="0.35">
      <c r="A18" s="5">
        <f t="shared" si="1"/>
        <v>8</v>
      </c>
      <c r="B18" s="10" t="s">
        <v>157</v>
      </c>
      <c r="C18" s="10" t="s">
        <v>69</v>
      </c>
      <c r="D18" s="10" t="s">
        <v>71</v>
      </c>
      <c r="E18" s="10"/>
      <c r="F18" s="4" t="s">
        <v>158</v>
      </c>
    </row>
    <row r="19" spans="1:6" ht="39" x14ac:dyDescent="0.35">
      <c r="A19" s="5">
        <f t="shared" si="1"/>
        <v>9</v>
      </c>
      <c r="B19" s="10" t="s">
        <v>157</v>
      </c>
      <c r="C19" s="18" t="s">
        <v>72</v>
      </c>
      <c r="D19" s="10" t="s">
        <v>90</v>
      </c>
      <c r="E19" s="17"/>
      <c r="F19" s="4" t="s">
        <v>158</v>
      </c>
    </row>
    <row r="20" spans="1:6" ht="26" x14ac:dyDescent="0.35">
      <c r="A20" s="5">
        <f t="shared" si="1"/>
        <v>10</v>
      </c>
      <c r="B20" s="10" t="s">
        <v>157</v>
      </c>
      <c r="C20" s="18" t="s">
        <v>73</v>
      </c>
      <c r="D20" s="10" t="s">
        <v>74</v>
      </c>
      <c r="E20" s="17"/>
      <c r="F20" s="4" t="s">
        <v>158</v>
      </c>
    </row>
    <row r="21" spans="1:6" ht="26" x14ac:dyDescent="0.35">
      <c r="A21" s="5">
        <f t="shared" si="1"/>
        <v>11</v>
      </c>
      <c r="B21" s="10" t="s">
        <v>157</v>
      </c>
      <c r="C21" s="18" t="s">
        <v>91</v>
      </c>
      <c r="D21" s="10" t="s">
        <v>75</v>
      </c>
      <c r="E21" s="17"/>
      <c r="F21" s="4" t="s">
        <v>158</v>
      </c>
    </row>
    <row r="22" spans="1:6" x14ac:dyDescent="0.35">
      <c r="A22" s="5">
        <f t="shared" si="1"/>
        <v>12</v>
      </c>
      <c r="B22" s="10" t="s">
        <v>157</v>
      </c>
      <c r="C22" s="18" t="s">
        <v>76</v>
      </c>
      <c r="D22" s="10" t="s">
        <v>77</v>
      </c>
      <c r="E22" s="17"/>
      <c r="F22" s="4" t="s">
        <v>158</v>
      </c>
    </row>
    <row r="23" spans="1:6" ht="65" x14ac:dyDescent="0.35">
      <c r="A23" s="5">
        <f t="shared" si="1"/>
        <v>13</v>
      </c>
      <c r="B23" s="10" t="s">
        <v>157</v>
      </c>
      <c r="C23" s="18" t="s">
        <v>68</v>
      </c>
      <c r="D23" s="10" t="s">
        <v>70</v>
      </c>
      <c r="E23" s="17"/>
      <c r="F23" s="4" t="s">
        <v>158</v>
      </c>
    </row>
    <row r="24" spans="1:6" ht="26" x14ac:dyDescent="0.35">
      <c r="A24" s="5">
        <f t="shared" si="1"/>
        <v>14</v>
      </c>
      <c r="B24" s="10" t="s">
        <v>105</v>
      </c>
      <c r="C24" s="18" t="s">
        <v>78</v>
      </c>
      <c r="D24" s="10" t="s">
        <v>80</v>
      </c>
      <c r="E24" s="17"/>
      <c r="F24" s="4" t="s">
        <v>158</v>
      </c>
    </row>
    <row r="25" spans="1:6" ht="39" x14ac:dyDescent="0.35">
      <c r="A25" s="5">
        <f t="shared" si="1"/>
        <v>15</v>
      </c>
      <c r="B25" s="10" t="s">
        <v>105</v>
      </c>
      <c r="C25" s="18" t="s">
        <v>79</v>
      </c>
      <c r="D25" s="10" t="s">
        <v>82</v>
      </c>
      <c r="E25" s="17"/>
      <c r="F25" s="4" t="s">
        <v>158</v>
      </c>
    </row>
    <row r="26" spans="1:6" ht="39" x14ac:dyDescent="0.35">
      <c r="A26" s="5">
        <f t="shared" si="1"/>
        <v>16</v>
      </c>
      <c r="B26" s="10" t="s">
        <v>105</v>
      </c>
      <c r="C26" s="18" t="s">
        <v>81</v>
      </c>
      <c r="D26" s="10" t="s">
        <v>83</v>
      </c>
      <c r="E26" s="17"/>
      <c r="F26" s="4" t="s">
        <v>158</v>
      </c>
    </row>
    <row r="27" spans="1:6" ht="39" x14ac:dyDescent="0.35">
      <c r="A27" s="5">
        <f t="shared" si="1"/>
        <v>17</v>
      </c>
      <c r="B27" s="10" t="s">
        <v>106</v>
      </c>
      <c r="C27" s="18" t="s">
        <v>84</v>
      </c>
      <c r="D27" s="10" t="s">
        <v>85</v>
      </c>
      <c r="E27" s="17"/>
      <c r="F27" s="4" t="s">
        <v>158</v>
      </c>
    </row>
    <row r="28" spans="1:6" ht="39" x14ac:dyDescent="0.35">
      <c r="A28" s="5">
        <f t="shared" si="1"/>
        <v>18</v>
      </c>
      <c r="B28" s="10" t="s">
        <v>106</v>
      </c>
      <c r="C28" s="18" t="s">
        <v>86</v>
      </c>
      <c r="D28" s="10" t="s">
        <v>87</v>
      </c>
      <c r="E28" s="17"/>
      <c r="F28" s="4" t="s">
        <v>158</v>
      </c>
    </row>
    <row r="29" spans="1:6" ht="39" x14ac:dyDescent="0.35">
      <c r="A29" s="5">
        <f t="shared" si="1"/>
        <v>19</v>
      </c>
      <c r="B29" s="10" t="s">
        <v>106</v>
      </c>
      <c r="C29" s="18" t="s">
        <v>88</v>
      </c>
      <c r="D29" s="10" t="s">
        <v>85</v>
      </c>
      <c r="E29" s="17"/>
      <c r="F29" s="4" t="s">
        <v>158</v>
      </c>
    </row>
    <row r="30" spans="1:6" ht="39" x14ac:dyDescent="0.35">
      <c r="A30" s="5">
        <f t="shared" si="1"/>
        <v>20</v>
      </c>
      <c r="B30" s="10" t="s">
        <v>106</v>
      </c>
      <c r="C30" s="18" t="s">
        <v>86</v>
      </c>
      <c r="D30" s="10" t="s">
        <v>87</v>
      </c>
      <c r="E30" s="17"/>
      <c r="F30" s="4" t="s">
        <v>158</v>
      </c>
    </row>
    <row r="31" spans="1:6" ht="52" x14ac:dyDescent="0.35">
      <c r="A31" s="5">
        <f t="shared" si="1"/>
        <v>21</v>
      </c>
      <c r="B31" s="10" t="s">
        <v>111</v>
      </c>
      <c r="C31" s="19" t="s">
        <v>112</v>
      </c>
      <c r="D31" s="20" t="s">
        <v>63</v>
      </c>
      <c r="E31" s="21"/>
      <c r="F31" s="4" t="s">
        <v>158</v>
      </c>
    </row>
    <row r="32" spans="1:6" ht="26" x14ac:dyDescent="0.35">
      <c r="A32" s="5">
        <f t="shared" si="1"/>
        <v>22</v>
      </c>
      <c r="B32" s="10" t="s">
        <v>111</v>
      </c>
      <c r="C32" s="18" t="s">
        <v>114</v>
      </c>
      <c r="D32" s="10" t="s">
        <v>113</v>
      </c>
      <c r="E32" s="17"/>
      <c r="F32" s="4" t="s">
        <v>158</v>
      </c>
    </row>
    <row r="33" spans="1:6" ht="52" x14ac:dyDescent="0.35">
      <c r="A33" s="5">
        <f t="shared" si="1"/>
        <v>23</v>
      </c>
      <c r="B33" s="10" t="s">
        <v>111</v>
      </c>
      <c r="C33" s="18" t="s">
        <v>121</v>
      </c>
      <c r="D33" s="10" t="s">
        <v>122</v>
      </c>
      <c r="E33" s="17"/>
      <c r="F33" s="4" t="s">
        <v>158</v>
      </c>
    </row>
    <row r="34" spans="1:6" ht="52" x14ac:dyDescent="0.35">
      <c r="A34" s="5">
        <f t="shared" si="1"/>
        <v>24</v>
      </c>
      <c r="B34" s="10" t="s">
        <v>111</v>
      </c>
      <c r="C34" s="19" t="s">
        <v>123</v>
      </c>
      <c r="D34" s="20" t="s">
        <v>124</v>
      </c>
      <c r="E34" s="21"/>
      <c r="F34" s="4" t="s">
        <v>158</v>
      </c>
    </row>
    <row r="35" spans="1:6" ht="52" x14ac:dyDescent="0.35">
      <c r="A35" s="5">
        <f t="shared" si="1"/>
        <v>25</v>
      </c>
      <c r="B35" s="10" t="s">
        <v>111</v>
      </c>
      <c r="C35" s="19" t="s">
        <v>125</v>
      </c>
      <c r="D35" s="20" t="s">
        <v>126</v>
      </c>
      <c r="E35" s="21"/>
      <c r="F35" s="4" t="s">
        <v>158</v>
      </c>
    </row>
    <row r="36" spans="1:6" ht="26" x14ac:dyDescent="0.35">
      <c r="A36" s="5">
        <f t="shared" si="1"/>
        <v>26</v>
      </c>
      <c r="B36" s="10" t="s">
        <v>127</v>
      </c>
      <c r="C36" s="19" t="s">
        <v>128</v>
      </c>
      <c r="D36" s="20" t="s">
        <v>129</v>
      </c>
      <c r="E36" s="21"/>
      <c r="F36" s="4" t="s">
        <v>158</v>
      </c>
    </row>
    <row r="37" spans="1:6" ht="26" x14ac:dyDescent="0.35">
      <c r="A37" s="5">
        <f t="shared" si="1"/>
        <v>27</v>
      </c>
      <c r="B37" s="10" t="s">
        <v>127</v>
      </c>
      <c r="C37" s="19" t="s">
        <v>130</v>
      </c>
      <c r="D37" s="20" t="s">
        <v>131</v>
      </c>
      <c r="E37" s="21"/>
      <c r="F37" s="4" t="s">
        <v>158</v>
      </c>
    </row>
    <row r="38" spans="1:6" ht="26" x14ac:dyDescent="0.35">
      <c r="A38" s="5">
        <f t="shared" si="1"/>
        <v>28</v>
      </c>
      <c r="B38" s="10" t="s">
        <v>127</v>
      </c>
      <c r="C38" s="19" t="s">
        <v>132</v>
      </c>
      <c r="D38" s="20" t="s">
        <v>129</v>
      </c>
      <c r="E38" s="21"/>
      <c r="F38" s="4" t="s">
        <v>158</v>
      </c>
    </row>
    <row r="39" spans="1:6" ht="26" x14ac:dyDescent="0.35">
      <c r="A39" s="5">
        <f t="shared" si="1"/>
        <v>29</v>
      </c>
      <c r="B39" s="10" t="s">
        <v>127</v>
      </c>
      <c r="C39" s="19" t="s">
        <v>133</v>
      </c>
      <c r="D39" s="20" t="s">
        <v>134</v>
      </c>
      <c r="E39" s="21"/>
      <c r="F39" s="4" t="s">
        <v>158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F11 B12:F31 B31:B35 B36:F36 B37:B39 F12:F39 C32:F32 A12:A39">
    <cfRule type="expression" dxfId="16" priority="10">
      <formula>AND($B11&lt;&gt;$B10)</formula>
    </cfRule>
  </conditionalFormatting>
  <conditionalFormatting sqref="B11:B39">
    <cfRule type="expression" dxfId="15" priority="9">
      <formula>AND($B11&lt;&gt;$B10)</formula>
    </cfRule>
  </conditionalFormatting>
  <conditionalFormatting sqref="C34:D34">
    <cfRule type="expression" dxfId="14" priority="4">
      <formula>AND($B34&lt;&gt;#REF!)</formula>
    </cfRule>
  </conditionalFormatting>
  <conditionalFormatting sqref="C35:D35">
    <cfRule type="expression" dxfId="13" priority="3">
      <formula>AND($B35&lt;&gt;#REF!)</formula>
    </cfRule>
  </conditionalFormatting>
  <conditionalFormatting sqref="C33:F33">
    <cfRule type="expression" dxfId="12" priority="16">
      <formula>AND($B33&lt;&gt;#REF!)</formula>
    </cfRule>
  </conditionalFormatting>
  <conditionalFormatting sqref="D38">
    <cfRule type="expression" dxfId="11" priority="1">
      <formula>AND($B38&lt;&gt;$B37)</formula>
    </cfRule>
  </conditionalFormatting>
  <conditionalFormatting sqref="E8">
    <cfRule type="expression" dxfId="10" priority="7">
      <formula>$E$8="Pass"</formula>
    </cfRule>
    <cfRule type="expression" dxfId="9" priority="8">
      <formula>$E$8="Fail"</formula>
    </cfRule>
  </conditionalFormatting>
  <conditionalFormatting sqref="F11:F39">
    <cfRule type="expression" dxfId="8" priority="5">
      <formula>$F11="Fail"</formula>
    </cfRule>
    <cfRule type="expression" dxfId="7" priority="6">
      <formula>$F11="Pass"</formula>
    </cfRule>
  </conditionalFormatting>
  <conditionalFormatting sqref="F37:F39">
    <cfRule type="expression" dxfId="6" priority="2">
      <formula>AND($B37&lt;&gt;$B36)</formula>
    </cfRule>
  </conditionalFormatting>
  <dataValidations count="1">
    <dataValidation type="list" allowBlank="1" showInputMessage="1" showErrorMessage="1" sqref="F11:F39" xr:uid="{2F246827-789F-40CE-998C-A356DAD4A4DC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FD3A-0EAD-4FCE-88E1-476450540439}">
  <dimension ref="A1:F28"/>
  <sheetViews>
    <sheetView tabSelected="1" topLeftCell="A20" workbookViewId="0">
      <selection activeCell="C24" sqref="C24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2" t="s">
        <v>163</v>
      </c>
      <c r="B2" s="23"/>
      <c r="C2" s="23"/>
      <c r="D2" s="23"/>
      <c r="E2" s="23"/>
      <c r="F2" s="24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ht="26" x14ac:dyDescent="0.35">
      <c r="A5" s="16" t="s">
        <v>164</v>
      </c>
      <c r="B5" s="25" t="s">
        <v>203</v>
      </c>
      <c r="C5" s="24"/>
      <c r="D5" s="1" t="s">
        <v>9</v>
      </c>
      <c r="E5" s="5">
        <f>COUNTIF(SampleTestCase12367[Status], "Not Executed")</f>
        <v>18</v>
      </c>
      <c r="F5" s="15">
        <f>E5/SUM(E$5:E$7)</f>
        <v>1</v>
      </c>
    </row>
    <row r="6" spans="1:6" x14ac:dyDescent="0.35">
      <c r="A6" s="16"/>
      <c r="B6" s="25"/>
      <c r="C6" s="24"/>
      <c r="D6" s="1" t="s">
        <v>10</v>
      </c>
      <c r="E6" s="5">
        <f>COUNTIF(SampleTestCase12367[Status], "Pass")</f>
        <v>0</v>
      </c>
      <c r="F6" s="15">
        <f t="shared" ref="F6:F7" si="0">E6/SUM(E$5:E$7)</f>
        <v>0</v>
      </c>
    </row>
    <row r="7" spans="1:6" x14ac:dyDescent="0.35">
      <c r="A7" s="16"/>
      <c r="B7" s="25"/>
      <c r="C7" s="24"/>
      <c r="D7" s="1" t="s">
        <v>8</v>
      </c>
      <c r="E7" s="5">
        <f>COUNTIF(SampleTestCase12367[Status], "Fail")</f>
        <v>0</v>
      </c>
      <c r="F7" s="15">
        <f t="shared" si="0"/>
        <v>0</v>
      </c>
    </row>
    <row r="8" spans="1:6" x14ac:dyDescent="0.35">
      <c r="A8" s="16"/>
      <c r="B8" s="25"/>
      <c r="C8" s="24"/>
      <c r="D8" s="6" t="s">
        <v>7</v>
      </c>
      <c r="E8" s="26" t="str">
        <f>IF(E7&gt;0, "Fail",
    IF(E5&gt;0, "Not Executed", "Pass"))</f>
        <v>Not Executed</v>
      </c>
      <c r="F8" s="26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28" si="1">IF(ISNUMBER(A10), A10 +1, 1)</f>
        <v>1</v>
      </c>
      <c r="B11" s="10" t="s">
        <v>173</v>
      </c>
      <c r="C11" s="10" t="s">
        <v>20</v>
      </c>
      <c r="D11" s="10" t="s">
        <v>89</v>
      </c>
      <c r="E11" s="10"/>
      <c r="F11" s="4" t="s">
        <v>158</v>
      </c>
    </row>
    <row r="12" spans="1:6" ht="39" x14ac:dyDescent="0.35">
      <c r="A12" s="5">
        <f t="shared" si="1"/>
        <v>2</v>
      </c>
      <c r="B12" s="10" t="s">
        <v>173</v>
      </c>
      <c r="C12" s="10" t="s">
        <v>204</v>
      </c>
      <c r="D12" s="10" t="s">
        <v>205</v>
      </c>
      <c r="E12" s="10"/>
      <c r="F12" s="4" t="s">
        <v>158</v>
      </c>
    </row>
    <row r="13" spans="1:6" ht="39" x14ac:dyDescent="0.35">
      <c r="A13" s="5">
        <f t="shared" si="1"/>
        <v>3</v>
      </c>
      <c r="B13" s="10" t="s">
        <v>174</v>
      </c>
      <c r="C13" s="10" t="s">
        <v>166</v>
      </c>
      <c r="D13" s="10" t="s">
        <v>165</v>
      </c>
      <c r="E13" s="10"/>
      <c r="F13" s="4" t="s">
        <v>158</v>
      </c>
    </row>
    <row r="14" spans="1:6" ht="26" x14ac:dyDescent="0.35">
      <c r="A14" s="5">
        <f t="shared" si="1"/>
        <v>4</v>
      </c>
      <c r="B14" s="10" t="s">
        <v>174</v>
      </c>
      <c r="C14" s="10" t="s">
        <v>168</v>
      </c>
      <c r="D14" s="10" t="s">
        <v>167</v>
      </c>
      <c r="E14" s="10"/>
      <c r="F14" s="4" t="s">
        <v>158</v>
      </c>
    </row>
    <row r="15" spans="1:6" ht="39" x14ac:dyDescent="0.35">
      <c r="A15" s="5">
        <f t="shared" si="1"/>
        <v>5</v>
      </c>
      <c r="B15" s="10" t="s">
        <v>174</v>
      </c>
      <c r="C15" s="10" t="s">
        <v>175</v>
      </c>
      <c r="D15" s="10" t="s">
        <v>176</v>
      </c>
      <c r="E15" s="10"/>
      <c r="F15" s="4" t="s">
        <v>158</v>
      </c>
    </row>
    <row r="16" spans="1:6" ht="26" x14ac:dyDescent="0.35">
      <c r="A16" s="5">
        <f t="shared" si="1"/>
        <v>6</v>
      </c>
      <c r="B16" s="10" t="s">
        <v>174</v>
      </c>
      <c r="C16" s="10" t="s">
        <v>169</v>
      </c>
      <c r="D16" s="10" t="s">
        <v>177</v>
      </c>
      <c r="E16" s="10"/>
      <c r="F16" s="4" t="s">
        <v>158</v>
      </c>
    </row>
    <row r="17" spans="1:6" ht="26" x14ac:dyDescent="0.35">
      <c r="A17" s="5">
        <f t="shared" si="1"/>
        <v>7</v>
      </c>
      <c r="B17" s="10" t="s">
        <v>174</v>
      </c>
      <c r="C17" s="10" t="s">
        <v>170</v>
      </c>
      <c r="D17" s="10" t="s">
        <v>178</v>
      </c>
      <c r="E17" s="10"/>
      <c r="F17" s="4" t="s">
        <v>158</v>
      </c>
    </row>
    <row r="18" spans="1:6" ht="26" x14ac:dyDescent="0.35">
      <c r="A18" s="5">
        <f t="shared" si="1"/>
        <v>8</v>
      </c>
      <c r="B18" s="10" t="s">
        <v>174</v>
      </c>
      <c r="C18" s="10" t="s">
        <v>179</v>
      </c>
      <c r="D18" s="10" t="s">
        <v>180</v>
      </c>
      <c r="E18" s="10"/>
      <c r="F18" s="4" t="s">
        <v>158</v>
      </c>
    </row>
    <row r="19" spans="1:6" ht="26" x14ac:dyDescent="0.35">
      <c r="A19" s="5">
        <f t="shared" si="1"/>
        <v>9</v>
      </c>
      <c r="B19" s="10" t="s">
        <v>174</v>
      </c>
      <c r="C19" s="10" t="s">
        <v>171</v>
      </c>
      <c r="D19" s="10" t="s">
        <v>172</v>
      </c>
      <c r="E19" s="17"/>
      <c r="F19" s="4" t="s">
        <v>158</v>
      </c>
    </row>
    <row r="20" spans="1:6" ht="91" x14ac:dyDescent="0.35">
      <c r="A20" s="5">
        <f t="shared" si="1"/>
        <v>10</v>
      </c>
      <c r="B20" s="10" t="s">
        <v>181</v>
      </c>
      <c r="C20" s="18" t="s">
        <v>182</v>
      </c>
      <c r="D20" s="10" t="s">
        <v>206</v>
      </c>
      <c r="E20" s="17"/>
      <c r="F20" s="4" t="s">
        <v>158</v>
      </c>
    </row>
    <row r="21" spans="1:6" ht="26" x14ac:dyDescent="0.35">
      <c r="A21" s="5">
        <f t="shared" si="1"/>
        <v>11</v>
      </c>
      <c r="B21" s="10" t="s">
        <v>183</v>
      </c>
      <c r="C21" s="18" t="s">
        <v>185</v>
      </c>
      <c r="D21" s="10" t="s">
        <v>186</v>
      </c>
      <c r="E21" s="17"/>
      <c r="F21" s="4" t="s">
        <v>158</v>
      </c>
    </row>
    <row r="22" spans="1:6" ht="26" x14ac:dyDescent="0.35">
      <c r="A22" s="5">
        <f t="shared" si="1"/>
        <v>12</v>
      </c>
      <c r="B22" s="10" t="s">
        <v>183</v>
      </c>
      <c r="C22" s="18" t="s">
        <v>187</v>
      </c>
      <c r="D22" s="10" t="s">
        <v>188</v>
      </c>
      <c r="E22" s="17"/>
      <c r="F22" s="4" t="s">
        <v>158</v>
      </c>
    </row>
    <row r="23" spans="1:6" ht="26" x14ac:dyDescent="0.35">
      <c r="A23" s="5">
        <f t="shared" si="1"/>
        <v>13</v>
      </c>
      <c r="B23" s="10" t="s">
        <v>189</v>
      </c>
      <c r="C23" s="18" t="s">
        <v>190</v>
      </c>
      <c r="D23" s="10" t="s">
        <v>191</v>
      </c>
      <c r="E23" s="17"/>
      <c r="F23" s="4" t="s">
        <v>158</v>
      </c>
    </row>
    <row r="24" spans="1:6" ht="39" x14ac:dyDescent="0.35">
      <c r="A24" s="5">
        <f t="shared" si="1"/>
        <v>14</v>
      </c>
      <c r="B24" s="10" t="s">
        <v>189</v>
      </c>
      <c r="C24" s="18" t="s">
        <v>193</v>
      </c>
      <c r="D24" s="10" t="s">
        <v>192</v>
      </c>
      <c r="E24" s="17"/>
      <c r="F24" s="4" t="s">
        <v>158</v>
      </c>
    </row>
    <row r="25" spans="1:6" ht="52" x14ac:dyDescent="0.35">
      <c r="A25" s="5">
        <f t="shared" si="1"/>
        <v>15</v>
      </c>
      <c r="B25" s="10" t="s">
        <v>194</v>
      </c>
      <c r="C25" s="18" t="s">
        <v>195</v>
      </c>
      <c r="D25" s="10" t="s">
        <v>196</v>
      </c>
      <c r="E25" s="17"/>
      <c r="F25" s="4" t="s">
        <v>158</v>
      </c>
    </row>
    <row r="26" spans="1:6" x14ac:dyDescent="0.35">
      <c r="A26" s="5">
        <f t="shared" si="1"/>
        <v>16</v>
      </c>
      <c r="B26" s="10" t="s">
        <v>197</v>
      </c>
      <c r="C26" s="18" t="s">
        <v>198</v>
      </c>
      <c r="D26" s="10" t="s">
        <v>199</v>
      </c>
      <c r="E26" s="17"/>
      <c r="F26" s="4" t="s">
        <v>158</v>
      </c>
    </row>
    <row r="27" spans="1:6" ht="39" x14ac:dyDescent="0.35">
      <c r="A27" s="5">
        <f t="shared" si="1"/>
        <v>17</v>
      </c>
      <c r="B27" s="10" t="s">
        <v>197</v>
      </c>
      <c r="C27" s="18" t="s">
        <v>200</v>
      </c>
      <c r="D27" s="10" t="s">
        <v>184</v>
      </c>
      <c r="E27" s="17"/>
      <c r="F27" s="4" t="s">
        <v>158</v>
      </c>
    </row>
    <row r="28" spans="1:6" ht="26" x14ac:dyDescent="0.35">
      <c r="A28" s="5">
        <f t="shared" si="1"/>
        <v>18</v>
      </c>
      <c r="B28" s="10" t="s">
        <v>197</v>
      </c>
      <c r="C28" s="18" t="s">
        <v>201</v>
      </c>
      <c r="D28" s="10" t="s">
        <v>202</v>
      </c>
      <c r="E28" s="17"/>
      <c r="F28" s="4" t="s">
        <v>158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F28">
    <cfRule type="expression" dxfId="5" priority="10">
      <formula>AND($B11&lt;&gt;$B10)</formula>
    </cfRule>
  </conditionalFormatting>
  <conditionalFormatting sqref="B11:B28">
    <cfRule type="expression" dxfId="4" priority="9">
      <formula>AND($B11&lt;&gt;$B10)</formula>
    </cfRule>
  </conditionalFormatting>
  <conditionalFormatting sqref="E8">
    <cfRule type="expression" dxfId="3" priority="7">
      <formula>$E$8="Pass"</formula>
    </cfRule>
    <cfRule type="expression" dxfId="2" priority="8">
      <formula>$E$8="Fail"</formula>
    </cfRule>
  </conditionalFormatting>
  <conditionalFormatting sqref="F11:F28">
    <cfRule type="expression" dxfId="1" priority="5">
      <formula>$F11="Fail"</formula>
    </cfRule>
    <cfRule type="expression" dxfId="0" priority="6">
      <formula>$F11="Pass"</formula>
    </cfRule>
  </conditionalFormatting>
  <dataValidations count="1">
    <dataValidation type="list" allowBlank="1" showInputMessage="1" showErrorMessage="1" sqref="F11:F28" xr:uid="{0FFC8341-0802-409B-B910-7C3C2697A542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01_Basics</vt:lpstr>
      <vt:lpstr>02_Targets</vt:lpstr>
      <vt:lpstr>03_Scripts</vt:lpstr>
      <vt:lpstr>04_Users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JC</dc:creator>
  <cp:lastModifiedBy>Garcia, JC</cp:lastModifiedBy>
  <dcterms:created xsi:type="dcterms:W3CDTF">2015-06-05T18:17:20Z</dcterms:created>
  <dcterms:modified xsi:type="dcterms:W3CDTF">2024-03-04T17:42:10Z</dcterms:modified>
</cp:coreProperties>
</file>