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E02A33FF-A720-4CF3-958A-AF9D078EC7CF}" xr6:coauthVersionLast="43" xr6:coauthVersionMax="43" xr10:uidLastSave="{00000000-0000-0000-0000-000000000000}"/>
  <bookViews>
    <workbookView xWindow="-120" yWindow="-120" windowWidth="19440" windowHeight="15150" activeTab="4" xr2:uid="{D8D8D86E-2448-483C-85F4-82DB4B898177}"/>
  </bookViews>
  <sheets>
    <sheet name="MPC" sheetId="1" r:id="rId1"/>
    <sheet name="MMT" sheetId="2" r:id="rId2"/>
    <sheet name="HPC" sheetId="3" r:id="rId3"/>
    <sheet name="MFF" sheetId="5" r:id="rId4"/>
    <sheet name="Summary" sheetId="4" r:id="rId5"/>
    <sheet name="grand total 2019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5" l="1"/>
  <c r="B19" i="2" l="1"/>
  <c r="S16" i="3"/>
  <c r="AO19" i="4" l="1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H20" i="3"/>
  <c r="AO19" i="3"/>
  <c r="H20" i="1"/>
  <c r="E20" i="1"/>
  <c r="AO19" i="1"/>
  <c r="N16" i="2" l="1"/>
  <c r="AN18" i="4" l="1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H20" i="4" s="1"/>
  <c r="G18" i="4"/>
  <c r="G20" i="4" s="1"/>
  <c r="F18" i="4"/>
  <c r="F20" i="4" s="1"/>
  <c r="E18" i="4"/>
  <c r="E20" i="4" s="1"/>
  <c r="D18" i="4"/>
  <c r="D20" i="4" s="1"/>
  <c r="C18" i="4"/>
  <c r="B18" i="4"/>
  <c r="AO18" i="5"/>
  <c r="AO18" i="3"/>
  <c r="AO18" i="2"/>
  <c r="AO18" i="1"/>
  <c r="AO17" i="1"/>
  <c r="AO18" i="4" l="1"/>
  <c r="H16" i="3" l="1"/>
  <c r="H16" i="1" l="1"/>
  <c r="AN17" i="4" l="1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O15" i="2" l="1"/>
  <c r="AO14" i="2"/>
  <c r="AO13" i="2"/>
  <c r="AO12" i="2"/>
  <c r="AO11" i="2"/>
  <c r="AO10" i="2"/>
  <c r="AO9" i="2"/>
  <c r="AO8" i="2"/>
  <c r="AO7" i="2"/>
  <c r="AO6" i="2"/>
  <c r="AO5" i="2"/>
  <c r="AO15" i="3"/>
  <c r="AO14" i="3"/>
  <c r="AO13" i="3"/>
  <c r="AO12" i="3"/>
  <c r="AO11" i="3"/>
  <c r="AO10" i="3"/>
  <c r="AO9" i="3"/>
  <c r="AO8" i="3"/>
  <c r="AO7" i="3"/>
  <c r="AO6" i="3"/>
  <c r="AO5" i="3"/>
  <c r="AO15" i="5"/>
  <c r="AO14" i="5"/>
  <c r="AO13" i="5"/>
  <c r="AO12" i="5"/>
  <c r="AO11" i="5"/>
  <c r="AO10" i="5"/>
  <c r="AO9" i="5"/>
  <c r="AO8" i="5"/>
  <c r="AO7" i="5"/>
  <c r="AO6" i="5"/>
  <c r="AO5" i="5"/>
  <c r="AO15" i="1"/>
  <c r="AO14" i="1"/>
  <c r="AO13" i="1"/>
  <c r="AO12" i="1"/>
  <c r="AO11" i="1"/>
  <c r="AO10" i="1"/>
  <c r="AO9" i="1"/>
  <c r="AO8" i="1"/>
  <c r="AO7" i="1"/>
  <c r="AO6" i="1"/>
  <c r="AO5" i="1"/>
  <c r="AO4" i="1"/>
  <c r="AN16" i="2"/>
  <c r="AN20" i="2" s="1"/>
  <c r="AM16" i="2"/>
  <c r="AM20" i="2" s="1"/>
  <c r="AL16" i="2"/>
  <c r="AL20" i="2" s="1"/>
  <c r="AK16" i="2"/>
  <c r="AK20" i="2" s="1"/>
  <c r="AJ16" i="2"/>
  <c r="AJ20" i="2" s="1"/>
  <c r="AI16" i="2"/>
  <c r="AI20" i="2" s="1"/>
  <c r="AH16" i="2"/>
  <c r="AH20" i="2" s="1"/>
  <c r="AG16" i="2"/>
  <c r="AG20" i="2" s="1"/>
  <c r="AF16" i="2"/>
  <c r="AF20" i="2" s="1"/>
  <c r="AE16" i="2"/>
  <c r="AE20" i="2" s="1"/>
  <c r="AD16" i="2"/>
  <c r="AD20" i="2" s="1"/>
  <c r="AC16" i="2"/>
  <c r="AC20" i="2" s="1"/>
  <c r="AB16" i="2"/>
  <c r="AB20" i="2" s="1"/>
  <c r="AA16" i="2"/>
  <c r="AA20" i="2" s="1"/>
  <c r="Z16" i="2"/>
  <c r="Z20" i="2" s="1"/>
  <c r="Y16" i="2"/>
  <c r="Y20" i="2" s="1"/>
  <c r="X16" i="2"/>
  <c r="X20" i="2" s="1"/>
  <c r="W16" i="2"/>
  <c r="W20" i="2" s="1"/>
  <c r="V16" i="2"/>
  <c r="V20" i="2" s="1"/>
  <c r="U16" i="2"/>
  <c r="U20" i="2" s="1"/>
  <c r="T16" i="2"/>
  <c r="T20" i="2" s="1"/>
  <c r="S16" i="2"/>
  <c r="S20" i="2" s="1"/>
  <c r="R16" i="2"/>
  <c r="R20" i="2" s="1"/>
  <c r="Q16" i="2"/>
  <c r="Q20" i="2" s="1"/>
  <c r="P16" i="2"/>
  <c r="P20" i="2" s="1"/>
  <c r="O16" i="2"/>
  <c r="O20" i="2" s="1"/>
  <c r="N20" i="2"/>
  <c r="M16" i="2"/>
  <c r="M20" i="2" s="1"/>
  <c r="L16" i="2"/>
  <c r="L20" i="2" s="1"/>
  <c r="K16" i="2"/>
  <c r="K20" i="2" s="1"/>
  <c r="J16" i="2"/>
  <c r="J20" i="2" s="1"/>
  <c r="I16" i="2"/>
  <c r="I20" i="2" s="1"/>
  <c r="H16" i="2"/>
  <c r="H20" i="2" s="1"/>
  <c r="G16" i="2"/>
  <c r="G20" i="2" s="1"/>
  <c r="F16" i="2"/>
  <c r="F20" i="2" s="1"/>
  <c r="E16" i="2"/>
  <c r="E20" i="2" s="1"/>
  <c r="D16" i="2"/>
  <c r="C16" i="2"/>
  <c r="AN16" i="1"/>
  <c r="AN20" i="1" s="1"/>
  <c r="AM16" i="1"/>
  <c r="AM20" i="1" s="1"/>
  <c r="AL16" i="1"/>
  <c r="AL20" i="1" s="1"/>
  <c r="AK16" i="1"/>
  <c r="AK20" i="1" s="1"/>
  <c r="AJ16" i="1"/>
  <c r="AJ20" i="1" s="1"/>
  <c r="AI16" i="1"/>
  <c r="AI20" i="1" s="1"/>
  <c r="AH16" i="1"/>
  <c r="AH20" i="1" s="1"/>
  <c r="AG16" i="1"/>
  <c r="AG20" i="1" s="1"/>
  <c r="AF16" i="1"/>
  <c r="AF20" i="1" s="1"/>
  <c r="AE16" i="1"/>
  <c r="AE20" i="1" s="1"/>
  <c r="AD16" i="1"/>
  <c r="AD20" i="1" s="1"/>
  <c r="AC16" i="1"/>
  <c r="AC20" i="1" s="1"/>
  <c r="AB16" i="1"/>
  <c r="AB20" i="1" s="1"/>
  <c r="AA16" i="1"/>
  <c r="AA20" i="1" s="1"/>
  <c r="Z16" i="1"/>
  <c r="Z20" i="1" s="1"/>
  <c r="Y16" i="1"/>
  <c r="Y20" i="1" s="1"/>
  <c r="X16" i="1"/>
  <c r="X20" i="1" s="1"/>
  <c r="W16" i="1"/>
  <c r="W20" i="1" s="1"/>
  <c r="V16" i="1"/>
  <c r="V20" i="1" s="1"/>
  <c r="U16" i="1"/>
  <c r="U20" i="1" s="1"/>
  <c r="T16" i="1"/>
  <c r="T20" i="1" s="1"/>
  <c r="S16" i="1"/>
  <c r="S20" i="1" s="1"/>
  <c r="R16" i="1"/>
  <c r="R20" i="1" s="1"/>
  <c r="Q16" i="1"/>
  <c r="Q20" i="1" s="1"/>
  <c r="P16" i="1"/>
  <c r="P20" i="1" s="1"/>
  <c r="O16" i="1"/>
  <c r="O20" i="1" s="1"/>
  <c r="N16" i="1"/>
  <c r="N20" i="1" s="1"/>
  <c r="M16" i="1"/>
  <c r="M20" i="1" s="1"/>
  <c r="L16" i="1"/>
  <c r="L20" i="1" s="1"/>
  <c r="K16" i="1"/>
  <c r="K20" i="1" s="1"/>
  <c r="J16" i="1"/>
  <c r="J20" i="1" s="1"/>
  <c r="I16" i="1"/>
  <c r="I20" i="1" s="1"/>
  <c r="G16" i="1"/>
  <c r="G20" i="1" s="1"/>
  <c r="F16" i="1"/>
  <c r="F20" i="1" s="1"/>
  <c r="E16" i="1"/>
  <c r="D16" i="1"/>
  <c r="D20" i="1" s="1"/>
  <c r="C16" i="1"/>
  <c r="C20" i="1" s="1"/>
  <c r="AN15" i="4"/>
  <c r="AN14" i="4"/>
  <c r="AN13" i="4"/>
  <c r="AN12" i="4"/>
  <c r="AN11" i="4"/>
  <c r="AN10" i="4"/>
  <c r="AN9" i="4"/>
  <c r="AN8" i="4"/>
  <c r="AN7" i="4"/>
  <c r="AN6" i="4"/>
  <c r="AN5" i="4"/>
  <c r="AM15" i="4"/>
  <c r="AM14" i="4"/>
  <c r="AM13" i="4"/>
  <c r="AM12" i="4"/>
  <c r="AM11" i="4"/>
  <c r="AM10" i="4"/>
  <c r="AM9" i="4"/>
  <c r="AM8" i="4"/>
  <c r="AM7" i="4"/>
  <c r="AM6" i="4"/>
  <c r="AM5" i="4"/>
  <c r="AL15" i="4"/>
  <c r="AL14" i="4"/>
  <c r="AL13" i="4"/>
  <c r="AL12" i="4"/>
  <c r="AL11" i="4"/>
  <c r="AL10" i="4"/>
  <c r="AL9" i="4"/>
  <c r="AL8" i="4"/>
  <c r="AL7" i="4"/>
  <c r="AL6" i="4"/>
  <c r="AL5" i="4"/>
  <c r="AK15" i="4"/>
  <c r="AK14" i="4"/>
  <c r="AK13" i="4"/>
  <c r="AK12" i="4"/>
  <c r="AK11" i="4"/>
  <c r="AK10" i="4"/>
  <c r="AK9" i="4"/>
  <c r="AK8" i="4"/>
  <c r="AK7" i="4"/>
  <c r="AK6" i="4"/>
  <c r="AK5" i="4"/>
  <c r="AJ15" i="4"/>
  <c r="AJ14" i="4"/>
  <c r="AJ13" i="4"/>
  <c r="AJ12" i="4"/>
  <c r="AJ11" i="4"/>
  <c r="AJ10" i="4"/>
  <c r="AJ9" i="4"/>
  <c r="AJ8" i="4"/>
  <c r="AJ7" i="4"/>
  <c r="AJ6" i="4"/>
  <c r="AJ5" i="4"/>
  <c r="AI15" i="4"/>
  <c r="AI14" i="4"/>
  <c r="AI13" i="4"/>
  <c r="AI12" i="4"/>
  <c r="AI11" i="4"/>
  <c r="AI10" i="4"/>
  <c r="AI9" i="4"/>
  <c r="AI8" i="4"/>
  <c r="AI7" i="4"/>
  <c r="AI6" i="4"/>
  <c r="AI5" i="4"/>
  <c r="AH15" i="4"/>
  <c r="AH14" i="4"/>
  <c r="AH13" i="4"/>
  <c r="AH12" i="4"/>
  <c r="AH11" i="4"/>
  <c r="AH10" i="4"/>
  <c r="AH9" i="4"/>
  <c r="AH8" i="4"/>
  <c r="AH7" i="4"/>
  <c r="AH6" i="4"/>
  <c r="AH5" i="4"/>
  <c r="AG15" i="4"/>
  <c r="AG14" i="4"/>
  <c r="AG13" i="4"/>
  <c r="AG12" i="4"/>
  <c r="AG11" i="4"/>
  <c r="AG10" i="4"/>
  <c r="AG9" i="4"/>
  <c r="AG8" i="4"/>
  <c r="AG7" i="4"/>
  <c r="AG6" i="4"/>
  <c r="AG5" i="4"/>
  <c r="AF15" i="4"/>
  <c r="AF14" i="4"/>
  <c r="AF13" i="4"/>
  <c r="AF12" i="4"/>
  <c r="AF11" i="4"/>
  <c r="AF10" i="4"/>
  <c r="AF9" i="4"/>
  <c r="AF8" i="4"/>
  <c r="AF7" i="4"/>
  <c r="AF6" i="4"/>
  <c r="AF5" i="4"/>
  <c r="AE15" i="4"/>
  <c r="AE14" i="4"/>
  <c r="AE13" i="4"/>
  <c r="AE12" i="4"/>
  <c r="AE11" i="4"/>
  <c r="AE10" i="4"/>
  <c r="AE9" i="4"/>
  <c r="AE8" i="4"/>
  <c r="AE7" i="4"/>
  <c r="AE6" i="4"/>
  <c r="AE5" i="4"/>
  <c r="AD15" i="4"/>
  <c r="AD14" i="4"/>
  <c r="AD13" i="4"/>
  <c r="AD12" i="4"/>
  <c r="AD11" i="4"/>
  <c r="AD10" i="4"/>
  <c r="AD9" i="4"/>
  <c r="AD8" i="4"/>
  <c r="AD7" i="4"/>
  <c r="AD6" i="4"/>
  <c r="AD5" i="4"/>
  <c r="AC15" i="4"/>
  <c r="AC14" i="4"/>
  <c r="AC13" i="4"/>
  <c r="AC12" i="4"/>
  <c r="AC11" i="4"/>
  <c r="AC10" i="4"/>
  <c r="AC9" i="4"/>
  <c r="AC8" i="4"/>
  <c r="AC7" i="4"/>
  <c r="AC6" i="4"/>
  <c r="AC5" i="4"/>
  <c r="AB15" i="4"/>
  <c r="AB14" i="4"/>
  <c r="AB13" i="4"/>
  <c r="AB12" i="4"/>
  <c r="AB11" i="4"/>
  <c r="AB10" i="4"/>
  <c r="AB9" i="4"/>
  <c r="AB8" i="4"/>
  <c r="AB7" i="4"/>
  <c r="AB6" i="4"/>
  <c r="AB5" i="4"/>
  <c r="AA15" i="4"/>
  <c r="AA14" i="4"/>
  <c r="AA13" i="4"/>
  <c r="AA12" i="4"/>
  <c r="AA11" i="4"/>
  <c r="AA10" i="4"/>
  <c r="AA9" i="4"/>
  <c r="AA8" i="4"/>
  <c r="AA7" i="4"/>
  <c r="AA6" i="4"/>
  <c r="AA5" i="4"/>
  <c r="Z15" i="4"/>
  <c r="Z14" i="4"/>
  <c r="Z13" i="4"/>
  <c r="Z12" i="4"/>
  <c r="Z11" i="4"/>
  <c r="Z10" i="4"/>
  <c r="Z9" i="4"/>
  <c r="Z8" i="4"/>
  <c r="Z7" i="4"/>
  <c r="Z6" i="4"/>
  <c r="Z5" i="4"/>
  <c r="Y15" i="4"/>
  <c r="Y14" i="4"/>
  <c r="Y13" i="4"/>
  <c r="Y12" i="4"/>
  <c r="Y11" i="4"/>
  <c r="Y10" i="4"/>
  <c r="Y9" i="4"/>
  <c r="Y8" i="4"/>
  <c r="Y7" i="4"/>
  <c r="Y6" i="4"/>
  <c r="Y5" i="4"/>
  <c r="X15" i="4"/>
  <c r="X14" i="4"/>
  <c r="X13" i="4"/>
  <c r="X12" i="4"/>
  <c r="X11" i="4"/>
  <c r="X10" i="4"/>
  <c r="X9" i="4"/>
  <c r="X8" i="4"/>
  <c r="X7" i="4"/>
  <c r="X6" i="4"/>
  <c r="X5" i="4"/>
  <c r="W15" i="4"/>
  <c r="W14" i="4"/>
  <c r="W13" i="4"/>
  <c r="W12" i="4"/>
  <c r="W11" i="4"/>
  <c r="W10" i="4"/>
  <c r="W9" i="4"/>
  <c r="W8" i="4"/>
  <c r="W7" i="4"/>
  <c r="W6" i="4"/>
  <c r="W5" i="4"/>
  <c r="V15" i="4"/>
  <c r="V14" i="4"/>
  <c r="V13" i="4"/>
  <c r="V12" i="4"/>
  <c r="V11" i="4"/>
  <c r="V10" i="4"/>
  <c r="V9" i="4"/>
  <c r="V8" i="4"/>
  <c r="V7" i="4"/>
  <c r="V6" i="4"/>
  <c r="V5" i="4"/>
  <c r="U15" i="4"/>
  <c r="U14" i="4"/>
  <c r="U13" i="4"/>
  <c r="U12" i="4"/>
  <c r="U11" i="4"/>
  <c r="U10" i="4"/>
  <c r="U9" i="4"/>
  <c r="U8" i="4"/>
  <c r="U7" i="4"/>
  <c r="U6" i="4"/>
  <c r="U5" i="4"/>
  <c r="T15" i="4"/>
  <c r="T14" i="4"/>
  <c r="T13" i="4"/>
  <c r="T12" i="4"/>
  <c r="T11" i="4"/>
  <c r="T10" i="4"/>
  <c r="T9" i="4"/>
  <c r="T8" i="4"/>
  <c r="T7" i="4"/>
  <c r="T6" i="4"/>
  <c r="T5" i="4"/>
  <c r="S15" i="4"/>
  <c r="S14" i="4"/>
  <c r="S13" i="4"/>
  <c r="S12" i="4"/>
  <c r="S11" i="4"/>
  <c r="S10" i="4"/>
  <c r="S9" i="4"/>
  <c r="S8" i="4"/>
  <c r="S7" i="4"/>
  <c r="S6" i="4"/>
  <c r="S5" i="4"/>
  <c r="R15" i="4"/>
  <c r="R14" i="4"/>
  <c r="R13" i="4"/>
  <c r="R12" i="4"/>
  <c r="R11" i="4"/>
  <c r="R10" i="4"/>
  <c r="R9" i="4"/>
  <c r="R8" i="4"/>
  <c r="R7" i="4"/>
  <c r="R6" i="4"/>
  <c r="R5" i="4"/>
  <c r="Q15" i="4"/>
  <c r="Q14" i="4"/>
  <c r="Q13" i="4"/>
  <c r="Q12" i="4"/>
  <c r="Q11" i="4"/>
  <c r="Q10" i="4"/>
  <c r="Q9" i="4"/>
  <c r="Q8" i="4"/>
  <c r="Q7" i="4"/>
  <c r="Q6" i="4"/>
  <c r="Q5" i="4"/>
  <c r="P15" i="4"/>
  <c r="P14" i="4"/>
  <c r="P13" i="4"/>
  <c r="P12" i="4"/>
  <c r="P11" i="4"/>
  <c r="P10" i="4"/>
  <c r="P9" i="4"/>
  <c r="P8" i="4"/>
  <c r="P7" i="4"/>
  <c r="P6" i="4"/>
  <c r="P5" i="4"/>
  <c r="O15" i="4"/>
  <c r="O14" i="4"/>
  <c r="O13" i="4"/>
  <c r="O12" i="4"/>
  <c r="O11" i="4"/>
  <c r="O10" i="4"/>
  <c r="O9" i="4"/>
  <c r="O8" i="4"/>
  <c r="O7" i="4"/>
  <c r="O6" i="4"/>
  <c r="O5" i="4"/>
  <c r="N15" i="4"/>
  <c r="N14" i="4"/>
  <c r="N13" i="4"/>
  <c r="N12" i="4"/>
  <c r="N11" i="4"/>
  <c r="N10" i="4"/>
  <c r="N9" i="4"/>
  <c r="N8" i="4"/>
  <c r="N7" i="4"/>
  <c r="N6" i="4"/>
  <c r="N5" i="4"/>
  <c r="M15" i="4"/>
  <c r="M14" i="4"/>
  <c r="M13" i="4"/>
  <c r="M12" i="4"/>
  <c r="M11" i="4"/>
  <c r="M10" i="4"/>
  <c r="M9" i="4"/>
  <c r="M8" i="4"/>
  <c r="M7" i="4"/>
  <c r="M6" i="4"/>
  <c r="M5" i="4"/>
  <c r="L15" i="4"/>
  <c r="L14" i="4"/>
  <c r="L13" i="4"/>
  <c r="L12" i="4"/>
  <c r="L11" i="4"/>
  <c r="L10" i="4"/>
  <c r="L9" i="4"/>
  <c r="L8" i="4"/>
  <c r="L7" i="4"/>
  <c r="L6" i="4"/>
  <c r="L5" i="4"/>
  <c r="K15" i="4"/>
  <c r="K14" i="4"/>
  <c r="K13" i="4"/>
  <c r="K12" i="4"/>
  <c r="K11" i="4"/>
  <c r="K10" i="4"/>
  <c r="K9" i="4"/>
  <c r="K8" i="4"/>
  <c r="K7" i="4"/>
  <c r="K6" i="4"/>
  <c r="K5" i="4"/>
  <c r="J15" i="4"/>
  <c r="J14" i="4"/>
  <c r="J13" i="4"/>
  <c r="J12" i="4"/>
  <c r="J11" i="4"/>
  <c r="J10" i="4"/>
  <c r="J9" i="4"/>
  <c r="J8" i="4"/>
  <c r="J7" i="4"/>
  <c r="J6" i="4"/>
  <c r="J5" i="4"/>
  <c r="I15" i="4"/>
  <c r="I14" i="4"/>
  <c r="I13" i="4"/>
  <c r="I12" i="4"/>
  <c r="I11" i="4"/>
  <c r="I10" i="4"/>
  <c r="I9" i="4"/>
  <c r="I8" i="4"/>
  <c r="I7" i="4"/>
  <c r="I6" i="4"/>
  <c r="I5" i="4"/>
  <c r="H15" i="4"/>
  <c r="H14" i="4"/>
  <c r="H13" i="4"/>
  <c r="H12" i="4"/>
  <c r="H11" i="4"/>
  <c r="H10" i="4"/>
  <c r="H9" i="4"/>
  <c r="H8" i="4"/>
  <c r="H7" i="4"/>
  <c r="H6" i="4"/>
  <c r="H5" i="4"/>
  <c r="G15" i="4"/>
  <c r="G14" i="4"/>
  <c r="G13" i="4"/>
  <c r="G12" i="4"/>
  <c r="G11" i="4"/>
  <c r="G10" i="4"/>
  <c r="G9" i="4"/>
  <c r="G8" i="4"/>
  <c r="G7" i="4"/>
  <c r="G6" i="4"/>
  <c r="G5" i="4"/>
  <c r="F15" i="4"/>
  <c r="F14" i="4"/>
  <c r="F13" i="4"/>
  <c r="F12" i="4"/>
  <c r="F11" i="4"/>
  <c r="F10" i="4"/>
  <c r="F9" i="4"/>
  <c r="F8" i="4"/>
  <c r="F7" i="4"/>
  <c r="F6" i="4"/>
  <c r="F5" i="4"/>
  <c r="E15" i="4"/>
  <c r="E14" i="4"/>
  <c r="E13" i="4"/>
  <c r="E12" i="4"/>
  <c r="E11" i="4"/>
  <c r="E10" i="4"/>
  <c r="E9" i="4"/>
  <c r="E8" i="4"/>
  <c r="E7" i="4"/>
  <c r="E6" i="4"/>
  <c r="E5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15" i="4"/>
  <c r="D14" i="4"/>
  <c r="D13" i="4"/>
  <c r="D12" i="4"/>
  <c r="D11" i="4"/>
  <c r="D10" i="4"/>
  <c r="D9" i="4"/>
  <c r="D8" i="4"/>
  <c r="D7" i="4"/>
  <c r="D6" i="4"/>
  <c r="D5" i="4"/>
  <c r="D4" i="4"/>
  <c r="C15" i="4"/>
  <c r="C14" i="4"/>
  <c r="C13" i="4"/>
  <c r="C12" i="4"/>
  <c r="C11" i="4"/>
  <c r="C10" i="4"/>
  <c r="C9" i="4"/>
  <c r="C8" i="4"/>
  <c r="C7" i="4"/>
  <c r="C6" i="4"/>
  <c r="C5" i="4"/>
  <c r="B15" i="4"/>
  <c r="B14" i="4"/>
  <c r="B13" i="4"/>
  <c r="B12" i="4"/>
  <c r="B11" i="4"/>
  <c r="B10" i="4"/>
  <c r="B9" i="4"/>
  <c r="B8" i="4"/>
  <c r="B7" i="4"/>
  <c r="B6" i="4"/>
  <c r="B5" i="4"/>
  <c r="Z16" i="4"/>
  <c r="Z20" i="4" s="1"/>
  <c r="C4" i="4"/>
  <c r="B4" i="4"/>
  <c r="AN16" i="3"/>
  <c r="AN20" i="3" s="1"/>
  <c r="AM16" i="3"/>
  <c r="AM20" i="3" s="1"/>
  <c r="AL16" i="3"/>
  <c r="AL20" i="3" s="1"/>
  <c r="AK16" i="3"/>
  <c r="AK20" i="3" s="1"/>
  <c r="AJ16" i="3"/>
  <c r="AJ20" i="3" s="1"/>
  <c r="AI16" i="3"/>
  <c r="AI20" i="3" s="1"/>
  <c r="AH16" i="3"/>
  <c r="AH20" i="3" s="1"/>
  <c r="AG16" i="3"/>
  <c r="AG20" i="3" s="1"/>
  <c r="AF16" i="3"/>
  <c r="AF20" i="3" s="1"/>
  <c r="AE16" i="3"/>
  <c r="AE20" i="3" s="1"/>
  <c r="AD16" i="3"/>
  <c r="AD20" i="3" s="1"/>
  <c r="AC16" i="3"/>
  <c r="AC20" i="3" s="1"/>
  <c r="AB16" i="3"/>
  <c r="AB20" i="3" s="1"/>
  <c r="AA16" i="3"/>
  <c r="AA20" i="3" s="1"/>
  <c r="Z16" i="3"/>
  <c r="Z20" i="3" s="1"/>
  <c r="Y16" i="3"/>
  <c r="Y20" i="3" s="1"/>
  <c r="X16" i="3"/>
  <c r="X20" i="3" s="1"/>
  <c r="W16" i="3"/>
  <c r="W20" i="3" s="1"/>
  <c r="V16" i="3"/>
  <c r="V20" i="3" s="1"/>
  <c r="U16" i="3"/>
  <c r="U20" i="3" s="1"/>
  <c r="T16" i="3"/>
  <c r="T20" i="3" s="1"/>
  <c r="S20" i="3"/>
  <c r="R16" i="3"/>
  <c r="R20" i="3" s="1"/>
  <c r="Q16" i="3"/>
  <c r="Q20" i="3" s="1"/>
  <c r="P16" i="3"/>
  <c r="P20" i="3" s="1"/>
  <c r="O16" i="3"/>
  <c r="O20" i="3" s="1"/>
  <c r="N16" i="3"/>
  <c r="N20" i="3" s="1"/>
  <c r="M16" i="3"/>
  <c r="M20" i="3" s="1"/>
  <c r="L16" i="3"/>
  <c r="L20" i="3" s="1"/>
  <c r="K16" i="3"/>
  <c r="K20" i="3" s="1"/>
  <c r="J16" i="3"/>
  <c r="J20" i="3" s="1"/>
  <c r="I16" i="3"/>
  <c r="I20" i="3" s="1"/>
  <c r="G16" i="3"/>
  <c r="G20" i="3" s="1"/>
  <c r="F16" i="3"/>
  <c r="F20" i="3" s="1"/>
  <c r="E16" i="3"/>
  <c r="E20" i="3" s="1"/>
  <c r="D16" i="3"/>
  <c r="D20" i="3" s="1"/>
  <c r="C16" i="3"/>
  <c r="C20" i="3" s="1"/>
  <c r="B16" i="3"/>
  <c r="B20" i="3" s="1"/>
  <c r="AN16" i="5"/>
  <c r="AN20" i="5" s="1"/>
  <c r="AM16" i="5"/>
  <c r="AM20" i="5" s="1"/>
  <c r="AL16" i="5"/>
  <c r="AL20" i="5" s="1"/>
  <c r="AK16" i="5"/>
  <c r="AK20" i="5" s="1"/>
  <c r="AJ16" i="5"/>
  <c r="AJ20" i="5" s="1"/>
  <c r="AI16" i="5"/>
  <c r="AI20" i="5" s="1"/>
  <c r="AH16" i="5"/>
  <c r="AH20" i="5" s="1"/>
  <c r="AG16" i="5"/>
  <c r="AG20" i="5" s="1"/>
  <c r="AF16" i="5"/>
  <c r="AF20" i="5" s="1"/>
  <c r="AE16" i="5"/>
  <c r="AE20" i="5" s="1"/>
  <c r="AD16" i="5"/>
  <c r="AD20" i="5" s="1"/>
  <c r="AC16" i="5"/>
  <c r="AC20" i="5" s="1"/>
  <c r="AB16" i="5"/>
  <c r="AB20" i="5" s="1"/>
  <c r="AA16" i="5"/>
  <c r="AA20" i="5" s="1"/>
  <c r="Z16" i="5"/>
  <c r="Z20" i="5" s="1"/>
  <c r="Y16" i="5"/>
  <c r="Y20" i="5" s="1"/>
  <c r="X16" i="5"/>
  <c r="X20" i="5" s="1"/>
  <c r="W16" i="5"/>
  <c r="W20" i="5" s="1"/>
  <c r="V16" i="5"/>
  <c r="V20" i="5" s="1"/>
  <c r="U16" i="5"/>
  <c r="U20" i="5" s="1"/>
  <c r="T16" i="5"/>
  <c r="T20" i="5" s="1"/>
  <c r="S16" i="5"/>
  <c r="S20" i="5" s="1"/>
  <c r="R16" i="5"/>
  <c r="R20" i="5" s="1"/>
  <c r="Q16" i="5"/>
  <c r="Q20" i="5" s="1"/>
  <c r="P16" i="5"/>
  <c r="P20" i="5" s="1"/>
  <c r="O16" i="5"/>
  <c r="O20" i="5" s="1"/>
  <c r="N16" i="5"/>
  <c r="N20" i="5" s="1"/>
  <c r="M16" i="5"/>
  <c r="M20" i="5" s="1"/>
  <c r="L16" i="5"/>
  <c r="L20" i="5" s="1"/>
  <c r="K16" i="5"/>
  <c r="K20" i="5" s="1"/>
  <c r="J16" i="5"/>
  <c r="I16" i="5"/>
  <c r="I20" i="5" s="1"/>
  <c r="H16" i="5"/>
  <c r="H20" i="5" s="1"/>
  <c r="G16" i="5"/>
  <c r="G20" i="5" s="1"/>
  <c r="F16" i="5"/>
  <c r="F20" i="5" s="1"/>
  <c r="E16" i="5"/>
  <c r="D16" i="5"/>
  <c r="D20" i="5" s="1"/>
  <c r="C16" i="5"/>
  <c r="C20" i="5" s="1"/>
  <c r="AO17" i="5"/>
  <c r="B16" i="5"/>
  <c r="B20" i="5" s="1"/>
  <c r="AO4" i="5"/>
  <c r="AO17" i="3"/>
  <c r="AO4" i="3"/>
  <c r="AO17" i="2"/>
  <c r="B16" i="2"/>
  <c r="B20" i="2" s="1"/>
  <c r="AO4" i="2"/>
  <c r="G4" i="6" l="1"/>
  <c r="E5" i="6"/>
  <c r="C20" i="2"/>
  <c r="E6" i="6"/>
  <c r="D20" i="2"/>
  <c r="F6" i="6"/>
  <c r="L16" i="4"/>
  <c r="L20" i="4" s="1"/>
  <c r="AJ16" i="4"/>
  <c r="AJ20" i="4" s="1"/>
  <c r="AH16" i="4"/>
  <c r="AH20" i="4" s="1"/>
  <c r="AO13" i="4"/>
  <c r="AN16" i="4"/>
  <c r="AN20" i="4" s="1"/>
  <c r="G5" i="6"/>
  <c r="J20" i="5"/>
  <c r="G6" i="6"/>
  <c r="F5" i="6"/>
  <c r="AO15" i="4"/>
  <c r="AO14" i="4"/>
  <c r="AO11" i="4"/>
  <c r="D5" i="6"/>
  <c r="J16" i="4"/>
  <c r="J20" i="4" s="1"/>
  <c r="AO12" i="4"/>
  <c r="F4" i="6"/>
  <c r="H16" i="4"/>
  <c r="P16" i="4"/>
  <c r="P20" i="4" s="1"/>
  <c r="S16" i="4"/>
  <c r="S20" i="4" s="1"/>
  <c r="T16" i="4"/>
  <c r="T20" i="4" s="1"/>
  <c r="V16" i="4"/>
  <c r="V20" i="4" s="1"/>
  <c r="AD16" i="4"/>
  <c r="AD20" i="4" s="1"/>
  <c r="AL16" i="4"/>
  <c r="AL20" i="4" s="1"/>
  <c r="AA16" i="4"/>
  <c r="AA20" i="4" s="1"/>
  <c r="K16" i="4"/>
  <c r="K20" i="4" s="1"/>
  <c r="N16" i="4"/>
  <c r="N20" i="4" s="1"/>
  <c r="R16" i="4"/>
  <c r="R20" i="4" s="1"/>
  <c r="AB16" i="4"/>
  <c r="AB20" i="4" s="1"/>
  <c r="AF16" i="4"/>
  <c r="AF20" i="4" s="1"/>
  <c r="O16" i="4"/>
  <c r="O20" i="4" s="1"/>
  <c r="W16" i="4"/>
  <c r="W20" i="4" s="1"/>
  <c r="AE16" i="4"/>
  <c r="AE20" i="4" s="1"/>
  <c r="AI16" i="4"/>
  <c r="AI20" i="4" s="1"/>
  <c r="AM16" i="4"/>
  <c r="AM20" i="4" s="1"/>
  <c r="E4" i="6"/>
  <c r="D6" i="6"/>
  <c r="AO16" i="5"/>
  <c r="AO20" i="5" s="1"/>
  <c r="G16" i="4"/>
  <c r="AO16" i="3"/>
  <c r="AO20" i="3" s="1"/>
  <c r="F16" i="4"/>
  <c r="AO10" i="4"/>
  <c r="AO9" i="4"/>
  <c r="AO8" i="4"/>
  <c r="AO6" i="4"/>
  <c r="D16" i="4"/>
  <c r="AO7" i="4"/>
  <c r="AO5" i="4"/>
  <c r="AO16" i="2"/>
  <c r="AO20" i="2" s="1"/>
  <c r="C16" i="4"/>
  <c r="C20" i="4" s="1"/>
  <c r="X16" i="4"/>
  <c r="X20" i="4" s="1"/>
  <c r="AK16" i="4"/>
  <c r="AK20" i="4" s="1"/>
  <c r="AG16" i="4"/>
  <c r="AG20" i="4" s="1"/>
  <c r="AC16" i="4"/>
  <c r="AC20" i="4" s="1"/>
  <c r="Y16" i="4"/>
  <c r="Y20" i="4" s="1"/>
  <c r="U16" i="4"/>
  <c r="U20" i="4" s="1"/>
  <c r="Q16" i="4"/>
  <c r="Q20" i="4" s="1"/>
  <c r="M16" i="4"/>
  <c r="M20" i="4" s="1"/>
  <c r="I16" i="4"/>
  <c r="I20" i="4" s="1"/>
  <c r="E16" i="4"/>
  <c r="AO4" i="4"/>
  <c r="B16" i="4"/>
  <c r="B20" i="4" s="1"/>
  <c r="B16" i="1"/>
  <c r="E7" i="6" l="1"/>
  <c r="E9" i="6" s="1"/>
  <c r="D4" i="6"/>
  <c r="B20" i="1"/>
  <c r="G7" i="6"/>
  <c r="G9" i="6" s="1"/>
  <c r="H5" i="6"/>
  <c r="F7" i="6"/>
  <c r="F9" i="6" s="1"/>
  <c r="AO16" i="4"/>
  <c r="AO20" i="4" s="1"/>
  <c r="AO16" i="1"/>
  <c r="AO20" i="1" s="1"/>
  <c r="D7" i="6" l="1"/>
  <c r="D9" i="6" s="1"/>
  <c r="H4" i="6"/>
  <c r="H6" i="6"/>
  <c r="H7" i="6" l="1"/>
  <c r="H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" authorId="0" shapeId="0" xr:uid="{A86E06D1-C1BE-45C7-A3C3-FF1A2A7808B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<sst xmlns="http://schemas.openxmlformats.org/spreadsheetml/2006/main" count="247" uniqueCount="20">
  <si>
    <t>Total</t>
  </si>
  <si>
    <t>MPC</t>
  </si>
  <si>
    <t>MMT</t>
  </si>
  <si>
    <t>HPC</t>
  </si>
  <si>
    <t>FFP</t>
  </si>
  <si>
    <t>Available bal. to be booked</t>
  </si>
  <si>
    <t>Total PTR 2018 submissions</t>
  </si>
  <si>
    <t>Freight.Afirca</t>
  </si>
  <si>
    <t>Total PTR 2018</t>
  </si>
  <si>
    <t>Related to</t>
  </si>
  <si>
    <t xml:space="preserve">Submitted </t>
  </si>
  <si>
    <t>PTR</t>
  </si>
  <si>
    <t>Manfesto</t>
  </si>
  <si>
    <t xml:space="preserve"> </t>
  </si>
  <si>
    <t xml:space="preserve"> booked in Jan</t>
  </si>
  <si>
    <t xml:space="preserve"> booked in MAR</t>
  </si>
  <si>
    <t xml:space="preserve"> booked in Mar</t>
  </si>
  <si>
    <t xml:space="preserve"> booked in May</t>
  </si>
  <si>
    <t xml:space="preserve"> booked in may</t>
  </si>
  <si>
    <t xml:space="preserve">Booked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</si>
</sst>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 Light"/>
      <family val="2"/>
      <scheme val="maj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 style="thick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auto="1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4">
    <xf numFmtId="0" fontId="0" fillId="0" borderId="0" xfId="0"/>
    <xf numFmtId="0" fontId="3" fillId="0" borderId="0" xfId="0" applyFont="1"/>
    <xf numFmtId="4" fontId="3" fillId="0" borderId="1" xfId="0" applyNumberFormat="1" applyFont="1" applyBorder="1"/>
    <xf numFmtId="4" fontId="3" fillId="0" borderId="1" xfId="0" applyNumberFormat="1" applyFont="1" applyFill="1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" fontId="8" fillId="0" borderId="1" xfId="0" applyNumberFormat="1" applyFont="1" applyBorder="1" applyAlignment="1">
      <alignment horizontal="right" vertical="center"/>
    </xf>
    <xf numFmtId="3" fontId="3" fillId="0" borderId="7" xfId="0" applyNumberFormat="1" applyFont="1" applyBorder="1"/>
    <xf numFmtId="4" fontId="3" fillId="0" borderId="7" xfId="0" applyNumberFormat="1" applyFont="1" applyBorder="1"/>
    <xf numFmtId="4" fontId="3" fillId="0" borderId="7" xfId="0" applyNumberFormat="1" applyFont="1" applyFill="1" applyBorder="1"/>
    <xf numFmtId="4" fontId="3" fillId="0" borderId="12" xfId="0" applyNumberFormat="1" applyFont="1" applyBorder="1"/>
    <xf numFmtId="4" fontId="3" fillId="0" borderId="20" xfId="0" applyNumberFormat="1" applyFont="1" applyBorder="1"/>
    <xf numFmtId="4" fontId="3" fillId="2" borderId="21" xfId="1" applyNumberFormat="1" applyFont="1" applyFill="1" applyBorder="1"/>
    <xf numFmtId="16" fontId="3" fillId="2" borderId="18" xfId="0" applyNumberFormat="1" applyFont="1" applyFill="1" applyBorder="1" applyAlignment="1">
      <alignment horizontal="center" vertical="center"/>
    </xf>
    <xf numFmtId="4" fontId="3" fillId="0" borderId="4" xfId="0" applyNumberFormat="1" applyFont="1" applyBorder="1"/>
    <xf numFmtId="4" fontId="3" fillId="0" borderId="4" xfId="0" applyNumberFormat="1" applyFont="1" applyFill="1" applyBorder="1"/>
    <xf numFmtId="4" fontId="8" fillId="0" borderId="4" xfId="0" applyNumberFormat="1" applyFont="1" applyBorder="1" applyAlignment="1">
      <alignment horizontal="right" vertical="center"/>
    </xf>
    <xf numFmtId="4" fontId="3" fillId="0" borderId="23" xfId="0" applyNumberFormat="1" applyFont="1" applyBorder="1"/>
    <xf numFmtId="4" fontId="3" fillId="2" borderId="13" xfId="1" applyNumberFormat="1" applyFont="1" applyFill="1" applyBorder="1"/>
    <xf numFmtId="3" fontId="3" fillId="2" borderId="2" xfId="0" applyNumberFormat="1" applyFont="1" applyFill="1" applyBorder="1"/>
    <xf numFmtId="16" fontId="3" fillId="2" borderId="17" xfId="0" applyNumberFormat="1" applyFont="1" applyFill="1" applyBorder="1" applyAlignment="1">
      <alignment horizontal="center" vertical="center"/>
    </xf>
    <xf numFmtId="16" fontId="3" fillId="2" borderId="19" xfId="0" applyNumberFormat="1" applyFont="1" applyFill="1" applyBorder="1" applyAlignment="1">
      <alignment horizontal="center" vertical="center"/>
    </xf>
    <xf numFmtId="4" fontId="3" fillId="0" borderId="6" xfId="0" applyNumberFormat="1" applyFont="1" applyBorder="1"/>
    <xf numFmtId="4" fontId="3" fillId="0" borderId="27" xfId="0" applyNumberFormat="1" applyFont="1" applyBorder="1"/>
    <xf numFmtId="4" fontId="3" fillId="0" borderId="16" xfId="0" applyNumberFormat="1" applyFont="1" applyBorder="1"/>
    <xf numFmtId="4" fontId="3" fillId="0" borderId="28" xfId="0" applyNumberFormat="1" applyFont="1" applyBorder="1"/>
    <xf numFmtId="4" fontId="3" fillId="0" borderId="8" xfId="0" applyNumberFormat="1" applyFont="1" applyBorder="1"/>
    <xf numFmtId="4" fontId="3" fillId="0" borderId="11" xfId="0" applyNumberFormat="1" applyFont="1" applyBorder="1"/>
    <xf numFmtId="3" fontId="3" fillId="2" borderId="5" xfId="0" applyNumberFormat="1" applyFont="1" applyFill="1" applyBorder="1"/>
    <xf numFmtId="3" fontId="3" fillId="2" borderId="3" xfId="0" applyNumberFormat="1" applyFont="1" applyFill="1" applyBorder="1"/>
    <xf numFmtId="4" fontId="8" fillId="0" borderId="16" xfId="0" applyNumberFormat="1" applyFont="1" applyBorder="1" applyAlignment="1">
      <alignment horizontal="right" vertical="center"/>
    </xf>
    <xf numFmtId="4" fontId="8" fillId="0" borderId="28" xfId="0" applyNumberFormat="1" applyFont="1" applyBorder="1" applyAlignment="1">
      <alignment horizontal="right" vertical="center"/>
    </xf>
    <xf numFmtId="4" fontId="8" fillId="0" borderId="8" xfId="0" applyNumberFormat="1" applyFont="1" applyBorder="1" applyAlignment="1">
      <alignment horizontal="right" vertical="center"/>
    </xf>
    <xf numFmtId="4" fontId="8" fillId="0" borderId="11" xfId="0" applyNumberFormat="1" applyFont="1" applyBorder="1" applyAlignment="1">
      <alignment horizontal="right" vertical="center"/>
    </xf>
    <xf numFmtId="4" fontId="3" fillId="0" borderId="6" xfId="0" applyNumberFormat="1" applyFont="1" applyFill="1" applyBorder="1"/>
    <xf numFmtId="4" fontId="3" fillId="0" borderId="27" xfId="0" applyNumberFormat="1" applyFont="1" applyFill="1" applyBorder="1"/>
    <xf numFmtId="4" fontId="3" fillId="0" borderId="16" xfId="0" applyNumberFormat="1" applyFont="1" applyFill="1" applyBorder="1"/>
    <xf numFmtId="4" fontId="3" fillId="0" borderId="28" xfId="0" applyNumberFormat="1" applyFont="1" applyFill="1" applyBorder="1"/>
    <xf numFmtId="4" fontId="3" fillId="0" borderId="8" xfId="0" applyNumberFormat="1" applyFont="1" applyFill="1" applyBorder="1"/>
    <xf numFmtId="4" fontId="3" fillId="0" borderId="11" xfId="0" applyNumberFormat="1" applyFont="1" applyFill="1" applyBorder="1"/>
    <xf numFmtId="0" fontId="10" fillId="2" borderId="29" xfId="0" applyFont="1" applyFill="1" applyBorder="1"/>
    <xf numFmtId="0" fontId="11" fillId="2" borderId="30" xfId="0" applyFont="1" applyFill="1" applyBorder="1"/>
    <xf numFmtId="17" fontId="10" fillId="0" borderId="31" xfId="0" applyNumberFormat="1" applyFont="1" applyBorder="1"/>
    <xf numFmtId="17" fontId="10" fillId="0" borderId="32" xfId="0" applyNumberFormat="1" applyFont="1" applyBorder="1"/>
    <xf numFmtId="17" fontId="10" fillId="0" borderId="33" xfId="0" applyNumberFormat="1" applyFont="1" applyBorder="1"/>
    <xf numFmtId="4" fontId="1" fillId="2" borderId="34" xfId="0" applyNumberFormat="1" applyFont="1" applyFill="1" applyBorder="1" applyAlignment="1">
      <alignment horizontal="center" vertical="center"/>
    </xf>
    <xf numFmtId="3" fontId="3" fillId="0" borderId="6" xfId="0" applyNumberFormat="1" applyFont="1" applyBorder="1"/>
    <xf numFmtId="3" fontId="3" fillId="0" borderId="27" xfId="0" applyNumberFormat="1" applyFont="1" applyBorder="1"/>
    <xf numFmtId="0" fontId="10" fillId="2" borderId="21" xfId="0" applyFont="1" applyFill="1" applyBorder="1"/>
    <xf numFmtId="0" fontId="11" fillId="2" borderId="35" xfId="0" applyFont="1" applyFill="1" applyBorder="1"/>
    <xf numFmtId="17" fontId="10" fillId="0" borderId="36" xfId="0" applyNumberFormat="1" applyFont="1" applyBorder="1"/>
    <xf numFmtId="17" fontId="10" fillId="0" borderId="22" xfId="0" applyNumberFormat="1" applyFont="1" applyBorder="1"/>
    <xf numFmtId="17" fontId="10" fillId="0" borderId="24" xfId="0" applyNumberFormat="1" applyFont="1" applyBorder="1"/>
    <xf numFmtId="4" fontId="1" fillId="2" borderId="13" xfId="0" applyNumberFormat="1" applyFont="1" applyFill="1" applyBorder="1" applyAlignment="1">
      <alignment horizontal="center" vertical="center"/>
    </xf>
    <xf numFmtId="4" fontId="3" fillId="2" borderId="25" xfId="1" applyNumberFormat="1" applyFont="1" applyFill="1" applyBorder="1"/>
    <xf numFmtId="4" fontId="3" fillId="2" borderId="9" xfId="1" applyNumberFormat="1" applyFont="1" applyFill="1" applyBorder="1"/>
    <xf numFmtId="16" fontId="3" fillId="2" borderId="38" xfId="0" applyNumberFormat="1" applyFont="1" applyFill="1" applyBorder="1" applyAlignment="1">
      <alignment horizontal="center" vertical="center"/>
    </xf>
    <xf numFmtId="4" fontId="3" fillId="0" borderId="39" xfId="0" applyNumberFormat="1" applyFont="1" applyBorder="1"/>
    <xf numFmtId="4" fontId="3" fillId="0" borderId="40" xfId="0" applyNumberFormat="1" applyFont="1" applyBorder="1"/>
    <xf numFmtId="4" fontId="3" fillId="0" borderId="41" xfId="0" applyNumberFormat="1" applyFont="1" applyBorder="1"/>
    <xf numFmtId="3" fontId="3" fillId="2" borderId="42" xfId="0" applyNumberFormat="1" applyFont="1" applyFill="1" applyBorder="1"/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3" fillId="3" borderId="43" xfId="0" applyFont="1" applyFill="1" applyBorder="1"/>
    <xf numFmtId="3" fontId="3" fillId="3" borderId="44" xfId="0" applyNumberFormat="1" applyFont="1" applyFill="1" applyBorder="1" applyAlignment="1">
      <alignment horizontal="right" vertical="center"/>
    </xf>
    <xf numFmtId="3" fontId="3" fillId="3" borderId="44" xfId="0" applyNumberFormat="1" applyFont="1" applyFill="1" applyBorder="1"/>
    <xf numFmtId="4" fontId="3" fillId="3" borderId="44" xfId="0" applyNumberFormat="1" applyFont="1" applyFill="1" applyBorder="1"/>
    <xf numFmtId="4" fontId="3" fillId="3" borderId="45" xfId="0" applyNumberFormat="1" applyFont="1" applyFill="1" applyBorder="1"/>
    <xf numFmtId="0" fontId="3" fillId="3" borderId="46" xfId="0" applyFont="1" applyFill="1" applyBorder="1"/>
    <xf numFmtId="3" fontId="3" fillId="3" borderId="47" xfId="0" applyNumberFormat="1" applyFont="1" applyFill="1" applyBorder="1" applyAlignment="1">
      <alignment horizontal="right" vertical="center"/>
    </xf>
    <xf numFmtId="3" fontId="3" fillId="3" borderId="47" xfId="0" applyNumberFormat="1" applyFont="1" applyFill="1" applyBorder="1"/>
    <xf numFmtId="4" fontId="3" fillId="3" borderId="47" xfId="0" applyNumberFormat="1" applyFont="1" applyFill="1" applyBorder="1"/>
    <xf numFmtId="0" fontId="13" fillId="5" borderId="49" xfId="0" applyFont="1" applyFill="1" applyBorder="1" applyAlignment="1">
      <alignment horizontal="center" vertical="center"/>
    </xf>
    <xf numFmtId="3" fontId="3" fillId="5" borderId="50" xfId="0" applyNumberFormat="1" applyFont="1" applyFill="1" applyBorder="1"/>
    <xf numFmtId="3" fontId="3" fillId="5" borderId="51" xfId="0" applyNumberFormat="1" applyFont="1" applyFill="1" applyBorder="1"/>
    <xf numFmtId="3" fontId="3" fillId="3" borderId="44" xfId="0" applyNumberFormat="1" applyFont="1" applyFill="1" applyBorder="1" applyAlignment="1">
      <alignment horizontal="center" vertical="center"/>
    </xf>
    <xf numFmtId="3" fontId="3" fillId="3" borderId="47" xfId="0" applyNumberFormat="1" applyFont="1" applyFill="1" applyBorder="1" applyAlignment="1">
      <alignment horizontal="center" vertical="center"/>
    </xf>
    <xf numFmtId="3" fontId="3" fillId="3" borderId="45" xfId="0" applyNumberFormat="1" applyFont="1" applyFill="1" applyBorder="1"/>
    <xf numFmtId="3" fontId="3" fillId="3" borderId="44" xfId="0" applyNumberFormat="1" applyFont="1" applyFill="1" applyBorder="1" applyAlignment="1">
      <alignment horizontal="right"/>
    </xf>
    <xf numFmtId="3" fontId="3" fillId="3" borderId="47" xfId="0" applyNumberFormat="1" applyFont="1" applyFill="1" applyBorder="1" applyAlignment="1">
      <alignment horizontal="right"/>
    </xf>
    <xf numFmtId="3" fontId="3" fillId="3" borderId="48" xfId="0" applyNumberFormat="1" applyFont="1" applyFill="1" applyBorder="1"/>
    <xf numFmtId="0" fontId="6" fillId="7" borderId="13" xfId="0" applyFont="1" applyFill="1" applyBorder="1" applyAlignment="1">
      <alignment horizontal="center" vertical="center"/>
    </xf>
    <xf numFmtId="3" fontId="6" fillId="7" borderId="13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164" fontId="7" fillId="3" borderId="13" xfId="1" applyNumberFormat="1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3" fontId="7" fillId="8" borderId="13" xfId="1" applyNumberFormat="1" applyFont="1" applyFill="1" applyBorder="1" applyAlignment="1">
      <alignment horizontal="center" vertical="center"/>
    </xf>
    <xf numFmtId="164" fontId="7" fillId="8" borderId="13" xfId="1" applyNumberFormat="1" applyFont="1" applyFill="1" applyBorder="1" applyAlignment="1">
      <alignment horizontal="center" vertical="center"/>
    </xf>
    <xf numFmtId="0" fontId="6" fillId="4" borderId="43" xfId="0" applyFont="1" applyFill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3" fontId="6" fillId="0" borderId="44" xfId="0" applyNumberFormat="1" applyFont="1" applyBorder="1" applyAlignment="1">
      <alignment horizontal="center" vertical="center"/>
    </xf>
    <xf numFmtId="3" fontId="6" fillId="0" borderId="45" xfId="0" applyNumberFormat="1" applyFont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16" fontId="6" fillId="4" borderId="47" xfId="0" applyNumberFormat="1" applyFont="1" applyFill="1" applyBorder="1" applyAlignment="1">
      <alignment horizontal="center" vertical="center"/>
    </xf>
    <xf numFmtId="3" fontId="6" fillId="0" borderId="47" xfId="0" applyNumberFormat="1" applyFont="1" applyBorder="1" applyAlignment="1">
      <alignment horizontal="center" vertical="center"/>
    </xf>
    <xf numFmtId="3" fontId="6" fillId="0" borderId="48" xfId="0" applyNumberFormat="1" applyFont="1" applyBorder="1" applyAlignment="1">
      <alignment horizontal="center" vertical="center"/>
    </xf>
    <xf numFmtId="0" fontId="6" fillId="4" borderId="49" xfId="0" applyFont="1" applyFill="1" applyBorder="1" applyAlignment="1">
      <alignment horizontal="center" vertical="center"/>
    </xf>
    <xf numFmtId="16" fontId="9" fillId="4" borderId="50" xfId="0" applyNumberFormat="1" applyFont="1" applyFill="1" applyBorder="1" applyAlignment="1">
      <alignment horizontal="center" vertical="center"/>
    </xf>
    <xf numFmtId="3" fontId="6" fillId="4" borderId="50" xfId="1" applyNumberFormat="1" applyFont="1" applyFill="1" applyBorder="1" applyAlignment="1">
      <alignment horizontal="center" vertical="center"/>
    </xf>
    <xf numFmtId="164" fontId="6" fillId="4" borderId="50" xfId="1" applyNumberFormat="1" applyFont="1" applyFill="1" applyBorder="1" applyAlignment="1">
      <alignment horizontal="center" vertical="center"/>
    </xf>
    <xf numFmtId="3" fontId="6" fillId="4" borderId="51" xfId="1" applyNumberFormat="1" applyFont="1" applyFill="1" applyBorder="1" applyAlignment="1">
      <alignment horizontal="center" vertical="center"/>
    </xf>
    <xf numFmtId="4" fontId="3" fillId="0" borderId="0" xfId="0" applyNumberFormat="1" applyFont="1"/>
    <xf numFmtId="3" fontId="3" fillId="2" borderId="52" xfId="0" applyNumberFormat="1" applyFont="1" applyFill="1" applyBorder="1"/>
    <xf numFmtId="4" fontId="3" fillId="2" borderId="53" xfId="1" applyNumberFormat="1" applyFont="1" applyFill="1" applyBorder="1"/>
    <xf numFmtId="3" fontId="3" fillId="3" borderId="54" xfId="0" applyNumberFormat="1" applyFont="1" applyFill="1" applyBorder="1"/>
    <xf numFmtId="3" fontId="3" fillId="2" borderId="47" xfId="0" applyNumberFormat="1" applyFont="1" applyFill="1" applyBorder="1"/>
    <xf numFmtId="3" fontId="3" fillId="3" borderId="55" xfId="0" applyNumberFormat="1" applyFont="1" applyFill="1" applyBorder="1" applyAlignment="1">
      <alignment horizontal="right" vertical="center"/>
    </xf>
    <xf numFmtId="3" fontId="3" fillId="3" borderId="55" xfId="0" applyNumberFormat="1" applyFont="1" applyFill="1" applyBorder="1"/>
    <xf numFmtId="4" fontId="3" fillId="3" borderId="55" xfId="0" applyNumberFormat="1" applyFont="1" applyFill="1" applyBorder="1"/>
    <xf numFmtId="4" fontId="3" fillId="3" borderId="56" xfId="0" applyNumberFormat="1" applyFont="1" applyFill="1" applyBorder="1"/>
    <xf numFmtId="3" fontId="3" fillId="3" borderId="55" xfId="0" applyNumberFormat="1" applyFont="1" applyFill="1" applyBorder="1" applyAlignment="1">
      <alignment horizontal="center" vertical="center"/>
    </xf>
    <xf numFmtId="3" fontId="3" fillId="3" borderId="56" xfId="0" applyNumberFormat="1" applyFont="1" applyFill="1" applyBorder="1"/>
    <xf numFmtId="3" fontId="3" fillId="3" borderId="55" xfId="0" applyNumberFormat="1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" fontId="1" fillId="2" borderId="14" xfId="0" applyNumberFormat="1" applyFont="1" applyFill="1" applyBorder="1" applyAlignment="1">
      <alignment horizontal="center" vertical="center"/>
    </xf>
    <xf numFmtId="16" fontId="1" fillId="2" borderId="15" xfId="0" applyNumberFormat="1" applyFont="1" applyFill="1" applyBorder="1" applyAlignment="1">
      <alignment horizontal="center" vertical="center"/>
    </xf>
    <xf numFmtId="16" fontId="1" fillId="2" borderId="10" xfId="0" applyNumberFormat="1" applyFont="1" applyFill="1" applyBorder="1" applyAlignment="1">
      <alignment horizontal="center" vertical="center"/>
    </xf>
    <xf numFmtId="4" fontId="1" fillId="2" borderId="25" xfId="0" applyNumberFormat="1" applyFont="1" applyFill="1" applyBorder="1" applyAlignment="1">
      <alignment horizontal="center" vertical="center"/>
    </xf>
    <xf numFmtId="4" fontId="1" fillId="2" borderId="26" xfId="0" applyNumberFormat="1" applyFont="1" applyFill="1" applyBorder="1" applyAlignment="1">
      <alignment horizontal="center" vertical="center"/>
    </xf>
    <xf numFmtId="16" fontId="1" fillId="2" borderId="37" xfId="0" applyNumberFormat="1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197579</xdr:rowOff>
    </xdr:from>
    <xdr:to>
      <xdr:col>1</xdr:col>
      <xdr:colOff>1831</xdr:colOff>
      <xdr:row>1</xdr:row>
      <xdr:rowOff>506775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8AA6B00-E53C-4EAB-8A8B-7ADF4691CDF3}"/>
            </a:ext>
          </a:extLst>
        </xdr:cNvPr>
        <xdr:cNvSpPr txBox="1"/>
      </xdr:nvSpPr>
      <xdr:spPr>
        <a:xfrm rot="1380515">
          <a:off x="2805107" y="397604"/>
          <a:ext cx="44699" cy="3091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4</xdr:col>
      <xdr:colOff>0</xdr:colOff>
      <xdr:row>1</xdr:row>
      <xdr:rowOff>197579</xdr:rowOff>
    </xdr:from>
    <xdr:to>
      <xdr:col>4</xdr:col>
      <xdr:colOff>1831</xdr:colOff>
      <xdr:row>1</xdr:row>
      <xdr:rowOff>506775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B8CB925-4BE6-42E6-8791-80572E11716E}"/>
            </a:ext>
          </a:extLst>
        </xdr:cNvPr>
        <xdr:cNvSpPr txBox="1"/>
      </xdr:nvSpPr>
      <xdr:spPr>
        <a:xfrm rot="1380515">
          <a:off x="169545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7</xdr:col>
      <xdr:colOff>0</xdr:colOff>
      <xdr:row>1</xdr:row>
      <xdr:rowOff>197579</xdr:rowOff>
    </xdr:from>
    <xdr:to>
      <xdr:col>7</xdr:col>
      <xdr:colOff>1831</xdr:colOff>
      <xdr:row>1</xdr:row>
      <xdr:rowOff>506775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1ACF45B-484D-4419-9AF0-BCDBB0BC6C87}"/>
            </a:ext>
          </a:extLst>
        </xdr:cNvPr>
        <xdr:cNvSpPr txBox="1"/>
      </xdr:nvSpPr>
      <xdr:spPr>
        <a:xfrm rot="1380515">
          <a:off x="169545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CFC5046-F202-4E45-AEE9-3A382CC35E51}"/>
            </a:ext>
          </a:extLst>
        </xdr:cNvPr>
        <xdr:cNvSpPr txBox="1"/>
      </xdr:nvSpPr>
      <xdr:spPr>
        <a:xfrm rot="1380515">
          <a:off x="346710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39C6CA6-B951-43A5-98D7-2FB35A2FFD03}"/>
            </a:ext>
          </a:extLst>
        </xdr:cNvPr>
        <xdr:cNvSpPr txBox="1"/>
      </xdr:nvSpPr>
      <xdr:spPr>
        <a:xfrm rot="1380515">
          <a:off x="169545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087337C-2FCC-4D4F-AABC-3BE7EC0652FF}"/>
            </a:ext>
          </a:extLst>
        </xdr:cNvPr>
        <xdr:cNvSpPr txBox="1"/>
      </xdr:nvSpPr>
      <xdr:spPr>
        <a:xfrm rot="1380515">
          <a:off x="346710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BE27774-50AC-4D5B-B096-B0DE8D5C16FB}"/>
            </a:ext>
          </a:extLst>
        </xdr:cNvPr>
        <xdr:cNvSpPr txBox="1"/>
      </xdr:nvSpPr>
      <xdr:spPr>
        <a:xfrm rot="1380515">
          <a:off x="169545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23C9700-85EE-4BA4-883B-D2274B856420}"/>
            </a:ext>
          </a:extLst>
        </xdr:cNvPr>
        <xdr:cNvSpPr txBox="1"/>
      </xdr:nvSpPr>
      <xdr:spPr>
        <a:xfrm rot="1380515">
          <a:off x="346710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4AC2028-5951-4CB9-99C0-44CE29202B46}"/>
            </a:ext>
          </a:extLst>
        </xdr:cNvPr>
        <xdr:cNvSpPr txBox="1"/>
      </xdr:nvSpPr>
      <xdr:spPr>
        <a:xfrm rot="1380515">
          <a:off x="169545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8C74D1F-816E-4E7F-B1D3-6D8294DE23F7}"/>
            </a:ext>
          </a:extLst>
        </xdr:cNvPr>
        <xdr:cNvSpPr txBox="1"/>
      </xdr:nvSpPr>
      <xdr:spPr>
        <a:xfrm rot="1380515">
          <a:off x="346710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270664F-5949-434C-85A2-AFAD54293DFF}"/>
            </a:ext>
          </a:extLst>
        </xdr:cNvPr>
        <xdr:cNvSpPr txBox="1"/>
      </xdr:nvSpPr>
      <xdr:spPr>
        <a:xfrm rot="1380515">
          <a:off x="169545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22</xdr:col>
      <xdr:colOff>0</xdr:colOff>
      <xdr:row>1</xdr:row>
      <xdr:rowOff>197579</xdr:rowOff>
    </xdr:from>
    <xdr:to>
      <xdr:col>22</xdr:col>
      <xdr:colOff>1831</xdr:colOff>
      <xdr:row>1</xdr:row>
      <xdr:rowOff>506775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4B2E84A-E60A-41CE-8A5D-CB85DC491544}"/>
            </a:ext>
          </a:extLst>
        </xdr:cNvPr>
        <xdr:cNvSpPr txBox="1"/>
      </xdr:nvSpPr>
      <xdr:spPr>
        <a:xfrm rot="1380515">
          <a:off x="346710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22</xdr:col>
      <xdr:colOff>0</xdr:colOff>
      <xdr:row>1</xdr:row>
      <xdr:rowOff>197579</xdr:rowOff>
    </xdr:from>
    <xdr:to>
      <xdr:col>22</xdr:col>
      <xdr:colOff>1831</xdr:colOff>
      <xdr:row>1</xdr:row>
      <xdr:rowOff>506775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932764-06F0-4252-A66D-24AD41EF62C0}"/>
            </a:ext>
          </a:extLst>
        </xdr:cNvPr>
        <xdr:cNvSpPr txBox="1"/>
      </xdr:nvSpPr>
      <xdr:spPr>
        <a:xfrm rot="1380515">
          <a:off x="169545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25</xdr:col>
      <xdr:colOff>0</xdr:colOff>
      <xdr:row>1</xdr:row>
      <xdr:rowOff>197579</xdr:rowOff>
    </xdr:from>
    <xdr:to>
      <xdr:col>25</xdr:col>
      <xdr:colOff>1831</xdr:colOff>
      <xdr:row>1</xdr:row>
      <xdr:rowOff>506775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7FC4D9D-4DF6-4C82-86F8-0B918A8F0998}"/>
            </a:ext>
          </a:extLst>
        </xdr:cNvPr>
        <xdr:cNvSpPr txBox="1"/>
      </xdr:nvSpPr>
      <xdr:spPr>
        <a:xfrm rot="1380515">
          <a:off x="346710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25</xdr:col>
      <xdr:colOff>0</xdr:colOff>
      <xdr:row>1</xdr:row>
      <xdr:rowOff>197579</xdr:rowOff>
    </xdr:from>
    <xdr:to>
      <xdr:col>25</xdr:col>
      <xdr:colOff>1831</xdr:colOff>
      <xdr:row>1</xdr:row>
      <xdr:rowOff>506775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AB2E5FD-8467-435D-90E6-60F49CA97B68}"/>
            </a:ext>
          </a:extLst>
        </xdr:cNvPr>
        <xdr:cNvSpPr txBox="1"/>
      </xdr:nvSpPr>
      <xdr:spPr>
        <a:xfrm rot="1380515">
          <a:off x="169545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28</xdr:col>
      <xdr:colOff>0</xdr:colOff>
      <xdr:row>1</xdr:row>
      <xdr:rowOff>197579</xdr:rowOff>
    </xdr:from>
    <xdr:to>
      <xdr:col>28</xdr:col>
      <xdr:colOff>1831</xdr:colOff>
      <xdr:row>1</xdr:row>
      <xdr:rowOff>506775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308F85A-295A-437C-9E47-914D08C370BE}"/>
            </a:ext>
          </a:extLst>
        </xdr:cNvPr>
        <xdr:cNvSpPr txBox="1"/>
      </xdr:nvSpPr>
      <xdr:spPr>
        <a:xfrm rot="1380515">
          <a:off x="346710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28</xdr:col>
      <xdr:colOff>0</xdr:colOff>
      <xdr:row>1</xdr:row>
      <xdr:rowOff>197579</xdr:rowOff>
    </xdr:from>
    <xdr:to>
      <xdr:col>28</xdr:col>
      <xdr:colOff>1831</xdr:colOff>
      <xdr:row>1</xdr:row>
      <xdr:rowOff>506775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C8EC3DF-3317-43AB-B6D1-E5E7D07E1EF1}"/>
            </a:ext>
          </a:extLst>
        </xdr:cNvPr>
        <xdr:cNvSpPr txBox="1"/>
      </xdr:nvSpPr>
      <xdr:spPr>
        <a:xfrm rot="1380515">
          <a:off x="169545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31</xdr:col>
      <xdr:colOff>0</xdr:colOff>
      <xdr:row>1</xdr:row>
      <xdr:rowOff>197579</xdr:rowOff>
    </xdr:from>
    <xdr:to>
      <xdr:col>31</xdr:col>
      <xdr:colOff>1831</xdr:colOff>
      <xdr:row>1</xdr:row>
      <xdr:rowOff>506775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7E32883-28B0-48FD-AB23-187CD9A5097A}"/>
            </a:ext>
          </a:extLst>
        </xdr:cNvPr>
        <xdr:cNvSpPr txBox="1"/>
      </xdr:nvSpPr>
      <xdr:spPr>
        <a:xfrm rot="1380515">
          <a:off x="346710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31</xdr:col>
      <xdr:colOff>0</xdr:colOff>
      <xdr:row>1</xdr:row>
      <xdr:rowOff>197579</xdr:rowOff>
    </xdr:from>
    <xdr:to>
      <xdr:col>31</xdr:col>
      <xdr:colOff>1831</xdr:colOff>
      <xdr:row>1</xdr:row>
      <xdr:rowOff>506775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B04D8A4-D964-44AE-992A-1F2C3FB8F21C}"/>
            </a:ext>
          </a:extLst>
        </xdr:cNvPr>
        <xdr:cNvSpPr txBox="1"/>
      </xdr:nvSpPr>
      <xdr:spPr>
        <a:xfrm rot="1380515">
          <a:off x="169545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34</xdr:col>
      <xdr:colOff>0</xdr:colOff>
      <xdr:row>1</xdr:row>
      <xdr:rowOff>197579</xdr:rowOff>
    </xdr:from>
    <xdr:to>
      <xdr:col>34</xdr:col>
      <xdr:colOff>1831</xdr:colOff>
      <xdr:row>1</xdr:row>
      <xdr:rowOff>506775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5ACBC0B-0AFD-47D2-8939-08967E1B8CDE}"/>
            </a:ext>
          </a:extLst>
        </xdr:cNvPr>
        <xdr:cNvSpPr txBox="1"/>
      </xdr:nvSpPr>
      <xdr:spPr>
        <a:xfrm rot="1380515">
          <a:off x="346710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34</xdr:col>
      <xdr:colOff>0</xdr:colOff>
      <xdr:row>1</xdr:row>
      <xdr:rowOff>197579</xdr:rowOff>
    </xdr:from>
    <xdr:to>
      <xdr:col>34</xdr:col>
      <xdr:colOff>1831</xdr:colOff>
      <xdr:row>1</xdr:row>
      <xdr:rowOff>506775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C094035-2087-48AB-A342-574BBD1D1306}"/>
            </a:ext>
          </a:extLst>
        </xdr:cNvPr>
        <xdr:cNvSpPr txBox="1"/>
      </xdr:nvSpPr>
      <xdr:spPr>
        <a:xfrm rot="1380515">
          <a:off x="169545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37</xdr:col>
      <xdr:colOff>0</xdr:colOff>
      <xdr:row>1</xdr:row>
      <xdr:rowOff>197579</xdr:rowOff>
    </xdr:from>
    <xdr:to>
      <xdr:col>37</xdr:col>
      <xdr:colOff>1831</xdr:colOff>
      <xdr:row>1</xdr:row>
      <xdr:rowOff>506775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50A29AB-B738-43F7-8423-A67F4E0F8FF6}"/>
            </a:ext>
          </a:extLst>
        </xdr:cNvPr>
        <xdr:cNvSpPr txBox="1"/>
      </xdr:nvSpPr>
      <xdr:spPr>
        <a:xfrm rot="1380515">
          <a:off x="346710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37</xdr:col>
      <xdr:colOff>0</xdr:colOff>
      <xdr:row>1</xdr:row>
      <xdr:rowOff>197579</xdr:rowOff>
    </xdr:from>
    <xdr:to>
      <xdr:col>37</xdr:col>
      <xdr:colOff>1831</xdr:colOff>
      <xdr:row>1</xdr:row>
      <xdr:rowOff>506775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243D111-7579-4E90-8E3E-93C61D1B64B2}"/>
            </a:ext>
          </a:extLst>
        </xdr:cNvPr>
        <xdr:cNvSpPr txBox="1"/>
      </xdr:nvSpPr>
      <xdr:spPr>
        <a:xfrm rot="1380515">
          <a:off x="169545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40</xdr:col>
      <xdr:colOff>0</xdr:colOff>
      <xdr:row>1</xdr:row>
      <xdr:rowOff>197579</xdr:rowOff>
    </xdr:from>
    <xdr:to>
      <xdr:col>40</xdr:col>
      <xdr:colOff>1831</xdr:colOff>
      <xdr:row>1</xdr:row>
      <xdr:rowOff>506775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CDCF42C-1364-419D-A2E4-CA84E2DD2179}"/>
            </a:ext>
          </a:extLst>
        </xdr:cNvPr>
        <xdr:cNvSpPr txBox="1"/>
      </xdr:nvSpPr>
      <xdr:spPr>
        <a:xfrm rot="1380515">
          <a:off x="3467100" y="397604"/>
          <a:ext cx="1831" cy="439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4</xdr:col>
      <xdr:colOff>0</xdr:colOff>
      <xdr:row>1</xdr:row>
      <xdr:rowOff>197579</xdr:rowOff>
    </xdr:from>
    <xdr:to>
      <xdr:col>4</xdr:col>
      <xdr:colOff>1831</xdr:colOff>
      <xdr:row>1</xdr:row>
      <xdr:rowOff>506775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68A5070-EF25-467B-B38F-29E00F8635DC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7</xdr:col>
      <xdr:colOff>0</xdr:colOff>
      <xdr:row>1</xdr:row>
      <xdr:rowOff>197579</xdr:rowOff>
    </xdr:from>
    <xdr:to>
      <xdr:col>7</xdr:col>
      <xdr:colOff>1831</xdr:colOff>
      <xdr:row>1</xdr:row>
      <xdr:rowOff>506775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5A72EAD-6FD5-4797-88DF-0AB84F03C93D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82FE50F-5BB8-4C2D-9B1D-832026019AA8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69B61C0-408D-41D1-967E-12074A061044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46EFC61-5D6D-47B3-AE89-D8843F974EDC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F6FF873-30A0-4A22-95C8-2433AA224D48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7</xdr:col>
      <xdr:colOff>0</xdr:colOff>
      <xdr:row>1</xdr:row>
      <xdr:rowOff>197579</xdr:rowOff>
    </xdr:from>
    <xdr:to>
      <xdr:col>7</xdr:col>
      <xdr:colOff>1831</xdr:colOff>
      <xdr:row>1</xdr:row>
      <xdr:rowOff>506775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9D66663-4F70-4EEB-BE69-905E37F722A9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A85033C-9A63-4D9C-845C-95246E0F641E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C850352-27A2-42D8-95B2-206BAF65B783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4221343-735D-4FA0-8DC2-3895F7940971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53568F9-E264-47EC-B8CF-52D0E924C7F3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22</xdr:col>
      <xdr:colOff>0</xdr:colOff>
      <xdr:row>1</xdr:row>
      <xdr:rowOff>197579</xdr:rowOff>
    </xdr:from>
    <xdr:to>
      <xdr:col>22</xdr:col>
      <xdr:colOff>1831</xdr:colOff>
      <xdr:row>1</xdr:row>
      <xdr:rowOff>506775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2B2D4FB-E507-489A-BDD9-50789C99B7A4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25</xdr:col>
      <xdr:colOff>0</xdr:colOff>
      <xdr:row>1</xdr:row>
      <xdr:rowOff>197579</xdr:rowOff>
    </xdr:from>
    <xdr:to>
      <xdr:col>25</xdr:col>
      <xdr:colOff>1831</xdr:colOff>
      <xdr:row>1</xdr:row>
      <xdr:rowOff>506775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899C8AC5-C773-449A-9702-BFD5680722F3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28</xdr:col>
      <xdr:colOff>0</xdr:colOff>
      <xdr:row>1</xdr:row>
      <xdr:rowOff>197579</xdr:rowOff>
    </xdr:from>
    <xdr:to>
      <xdr:col>28</xdr:col>
      <xdr:colOff>1831</xdr:colOff>
      <xdr:row>1</xdr:row>
      <xdr:rowOff>506775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8925632-48AE-4F86-B317-EA95BADE76AF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31</xdr:col>
      <xdr:colOff>0</xdr:colOff>
      <xdr:row>1</xdr:row>
      <xdr:rowOff>197579</xdr:rowOff>
    </xdr:from>
    <xdr:to>
      <xdr:col>31</xdr:col>
      <xdr:colOff>1831</xdr:colOff>
      <xdr:row>1</xdr:row>
      <xdr:rowOff>506775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4B1C646-FE86-4F23-90BC-61C5C474C4FF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34</xdr:col>
      <xdr:colOff>0</xdr:colOff>
      <xdr:row>1</xdr:row>
      <xdr:rowOff>197579</xdr:rowOff>
    </xdr:from>
    <xdr:to>
      <xdr:col>34</xdr:col>
      <xdr:colOff>1831</xdr:colOff>
      <xdr:row>1</xdr:row>
      <xdr:rowOff>506775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77FB9924-7B39-479A-BADD-D23E6FD58F4B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37</xdr:col>
      <xdr:colOff>0</xdr:colOff>
      <xdr:row>1</xdr:row>
      <xdr:rowOff>197579</xdr:rowOff>
    </xdr:from>
    <xdr:to>
      <xdr:col>37</xdr:col>
      <xdr:colOff>1831</xdr:colOff>
      <xdr:row>1</xdr:row>
      <xdr:rowOff>506775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F19606B-F0EB-4116-A5E8-5C44DD07B63D}"/>
            </a:ext>
          </a:extLst>
        </xdr:cNvPr>
        <xdr:cNvSpPr txBox="1"/>
      </xdr:nvSpPr>
      <xdr:spPr>
        <a:xfrm rot="1380515">
          <a:off x="9906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197579</xdr:rowOff>
    </xdr:from>
    <xdr:to>
      <xdr:col>1</xdr:col>
      <xdr:colOff>1831</xdr:colOff>
      <xdr:row>1</xdr:row>
      <xdr:rowOff>506775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4467B3FD-0570-437D-9629-7113FD5CC9EA}"/>
            </a:ext>
          </a:extLst>
        </xdr:cNvPr>
        <xdr:cNvSpPr txBox="1"/>
      </xdr:nvSpPr>
      <xdr:spPr>
        <a:xfrm rot="1380515">
          <a:off x="9048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4</xdr:col>
      <xdr:colOff>0</xdr:colOff>
      <xdr:row>1</xdr:row>
      <xdr:rowOff>197579</xdr:rowOff>
    </xdr:from>
    <xdr:to>
      <xdr:col>4</xdr:col>
      <xdr:colOff>1831</xdr:colOff>
      <xdr:row>1</xdr:row>
      <xdr:rowOff>506775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7145BC48-CC89-433F-8F98-BF0840BF26F0}"/>
            </a:ext>
          </a:extLst>
        </xdr:cNvPr>
        <xdr:cNvSpPr txBox="1"/>
      </xdr:nvSpPr>
      <xdr:spPr>
        <a:xfrm rot="1380515">
          <a:off x="3619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7</xdr:col>
      <xdr:colOff>0</xdr:colOff>
      <xdr:row>1</xdr:row>
      <xdr:rowOff>197579</xdr:rowOff>
    </xdr:from>
    <xdr:to>
      <xdr:col>7</xdr:col>
      <xdr:colOff>1831</xdr:colOff>
      <xdr:row>1</xdr:row>
      <xdr:rowOff>506775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280F2FDE-F116-4D75-B1A0-52AE18D0B1B5}"/>
            </a:ext>
          </a:extLst>
        </xdr:cNvPr>
        <xdr:cNvSpPr txBox="1"/>
      </xdr:nvSpPr>
      <xdr:spPr>
        <a:xfrm rot="1380515">
          <a:off x="6334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155A6E1-040B-4F8E-8B74-6E96D27F62E5}"/>
            </a:ext>
          </a:extLst>
        </xdr:cNvPr>
        <xdr:cNvSpPr txBox="1"/>
      </xdr:nvSpPr>
      <xdr:spPr>
        <a:xfrm rot="1380515">
          <a:off x="9048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D333AAA8-023E-4AB6-94C8-42069766C282}"/>
            </a:ext>
          </a:extLst>
        </xdr:cNvPr>
        <xdr:cNvSpPr txBox="1"/>
      </xdr:nvSpPr>
      <xdr:spPr>
        <a:xfrm rot="1380515">
          <a:off x="9048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5998CB5-05BB-45BF-A11F-DE74A8E107C6}"/>
            </a:ext>
          </a:extLst>
        </xdr:cNvPr>
        <xdr:cNvSpPr txBox="1"/>
      </xdr:nvSpPr>
      <xdr:spPr>
        <a:xfrm rot="1380515">
          <a:off x="11763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3315090E-718E-4CB1-A0E5-042232BE2034}"/>
            </a:ext>
          </a:extLst>
        </xdr:cNvPr>
        <xdr:cNvSpPr txBox="1"/>
      </xdr:nvSpPr>
      <xdr:spPr>
        <a:xfrm rot="1380515">
          <a:off x="11763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297A7CAF-190B-4035-9934-EAFCE9C2339D}"/>
            </a:ext>
          </a:extLst>
        </xdr:cNvPr>
        <xdr:cNvSpPr txBox="1"/>
      </xdr:nvSpPr>
      <xdr:spPr>
        <a:xfrm rot="1380515">
          <a:off x="14478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EEC0C4DA-D7CF-4D81-A56E-0419B2CF6863}"/>
            </a:ext>
          </a:extLst>
        </xdr:cNvPr>
        <xdr:cNvSpPr txBox="1"/>
      </xdr:nvSpPr>
      <xdr:spPr>
        <a:xfrm rot="1380515">
          <a:off x="14478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16872902-88F0-490F-AD9A-4C61BE86562F}"/>
            </a:ext>
          </a:extLst>
        </xdr:cNvPr>
        <xdr:cNvSpPr txBox="1"/>
      </xdr:nvSpPr>
      <xdr:spPr>
        <a:xfrm rot="1380515">
          <a:off x="171926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71B4D863-841C-47A9-9F41-421B56F158B3}"/>
            </a:ext>
          </a:extLst>
        </xdr:cNvPr>
        <xdr:cNvSpPr txBox="1"/>
      </xdr:nvSpPr>
      <xdr:spPr>
        <a:xfrm rot="1380515">
          <a:off x="171926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22</xdr:col>
      <xdr:colOff>0</xdr:colOff>
      <xdr:row>1</xdr:row>
      <xdr:rowOff>197579</xdr:rowOff>
    </xdr:from>
    <xdr:to>
      <xdr:col>22</xdr:col>
      <xdr:colOff>1831</xdr:colOff>
      <xdr:row>1</xdr:row>
      <xdr:rowOff>506775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8FA65E2-7E47-4E8C-A11D-1F93B3B84AC2}"/>
            </a:ext>
          </a:extLst>
        </xdr:cNvPr>
        <xdr:cNvSpPr txBox="1"/>
      </xdr:nvSpPr>
      <xdr:spPr>
        <a:xfrm rot="1380515">
          <a:off x="199072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22</xdr:col>
      <xdr:colOff>0</xdr:colOff>
      <xdr:row>1</xdr:row>
      <xdr:rowOff>197579</xdr:rowOff>
    </xdr:from>
    <xdr:to>
      <xdr:col>22</xdr:col>
      <xdr:colOff>1831</xdr:colOff>
      <xdr:row>1</xdr:row>
      <xdr:rowOff>506775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62BC433F-3420-4CA0-A89B-9F88F596A5DA}"/>
            </a:ext>
          </a:extLst>
        </xdr:cNvPr>
        <xdr:cNvSpPr txBox="1"/>
      </xdr:nvSpPr>
      <xdr:spPr>
        <a:xfrm rot="1380515">
          <a:off x="199072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25</xdr:col>
      <xdr:colOff>0</xdr:colOff>
      <xdr:row>1</xdr:row>
      <xdr:rowOff>197579</xdr:rowOff>
    </xdr:from>
    <xdr:to>
      <xdr:col>25</xdr:col>
      <xdr:colOff>1831</xdr:colOff>
      <xdr:row>1</xdr:row>
      <xdr:rowOff>506775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9D6BDED6-F721-46EC-8F17-6DF8B9383BF1}"/>
            </a:ext>
          </a:extLst>
        </xdr:cNvPr>
        <xdr:cNvSpPr txBox="1"/>
      </xdr:nvSpPr>
      <xdr:spPr>
        <a:xfrm rot="1380515">
          <a:off x="226218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25</xdr:col>
      <xdr:colOff>0</xdr:colOff>
      <xdr:row>1</xdr:row>
      <xdr:rowOff>197579</xdr:rowOff>
    </xdr:from>
    <xdr:to>
      <xdr:col>25</xdr:col>
      <xdr:colOff>1831</xdr:colOff>
      <xdr:row>1</xdr:row>
      <xdr:rowOff>506775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ECA3EE3C-3453-439F-831E-A00CAEC3A262}"/>
            </a:ext>
          </a:extLst>
        </xdr:cNvPr>
        <xdr:cNvSpPr txBox="1"/>
      </xdr:nvSpPr>
      <xdr:spPr>
        <a:xfrm rot="1380515">
          <a:off x="226218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28</xdr:col>
      <xdr:colOff>0</xdr:colOff>
      <xdr:row>1</xdr:row>
      <xdr:rowOff>197579</xdr:rowOff>
    </xdr:from>
    <xdr:to>
      <xdr:col>28</xdr:col>
      <xdr:colOff>1831</xdr:colOff>
      <xdr:row>1</xdr:row>
      <xdr:rowOff>506775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3D8CEECB-43C5-4BC2-B5A5-8A32DCBECCC3}"/>
            </a:ext>
          </a:extLst>
        </xdr:cNvPr>
        <xdr:cNvSpPr txBox="1"/>
      </xdr:nvSpPr>
      <xdr:spPr>
        <a:xfrm rot="1380515">
          <a:off x="25336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28</xdr:col>
      <xdr:colOff>0</xdr:colOff>
      <xdr:row>1</xdr:row>
      <xdr:rowOff>197579</xdr:rowOff>
    </xdr:from>
    <xdr:to>
      <xdr:col>28</xdr:col>
      <xdr:colOff>1831</xdr:colOff>
      <xdr:row>1</xdr:row>
      <xdr:rowOff>506775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8ECAEDA2-C7C0-4440-B2B8-E5A93ED028DE}"/>
            </a:ext>
          </a:extLst>
        </xdr:cNvPr>
        <xdr:cNvSpPr txBox="1"/>
      </xdr:nvSpPr>
      <xdr:spPr>
        <a:xfrm rot="1380515">
          <a:off x="25336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31</xdr:col>
      <xdr:colOff>0</xdr:colOff>
      <xdr:row>1</xdr:row>
      <xdr:rowOff>197579</xdr:rowOff>
    </xdr:from>
    <xdr:to>
      <xdr:col>31</xdr:col>
      <xdr:colOff>1831</xdr:colOff>
      <xdr:row>1</xdr:row>
      <xdr:rowOff>506775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8E899657-FB7D-439A-BF25-53A27E696799}"/>
            </a:ext>
          </a:extLst>
        </xdr:cNvPr>
        <xdr:cNvSpPr txBox="1"/>
      </xdr:nvSpPr>
      <xdr:spPr>
        <a:xfrm rot="1380515">
          <a:off x="28051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31</xdr:col>
      <xdr:colOff>0</xdr:colOff>
      <xdr:row>1</xdr:row>
      <xdr:rowOff>197579</xdr:rowOff>
    </xdr:from>
    <xdr:to>
      <xdr:col>31</xdr:col>
      <xdr:colOff>1831</xdr:colOff>
      <xdr:row>1</xdr:row>
      <xdr:rowOff>506775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E89CA002-B94E-4F5C-95FA-B22970233A8A}"/>
            </a:ext>
          </a:extLst>
        </xdr:cNvPr>
        <xdr:cNvSpPr txBox="1"/>
      </xdr:nvSpPr>
      <xdr:spPr>
        <a:xfrm rot="1380515">
          <a:off x="28051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34</xdr:col>
      <xdr:colOff>0</xdr:colOff>
      <xdr:row>1</xdr:row>
      <xdr:rowOff>197579</xdr:rowOff>
    </xdr:from>
    <xdr:to>
      <xdr:col>34</xdr:col>
      <xdr:colOff>1831</xdr:colOff>
      <xdr:row>1</xdr:row>
      <xdr:rowOff>506775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195410B7-6724-48BF-B70B-5187E273C4BA}"/>
            </a:ext>
          </a:extLst>
        </xdr:cNvPr>
        <xdr:cNvSpPr txBox="1"/>
      </xdr:nvSpPr>
      <xdr:spPr>
        <a:xfrm rot="1380515">
          <a:off x="30765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34</xdr:col>
      <xdr:colOff>0</xdr:colOff>
      <xdr:row>1</xdr:row>
      <xdr:rowOff>197579</xdr:rowOff>
    </xdr:from>
    <xdr:to>
      <xdr:col>34</xdr:col>
      <xdr:colOff>1831</xdr:colOff>
      <xdr:row>1</xdr:row>
      <xdr:rowOff>506775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13DA1D2A-FD96-4C78-984B-A1EE27440B30}"/>
            </a:ext>
          </a:extLst>
        </xdr:cNvPr>
        <xdr:cNvSpPr txBox="1"/>
      </xdr:nvSpPr>
      <xdr:spPr>
        <a:xfrm rot="1380515">
          <a:off x="30765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37</xdr:col>
      <xdr:colOff>0</xdr:colOff>
      <xdr:row>1</xdr:row>
      <xdr:rowOff>197579</xdr:rowOff>
    </xdr:from>
    <xdr:to>
      <xdr:col>37</xdr:col>
      <xdr:colOff>1831</xdr:colOff>
      <xdr:row>1</xdr:row>
      <xdr:rowOff>506775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26FFB3DF-8F5F-4987-8E06-EA3357EDAD66}"/>
            </a:ext>
          </a:extLst>
        </xdr:cNvPr>
        <xdr:cNvSpPr txBox="1"/>
      </xdr:nvSpPr>
      <xdr:spPr>
        <a:xfrm rot="1380515">
          <a:off x="33480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37</xdr:col>
      <xdr:colOff>0</xdr:colOff>
      <xdr:row>1</xdr:row>
      <xdr:rowOff>197579</xdr:rowOff>
    </xdr:from>
    <xdr:to>
      <xdr:col>37</xdr:col>
      <xdr:colOff>1831</xdr:colOff>
      <xdr:row>1</xdr:row>
      <xdr:rowOff>506775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A810ADD7-7B97-4E4E-A584-C98218DE8BDC}"/>
            </a:ext>
          </a:extLst>
        </xdr:cNvPr>
        <xdr:cNvSpPr txBox="1"/>
      </xdr:nvSpPr>
      <xdr:spPr>
        <a:xfrm rot="1380515">
          <a:off x="33480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40</xdr:col>
      <xdr:colOff>0</xdr:colOff>
      <xdr:row>1</xdr:row>
      <xdr:rowOff>197579</xdr:rowOff>
    </xdr:from>
    <xdr:to>
      <xdr:col>40</xdr:col>
      <xdr:colOff>1831</xdr:colOff>
      <xdr:row>1</xdr:row>
      <xdr:rowOff>506775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51D50F3C-94CF-47D2-9381-FDD7D7C77BE4}"/>
            </a:ext>
          </a:extLst>
        </xdr:cNvPr>
        <xdr:cNvSpPr txBox="1"/>
      </xdr:nvSpPr>
      <xdr:spPr>
        <a:xfrm rot="1380515">
          <a:off x="36195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4</xdr:col>
      <xdr:colOff>0</xdr:colOff>
      <xdr:row>1</xdr:row>
      <xdr:rowOff>197579</xdr:rowOff>
    </xdr:from>
    <xdr:to>
      <xdr:col>4</xdr:col>
      <xdr:colOff>1831</xdr:colOff>
      <xdr:row>1</xdr:row>
      <xdr:rowOff>506775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BEBC787E-7D51-455E-927D-632FD5BD71AE}"/>
            </a:ext>
          </a:extLst>
        </xdr:cNvPr>
        <xdr:cNvSpPr txBox="1"/>
      </xdr:nvSpPr>
      <xdr:spPr>
        <a:xfrm rot="1380515">
          <a:off x="3619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7</xdr:col>
      <xdr:colOff>0</xdr:colOff>
      <xdr:row>1</xdr:row>
      <xdr:rowOff>197579</xdr:rowOff>
    </xdr:from>
    <xdr:to>
      <xdr:col>7</xdr:col>
      <xdr:colOff>1831</xdr:colOff>
      <xdr:row>1</xdr:row>
      <xdr:rowOff>506775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A1ED8B9E-EC34-4A7A-A0AB-DFC3FD572DE1}"/>
            </a:ext>
          </a:extLst>
        </xdr:cNvPr>
        <xdr:cNvSpPr txBox="1"/>
      </xdr:nvSpPr>
      <xdr:spPr>
        <a:xfrm rot="1380515">
          <a:off x="6334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81E6DA63-BAB9-4066-AEAB-F2EF6CF1EDC8}"/>
            </a:ext>
          </a:extLst>
        </xdr:cNvPr>
        <xdr:cNvSpPr txBox="1"/>
      </xdr:nvSpPr>
      <xdr:spPr>
        <a:xfrm rot="1380515">
          <a:off x="9048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F94B41F1-566B-4D03-80BD-722F084A3918}"/>
            </a:ext>
          </a:extLst>
        </xdr:cNvPr>
        <xdr:cNvSpPr txBox="1"/>
      </xdr:nvSpPr>
      <xdr:spPr>
        <a:xfrm rot="1380515">
          <a:off x="11763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1315A3F9-14AE-4DB4-AD21-84934A0585BE}"/>
            </a:ext>
          </a:extLst>
        </xdr:cNvPr>
        <xdr:cNvSpPr txBox="1"/>
      </xdr:nvSpPr>
      <xdr:spPr>
        <a:xfrm rot="1380515">
          <a:off x="14478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7C44CB52-A55D-443C-A166-524783FD5C11}"/>
            </a:ext>
          </a:extLst>
        </xdr:cNvPr>
        <xdr:cNvSpPr txBox="1"/>
      </xdr:nvSpPr>
      <xdr:spPr>
        <a:xfrm rot="1380515">
          <a:off x="171926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7</xdr:col>
      <xdr:colOff>0</xdr:colOff>
      <xdr:row>1</xdr:row>
      <xdr:rowOff>197579</xdr:rowOff>
    </xdr:from>
    <xdr:to>
      <xdr:col>7</xdr:col>
      <xdr:colOff>1831</xdr:colOff>
      <xdr:row>1</xdr:row>
      <xdr:rowOff>506775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3DAD2EE-802D-450F-B751-0117906E1B2B}"/>
            </a:ext>
          </a:extLst>
        </xdr:cNvPr>
        <xdr:cNvSpPr txBox="1"/>
      </xdr:nvSpPr>
      <xdr:spPr>
        <a:xfrm rot="1380515">
          <a:off x="6334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49F1A061-F785-4C37-8F02-03B7CF8A3DF7}"/>
            </a:ext>
          </a:extLst>
        </xdr:cNvPr>
        <xdr:cNvSpPr txBox="1"/>
      </xdr:nvSpPr>
      <xdr:spPr>
        <a:xfrm rot="1380515">
          <a:off x="9048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8981CCAF-A0F7-4D58-82C7-546DA8AFC70B}"/>
            </a:ext>
          </a:extLst>
        </xdr:cNvPr>
        <xdr:cNvSpPr txBox="1"/>
      </xdr:nvSpPr>
      <xdr:spPr>
        <a:xfrm rot="1380515">
          <a:off x="11763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3ED7F0E1-4765-454A-B84D-1FE58A3F3C71}"/>
            </a:ext>
          </a:extLst>
        </xdr:cNvPr>
        <xdr:cNvSpPr txBox="1"/>
      </xdr:nvSpPr>
      <xdr:spPr>
        <a:xfrm rot="1380515">
          <a:off x="14478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77C98953-D247-4441-BF32-252600C8D535}"/>
            </a:ext>
          </a:extLst>
        </xdr:cNvPr>
        <xdr:cNvSpPr txBox="1"/>
      </xdr:nvSpPr>
      <xdr:spPr>
        <a:xfrm rot="1380515">
          <a:off x="171926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22</xdr:col>
      <xdr:colOff>0</xdr:colOff>
      <xdr:row>1</xdr:row>
      <xdr:rowOff>197579</xdr:rowOff>
    </xdr:from>
    <xdr:to>
      <xdr:col>22</xdr:col>
      <xdr:colOff>1831</xdr:colOff>
      <xdr:row>1</xdr:row>
      <xdr:rowOff>506775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44B0FD7B-EB29-4F4D-839D-1788CD6B9F83}"/>
            </a:ext>
          </a:extLst>
        </xdr:cNvPr>
        <xdr:cNvSpPr txBox="1"/>
      </xdr:nvSpPr>
      <xdr:spPr>
        <a:xfrm rot="1380515">
          <a:off x="199072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25</xdr:col>
      <xdr:colOff>0</xdr:colOff>
      <xdr:row>1</xdr:row>
      <xdr:rowOff>197579</xdr:rowOff>
    </xdr:from>
    <xdr:to>
      <xdr:col>25</xdr:col>
      <xdr:colOff>1831</xdr:colOff>
      <xdr:row>1</xdr:row>
      <xdr:rowOff>506775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BB54CD2A-89BF-40AD-9D6E-5DFDAC10EC29}"/>
            </a:ext>
          </a:extLst>
        </xdr:cNvPr>
        <xdr:cNvSpPr txBox="1"/>
      </xdr:nvSpPr>
      <xdr:spPr>
        <a:xfrm rot="1380515">
          <a:off x="226218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28</xdr:col>
      <xdr:colOff>0</xdr:colOff>
      <xdr:row>1</xdr:row>
      <xdr:rowOff>197579</xdr:rowOff>
    </xdr:from>
    <xdr:to>
      <xdr:col>28</xdr:col>
      <xdr:colOff>1831</xdr:colOff>
      <xdr:row>1</xdr:row>
      <xdr:rowOff>506775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348616EA-9DE0-4F32-9CE2-E9D37A7BE358}"/>
            </a:ext>
          </a:extLst>
        </xdr:cNvPr>
        <xdr:cNvSpPr txBox="1"/>
      </xdr:nvSpPr>
      <xdr:spPr>
        <a:xfrm rot="1380515">
          <a:off x="25336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31</xdr:col>
      <xdr:colOff>0</xdr:colOff>
      <xdr:row>1</xdr:row>
      <xdr:rowOff>197579</xdr:rowOff>
    </xdr:from>
    <xdr:to>
      <xdr:col>31</xdr:col>
      <xdr:colOff>1831</xdr:colOff>
      <xdr:row>1</xdr:row>
      <xdr:rowOff>506775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C39B337D-65BE-43E6-839A-24B8937AE7C8}"/>
            </a:ext>
          </a:extLst>
        </xdr:cNvPr>
        <xdr:cNvSpPr txBox="1"/>
      </xdr:nvSpPr>
      <xdr:spPr>
        <a:xfrm rot="1380515">
          <a:off x="28051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34</xdr:col>
      <xdr:colOff>0</xdr:colOff>
      <xdr:row>1</xdr:row>
      <xdr:rowOff>197579</xdr:rowOff>
    </xdr:from>
    <xdr:to>
      <xdr:col>34</xdr:col>
      <xdr:colOff>1831</xdr:colOff>
      <xdr:row>1</xdr:row>
      <xdr:rowOff>506775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B5E86401-0565-49CD-87EA-214F554F536E}"/>
            </a:ext>
          </a:extLst>
        </xdr:cNvPr>
        <xdr:cNvSpPr txBox="1"/>
      </xdr:nvSpPr>
      <xdr:spPr>
        <a:xfrm rot="1380515">
          <a:off x="30765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37</xdr:col>
      <xdr:colOff>0</xdr:colOff>
      <xdr:row>1</xdr:row>
      <xdr:rowOff>197579</xdr:rowOff>
    </xdr:from>
    <xdr:to>
      <xdr:col>37</xdr:col>
      <xdr:colOff>1831</xdr:colOff>
      <xdr:row>1</xdr:row>
      <xdr:rowOff>506775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A3B2C3A-36A5-41A7-8737-6FAAB93D2260}"/>
            </a:ext>
          </a:extLst>
        </xdr:cNvPr>
        <xdr:cNvSpPr txBox="1"/>
      </xdr:nvSpPr>
      <xdr:spPr>
        <a:xfrm rot="1380515">
          <a:off x="33480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197579</xdr:rowOff>
    </xdr:from>
    <xdr:to>
      <xdr:col>1</xdr:col>
      <xdr:colOff>1831</xdr:colOff>
      <xdr:row>1</xdr:row>
      <xdr:rowOff>506775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4FEE44AD-E532-4C9B-AA2F-1162DF711803}"/>
            </a:ext>
          </a:extLst>
        </xdr:cNvPr>
        <xdr:cNvSpPr txBox="1"/>
      </xdr:nvSpPr>
      <xdr:spPr>
        <a:xfrm rot="1380515">
          <a:off x="9048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4</xdr:col>
      <xdr:colOff>0</xdr:colOff>
      <xdr:row>1</xdr:row>
      <xdr:rowOff>197579</xdr:rowOff>
    </xdr:from>
    <xdr:to>
      <xdr:col>4</xdr:col>
      <xdr:colOff>1831</xdr:colOff>
      <xdr:row>1</xdr:row>
      <xdr:rowOff>506775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5A65A0BB-6ADC-43EA-B5F7-68676E80B21A}"/>
            </a:ext>
          </a:extLst>
        </xdr:cNvPr>
        <xdr:cNvSpPr txBox="1"/>
      </xdr:nvSpPr>
      <xdr:spPr>
        <a:xfrm rot="1380515">
          <a:off x="3619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7</xdr:col>
      <xdr:colOff>0</xdr:colOff>
      <xdr:row>1</xdr:row>
      <xdr:rowOff>197579</xdr:rowOff>
    </xdr:from>
    <xdr:to>
      <xdr:col>7</xdr:col>
      <xdr:colOff>1831</xdr:colOff>
      <xdr:row>1</xdr:row>
      <xdr:rowOff>506775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97C29A58-908A-4C39-9FB0-5604D859382B}"/>
            </a:ext>
          </a:extLst>
        </xdr:cNvPr>
        <xdr:cNvSpPr txBox="1"/>
      </xdr:nvSpPr>
      <xdr:spPr>
        <a:xfrm rot="1380515">
          <a:off x="6334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7AB517C-CCE0-4BC5-B639-E0DA1E58EF99}"/>
            </a:ext>
          </a:extLst>
        </xdr:cNvPr>
        <xdr:cNvSpPr txBox="1"/>
      </xdr:nvSpPr>
      <xdr:spPr>
        <a:xfrm rot="1380515">
          <a:off x="9048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956EC34-483E-4FF0-8395-9A7AE99B2140}"/>
            </a:ext>
          </a:extLst>
        </xdr:cNvPr>
        <xdr:cNvSpPr txBox="1"/>
      </xdr:nvSpPr>
      <xdr:spPr>
        <a:xfrm rot="1380515">
          <a:off x="9048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1843064-F4F7-45B3-8A2A-8D8D4DA491A0}"/>
            </a:ext>
          </a:extLst>
        </xdr:cNvPr>
        <xdr:cNvSpPr txBox="1"/>
      </xdr:nvSpPr>
      <xdr:spPr>
        <a:xfrm rot="1380515">
          <a:off x="11763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99AA58B6-0071-4A3F-8F91-8FE80D7190CB}"/>
            </a:ext>
          </a:extLst>
        </xdr:cNvPr>
        <xdr:cNvSpPr txBox="1"/>
      </xdr:nvSpPr>
      <xdr:spPr>
        <a:xfrm rot="1380515">
          <a:off x="11763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B537F267-AE6B-483C-B965-DACE6741EBD3}"/>
            </a:ext>
          </a:extLst>
        </xdr:cNvPr>
        <xdr:cNvSpPr txBox="1"/>
      </xdr:nvSpPr>
      <xdr:spPr>
        <a:xfrm rot="1380515">
          <a:off x="14478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684A718E-12EC-4128-8C5D-39199E3394D9}"/>
            </a:ext>
          </a:extLst>
        </xdr:cNvPr>
        <xdr:cNvSpPr txBox="1"/>
      </xdr:nvSpPr>
      <xdr:spPr>
        <a:xfrm rot="1380515">
          <a:off x="14478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7C067EE-A900-41F3-88C1-9B3C2084C12C}"/>
            </a:ext>
          </a:extLst>
        </xdr:cNvPr>
        <xdr:cNvSpPr txBox="1"/>
      </xdr:nvSpPr>
      <xdr:spPr>
        <a:xfrm rot="1380515">
          <a:off x="171926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C91AB737-29EE-4005-9565-0ED81E657DF5}"/>
            </a:ext>
          </a:extLst>
        </xdr:cNvPr>
        <xdr:cNvSpPr txBox="1"/>
      </xdr:nvSpPr>
      <xdr:spPr>
        <a:xfrm rot="1380515">
          <a:off x="171926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22</xdr:col>
      <xdr:colOff>0</xdr:colOff>
      <xdr:row>1</xdr:row>
      <xdr:rowOff>197579</xdr:rowOff>
    </xdr:from>
    <xdr:to>
      <xdr:col>22</xdr:col>
      <xdr:colOff>1831</xdr:colOff>
      <xdr:row>1</xdr:row>
      <xdr:rowOff>506775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4AE8A9A1-4EC4-484A-891C-A95AE7DA0921}"/>
            </a:ext>
          </a:extLst>
        </xdr:cNvPr>
        <xdr:cNvSpPr txBox="1"/>
      </xdr:nvSpPr>
      <xdr:spPr>
        <a:xfrm rot="1380515">
          <a:off x="199072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22</xdr:col>
      <xdr:colOff>0</xdr:colOff>
      <xdr:row>1</xdr:row>
      <xdr:rowOff>197579</xdr:rowOff>
    </xdr:from>
    <xdr:to>
      <xdr:col>22</xdr:col>
      <xdr:colOff>1831</xdr:colOff>
      <xdr:row>1</xdr:row>
      <xdr:rowOff>506775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767B7313-BD8E-4734-80AD-3A1934AE4169}"/>
            </a:ext>
          </a:extLst>
        </xdr:cNvPr>
        <xdr:cNvSpPr txBox="1"/>
      </xdr:nvSpPr>
      <xdr:spPr>
        <a:xfrm rot="1380515">
          <a:off x="199072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25</xdr:col>
      <xdr:colOff>0</xdr:colOff>
      <xdr:row>1</xdr:row>
      <xdr:rowOff>197579</xdr:rowOff>
    </xdr:from>
    <xdr:to>
      <xdr:col>25</xdr:col>
      <xdr:colOff>1831</xdr:colOff>
      <xdr:row>1</xdr:row>
      <xdr:rowOff>506775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C2997D3C-76F0-4BE0-BC28-4214F30DBC03}"/>
            </a:ext>
          </a:extLst>
        </xdr:cNvPr>
        <xdr:cNvSpPr txBox="1"/>
      </xdr:nvSpPr>
      <xdr:spPr>
        <a:xfrm rot="1380515">
          <a:off x="226218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25</xdr:col>
      <xdr:colOff>0</xdr:colOff>
      <xdr:row>1</xdr:row>
      <xdr:rowOff>197579</xdr:rowOff>
    </xdr:from>
    <xdr:to>
      <xdr:col>25</xdr:col>
      <xdr:colOff>1831</xdr:colOff>
      <xdr:row>1</xdr:row>
      <xdr:rowOff>506775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95C63AA7-CC26-4C52-BA1E-6184A011563F}"/>
            </a:ext>
          </a:extLst>
        </xdr:cNvPr>
        <xdr:cNvSpPr txBox="1"/>
      </xdr:nvSpPr>
      <xdr:spPr>
        <a:xfrm rot="1380515">
          <a:off x="226218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28</xdr:col>
      <xdr:colOff>0</xdr:colOff>
      <xdr:row>1</xdr:row>
      <xdr:rowOff>197579</xdr:rowOff>
    </xdr:from>
    <xdr:to>
      <xdr:col>28</xdr:col>
      <xdr:colOff>1831</xdr:colOff>
      <xdr:row>1</xdr:row>
      <xdr:rowOff>506775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95FDE0F5-CCF5-45FE-97DF-5F080D5C6251}"/>
            </a:ext>
          </a:extLst>
        </xdr:cNvPr>
        <xdr:cNvSpPr txBox="1"/>
      </xdr:nvSpPr>
      <xdr:spPr>
        <a:xfrm rot="1380515">
          <a:off x="25336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28</xdr:col>
      <xdr:colOff>0</xdr:colOff>
      <xdr:row>1</xdr:row>
      <xdr:rowOff>197579</xdr:rowOff>
    </xdr:from>
    <xdr:to>
      <xdr:col>28</xdr:col>
      <xdr:colOff>1831</xdr:colOff>
      <xdr:row>1</xdr:row>
      <xdr:rowOff>506775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3F7C9839-197E-4E7A-AADD-AEF16244ADDD}"/>
            </a:ext>
          </a:extLst>
        </xdr:cNvPr>
        <xdr:cNvSpPr txBox="1"/>
      </xdr:nvSpPr>
      <xdr:spPr>
        <a:xfrm rot="1380515">
          <a:off x="25336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31</xdr:col>
      <xdr:colOff>0</xdr:colOff>
      <xdr:row>1</xdr:row>
      <xdr:rowOff>197579</xdr:rowOff>
    </xdr:from>
    <xdr:to>
      <xdr:col>31</xdr:col>
      <xdr:colOff>1831</xdr:colOff>
      <xdr:row>1</xdr:row>
      <xdr:rowOff>506775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4C82F1DC-B968-48D6-8F37-B95A1A2366FD}"/>
            </a:ext>
          </a:extLst>
        </xdr:cNvPr>
        <xdr:cNvSpPr txBox="1"/>
      </xdr:nvSpPr>
      <xdr:spPr>
        <a:xfrm rot="1380515">
          <a:off x="28051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31</xdr:col>
      <xdr:colOff>0</xdr:colOff>
      <xdr:row>1</xdr:row>
      <xdr:rowOff>197579</xdr:rowOff>
    </xdr:from>
    <xdr:to>
      <xdr:col>31</xdr:col>
      <xdr:colOff>1831</xdr:colOff>
      <xdr:row>1</xdr:row>
      <xdr:rowOff>506775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2803D5BD-3AC6-4EA9-978C-B5AC7C2B5399}"/>
            </a:ext>
          </a:extLst>
        </xdr:cNvPr>
        <xdr:cNvSpPr txBox="1"/>
      </xdr:nvSpPr>
      <xdr:spPr>
        <a:xfrm rot="1380515">
          <a:off x="28051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34</xdr:col>
      <xdr:colOff>0</xdr:colOff>
      <xdr:row>1</xdr:row>
      <xdr:rowOff>197579</xdr:rowOff>
    </xdr:from>
    <xdr:to>
      <xdr:col>34</xdr:col>
      <xdr:colOff>1831</xdr:colOff>
      <xdr:row>1</xdr:row>
      <xdr:rowOff>506775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B5D84A33-7813-41D9-8496-7021D1696BC2}"/>
            </a:ext>
          </a:extLst>
        </xdr:cNvPr>
        <xdr:cNvSpPr txBox="1"/>
      </xdr:nvSpPr>
      <xdr:spPr>
        <a:xfrm rot="1380515">
          <a:off x="30765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34</xdr:col>
      <xdr:colOff>0</xdr:colOff>
      <xdr:row>1</xdr:row>
      <xdr:rowOff>197579</xdr:rowOff>
    </xdr:from>
    <xdr:to>
      <xdr:col>34</xdr:col>
      <xdr:colOff>1831</xdr:colOff>
      <xdr:row>1</xdr:row>
      <xdr:rowOff>506775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E634E8C1-4915-46D4-9D96-D6C67F026A8B}"/>
            </a:ext>
          </a:extLst>
        </xdr:cNvPr>
        <xdr:cNvSpPr txBox="1"/>
      </xdr:nvSpPr>
      <xdr:spPr>
        <a:xfrm rot="1380515">
          <a:off x="30765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37</xdr:col>
      <xdr:colOff>0</xdr:colOff>
      <xdr:row>1</xdr:row>
      <xdr:rowOff>197579</xdr:rowOff>
    </xdr:from>
    <xdr:to>
      <xdr:col>37</xdr:col>
      <xdr:colOff>1831</xdr:colOff>
      <xdr:row>1</xdr:row>
      <xdr:rowOff>506775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4255AA90-6681-4AFD-946F-4924F7596969}"/>
            </a:ext>
          </a:extLst>
        </xdr:cNvPr>
        <xdr:cNvSpPr txBox="1"/>
      </xdr:nvSpPr>
      <xdr:spPr>
        <a:xfrm rot="1380515">
          <a:off x="33480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37</xdr:col>
      <xdr:colOff>0</xdr:colOff>
      <xdr:row>1</xdr:row>
      <xdr:rowOff>197579</xdr:rowOff>
    </xdr:from>
    <xdr:to>
      <xdr:col>37</xdr:col>
      <xdr:colOff>1831</xdr:colOff>
      <xdr:row>1</xdr:row>
      <xdr:rowOff>506775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7C3F9755-7E56-40B9-9BF8-147A3105E221}"/>
            </a:ext>
          </a:extLst>
        </xdr:cNvPr>
        <xdr:cNvSpPr txBox="1"/>
      </xdr:nvSpPr>
      <xdr:spPr>
        <a:xfrm rot="1380515">
          <a:off x="33480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40</xdr:col>
      <xdr:colOff>0</xdr:colOff>
      <xdr:row>1</xdr:row>
      <xdr:rowOff>197579</xdr:rowOff>
    </xdr:from>
    <xdr:to>
      <xdr:col>40</xdr:col>
      <xdr:colOff>1831</xdr:colOff>
      <xdr:row>1</xdr:row>
      <xdr:rowOff>506775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4957ECC0-6806-4BC1-8199-870CC4A5BD70}"/>
            </a:ext>
          </a:extLst>
        </xdr:cNvPr>
        <xdr:cNvSpPr txBox="1"/>
      </xdr:nvSpPr>
      <xdr:spPr>
        <a:xfrm rot="1380515">
          <a:off x="36195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4</xdr:col>
      <xdr:colOff>0</xdr:colOff>
      <xdr:row>1</xdr:row>
      <xdr:rowOff>197579</xdr:rowOff>
    </xdr:from>
    <xdr:to>
      <xdr:col>4</xdr:col>
      <xdr:colOff>1831</xdr:colOff>
      <xdr:row>1</xdr:row>
      <xdr:rowOff>506775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E9E4EE03-F034-4C28-A324-069BCD894C9D}"/>
            </a:ext>
          </a:extLst>
        </xdr:cNvPr>
        <xdr:cNvSpPr txBox="1"/>
      </xdr:nvSpPr>
      <xdr:spPr>
        <a:xfrm rot="1380515">
          <a:off x="3619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7</xdr:col>
      <xdr:colOff>0</xdr:colOff>
      <xdr:row>1</xdr:row>
      <xdr:rowOff>197579</xdr:rowOff>
    </xdr:from>
    <xdr:to>
      <xdr:col>7</xdr:col>
      <xdr:colOff>1831</xdr:colOff>
      <xdr:row>1</xdr:row>
      <xdr:rowOff>506775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2EEE273D-F06F-4555-BF4C-EF1F3434E33F}"/>
            </a:ext>
          </a:extLst>
        </xdr:cNvPr>
        <xdr:cNvSpPr txBox="1"/>
      </xdr:nvSpPr>
      <xdr:spPr>
        <a:xfrm rot="1380515">
          <a:off x="6334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91FBE1C9-B14C-43A8-9930-83002279053A}"/>
            </a:ext>
          </a:extLst>
        </xdr:cNvPr>
        <xdr:cNvSpPr txBox="1"/>
      </xdr:nvSpPr>
      <xdr:spPr>
        <a:xfrm rot="1380515">
          <a:off x="9048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736E295-3FF4-4508-ABCB-B0D2DB7FED62}"/>
            </a:ext>
          </a:extLst>
        </xdr:cNvPr>
        <xdr:cNvSpPr txBox="1"/>
      </xdr:nvSpPr>
      <xdr:spPr>
        <a:xfrm rot="1380515">
          <a:off x="11763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D8F0EC69-CBC1-4986-BB7A-BB38FB8D7CE1}"/>
            </a:ext>
          </a:extLst>
        </xdr:cNvPr>
        <xdr:cNvSpPr txBox="1"/>
      </xdr:nvSpPr>
      <xdr:spPr>
        <a:xfrm rot="1380515">
          <a:off x="14478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6184F0C8-3375-4A49-A544-F460657BFB2A}"/>
            </a:ext>
          </a:extLst>
        </xdr:cNvPr>
        <xdr:cNvSpPr txBox="1"/>
      </xdr:nvSpPr>
      <xdr:spPr>
        <a:xfrm rot="1380515">
          <a:off x="171926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7</xdr:col>
      <xdr:colOff>0</xdr:colOff>
      <xdr:row>1</xdr:row>
      <xdr:rowOff>197579</xdr:rowOff>
    </xdr:from>
    <xdr:to>
      <xdr:col>7</xdr:col>
      <xdr:colOff>1831</xdr:colOff>
      <xdr:row>1</xdr:row>
      <xdr:rowOff>506775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79C47F4A-5FC5-40D6-A495-70D0C64E646C}"/>
            </a:ext>
          </a:extLst>
        </xdr:cNvPr>
        <xdr:cNvSpPr txBox="1"/>
      </xdr:nvSpPr>
      <xdr:spPr>
        <a:xfrm rot="1380515">
          <a:off x="6334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FF71C59A-303F-4FA3-8A09-04DC9403CA3A}"/>
            </a:ext>
          </a:extLst>
        </xdr:cNvPr>
        <xdr:cNvSpPr txBox="1"/>
      </xdr:nvSpPr>
      <xdr:spPr>
        <a:xfrm rot="1380515">
          <a:off x="9048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AD60164D-20D6-4F38-A754-C386554AC91E}"/>
            </a:ext>
          </a:extLst>
        </xdr:cNvPr>
        <xdr:cNvSpPr txBox="1"/>
      </xdr:nvSpPr>
      <xdr:spPr>
        <a:xfrm rot="1380515">
          <a:off x="11763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7FCE524-A77A-416A-B018-2121BC0E13D7}"/>
            </a:ext>
          </a:extLst>
        </xdr:cNvPr>
        <xdr:cNvSpPr txBox="1"/>
      </xdr:nvSpPr>
      <xdr:spPr>
        <a:xfrm rot="1380515">
          <a:off x="14478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54A05380-51CD-48B3-B7F0-900D0985ABAC}"/>
            </a:ext>
          </a:extLst>
        </xdr:cNvPr>
        <xdr:cNvSpPr txBox="1"/>
      </xdr:nvSpPr>
      <xdr:spPr>
        <a:xfrm rot="1380515">
          <a:off x="171926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22</xdr:col>
      <xdr:colOff>0</xdr:colOff>
      <xdr:row>1</xdr:row>
      <xdr:rowOff>197579</xdr:rowOff>
    </xdr:from>
    <xdr:to>
      <xdr:col>22</xdr:col>
      <xdr:colOff>1831</xdr:colOff>
      <xdr:row>1</xdr:row>
      <xdr:rowOff>506775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7E80893-1C25-4C95-B17C-C326A6468699}"/>
            </a:ext>
          </a:extLst>
        </xdr:cNvPr>
        <xdr:cNvSpPr txBox="1"/>
      </xdr:nvSpPr>
      <xdr:spPr>
        <a:xfrm rot="1380515">
          <a:off x="199072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25</xdr:col>
      <xdr:colOff>0</xdr:colOff>
      <xdr:row>1</xdr:row>
      <xdr:rowOff>197579</xdr:rowOff>
    </xdr:from>
    <xdr:to>
      <xdr:col>25</xdr:col>
      <xdr:colOff>1831</xdr:colOff>
      <xdr:row>1</xdr:row>
      <xdr:rowOff>506775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39D7ADB4-31DF-4F3F-8B42-2B3997C4D31B}"/>
            </a:ext>
          </a:extLst>
        </xdr:cNvPr>
        <xdr:cNvSpPr txBox="1"/>
      </xdr:nvSpPr>
      <xdr:spPr>
        <a:xfrm rot="1380515">
          <a:off x="226218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28</xdr:col>
      <xdr:colOff>0</xdr:colOff>
      <xdr:row>1</xdr:row>
      <xdr:rowOff>197579</xdr:rowOff>
    </xdr:from>
    <xdr:to>
      <xdr:col>28</xdr:col>
      <xdr:colOff>1831</xdr:colOff>
      <xdr:row>1</xdr:row>
      <xdr:rowOff>506775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5AFC6F64-EA02-4F34-9909-D7B24D06C288}"/>
            </a:ext>
          </a:extLst>
        </xdr:cNvPr>
        <xdr:cNvSpPr txBox="1"/>
      </xdr:nvSpPr>
      <xdr:spPr>
        <a:xfrm rot="1380515">
          <a:off x="25336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31</xdr:col>
      <xdr:colOff>0</xdr:colOff>
      <xdr:row>1</xdr:row>
      <xdr:rowOff>197579</xdr:rowOff>
    </xdr:from>
    <xdr:to>
      <xdr:col>31</xdr:col>
      <xdr:colOff>1831</xdr:colOff>
      <xdr:row>1</xdr:row>
      <xdr:rowOff>506775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DC7D7695-168F-4DD5-B1E3-7CFB7445F34F}"/>
            </a:ext>
          </a:extLst>
        </xdr:cNvPr>
        <xdr:cNvSpPr txBox="1"/>
      </xdr:nvSpPr>
      <xdr:spPr>
        <a:xfrm rot="1380515">
          <a:off x="28051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34</xdr:col>
      <xdr:colOff>0</xdr:colOff>
      <xdr:row>1</xdr:row>
      <xdr:rowOff>197579</xdr:rowOff>
    </xdr:from>
    <xdr:to>
      <xdr:col>34</xdr:col>
      <xdr:colOff>1831</xdr:colOff>
      <xdr:row>1</xdr:row>
      <xdr:rowOff>506775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20216FE7-D4AB-48D8-B9F6-CA3875563E46}"/>
            </a:ext>
          </a:extLst>
        </xdr:cNvPr>
        <xdr:cNvSpPr txBox="1"/>
      </xdr:nvSpPr>
      <xdr:spPr>
        <a:xfrm rot="1380515">
          <a:off x="30765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37</xdr:col>
      <xdr:colOff>0</xdr:colOff>
      <xdr:row>1</xdr:row>
      <xdr:rowOff>197579</xdr:rowOff>
    </xdr:from>
    <xdr:to>
      <xdr:col>37</xdr:col>
      <xdr:colOff>1831</xdr:colOff>
      <xdr:row>1</xdr:row>
      <xdr:rowOff>506775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E2675764-16E2-4D9D-9BD3-4FA51C0EC668}"/>
            </a:ext>
          </a:extLst>
        </xdr:cNvPr>
        <xdr:cNvSpPr txBox="1"/>
      </xdr:nvSpPr>
      <xdr:spPr>
        <a:xfrm rot="1380515">
          <a:off x="33480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197579</xdr:rowOff>
    </xdr:from>
    <xdr:to>
      <xdr:col>1</xdr:col>
      <xdr:colOff>1831</xdr:colOff>
      <xdr:row>1</xdr:row>
      <xdr:rowOff>506775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18F7F29-92DF-415B-A29B-7001959E249A}"/>
            </a:ext>
          </a:extLst>
        </xdr:cNvPr>
        <xdr:cNvSpPr txBox="1"/>
      </xdr:nvSpPr>
      <xdr:spPr>
        <a:xfrm rot="1380515">
          <a:off x="9048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4</xdr:col>
      <xdr:colOff>0</xdr:colOff>
      <xdr:row>1</xdr:row>
      <xdr:rowOff>197579</xdr:rowOff>
    </xdr:from>
    <xdr:to>
      <xdr:col>4</xdr:col>
      <xdr:colOff>1831</xdr:colOff>
      <xdr:row>1</xdr:row>
      <xdr:rowOff>506775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6DF08725-972A-4B7D-8C9A-9388C36FCD87}"/>
            </a:ext>
          </a:extLst>
        </xdr:cNvPr>
        <xdr:cNvSpPr txBox="1"/>
      </xdr:nvSpPr>
      <xdr:spPr>
        <a:xfrm rot="1380515">
          <a:off x="3619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7</xdr:col>
      <xdr:colOff>0</xdr:colOff>
      <xdr:row>1</xdr:row>
      <xdr:rowOff>197579</xdr:rowOff>
    </xdr:from>
    <xdr:to>
      <xdr:col>7</xdr:col>
      <xdr:colOff>1831</xdr:colOff>
      <xdr:row>1</xdr:row>
      <xdr:rowOff>506775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AC0BA6D4-99E9-49E3-B47B-02B5603AF4DE}"/>
            </a:ext>
          </a:extLst>
        </xdr:cNvPr>
        <xdr:cNvSpPr txBox="1"/>
      </xdr:nvSpPr>
      <xdr:spPr>
        <a:xfrm rot="1380515">
          <a:off x="6334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B6A7CCAF-7624-4AF4-80B1-027EE9F3F308}"/>
            </a:ext>
          </a:extLst>
        </xdr:cNvPr>
        <xdr:cNvSpPr txBox="1"/>
      </xdr:nvSpPr>
      <xdr:spPr>
        <a:xfrm rot="1380515">
          <a:off x="9048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EEC8F128-F477-4984-9A52-2259DBDDA0A2}"/>
            </a:ext>
          </a:extLst>
        </xdr:cNvPr>
        <xdr:cNvSpPr txBox="1"/>
      </xdr:nvSpPr>
      <xdr:spPr>
        <a:xfrm rot="1380515">
          <a:off x="9048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2F4E7381-0C42-4A87-A76C-D95FDA647D65}"/>
            </a:ext>
          </a:extLst>
        </xdr:cNvPr>
        <xdr:cNvSpPr txBox="1"/>
      </xdr:nvSpPr>
      <xdr:spPr>
        <a:xfrm rot="1380515">
          <a:off x="11763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7373450-81DA-4BEE-ABB7-D26AED45C69B}"/>
            </a:ext>
          </a:extLst>
        </xdr:cNvPr>
        <xdr:cNvSpPr txBox="1"/>
      </xdr:nvSpPr>
      <xdr:spPr>
        <a:xfrm rot="1380515">
          <a:off x="11763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CBC4ED22-4E81-4C1D-9C1D-CABD96D5DB44}"/>
            </a:ext>
          </a:extLst>
        </xdr:cNvPr>
        <xdr:cNvSpPr txBox="1"/>
      </xdr:nvSpPr>
      <xdr:spPr>
        <a:xfrm rot="1380515">
          <a:off x="14478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5AE4A44D-25B4-4859-8C1F-CEA9352476D5}"/>
            </a:ext>
          </a:extLst>
        </xdr:cNvPr>
        <xdr:cNvSpPr txBox="1"/>
      </xdr:nvSpPr>
      <xdr:spPr>
        <a:xfrm rot="1380515">
          <a:off x="14478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54403786-248C-472E-A0A1-034E574CE0DE}"/>
            </a:ext>
          </a:extLst>
        </xdr:cNvPr>
        <xdr:cNvSpPr txBox="1"/>
      </xdr:nvSpPr>
      <xdr:spPr>
        <a:xfrm rot="1380515">
          <a:off x="171926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DE750296-6CD2-4C1E-8D4E-F6D0799CAA95}"/>
            </a:ext>
          </a:extLst>
        </xdr:cNvPr>
        <xdr:cNvSpPr txBox="1"/>
      </xdr:nvSpPr>
      <xdr:spPr>
        <a:xfrm rot="1380515">
          <a:off x="171926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22</xdr:col>
      <xdr:colOff>0</xdr:colOff>
      <xdr:row>1</xdr:row>
      <xdr:rowOff>197579</xdr:rowOff>
    </xdr:from>
    <xdr:to>
      <xdr:col>22</xdr:col>
      <xdr:colOff>1831</xdr:colOff>
      <xdr:row>1</xdr:row>
      <xdr:rowOff>506775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D7F74BFC-6477-4234-B867-17FDFCACF588}"/>
            </a:ext>
          </a:extLst>
        </xdr:cNvPr>
        <xdr:cNvSpPr txBox="1"/>
      </xdr:nvSpPr>
      <xdr:spPr>
        <a:xfrm rot="1380515">
          <a:off x="199072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22</xdr:col>
      <xdr:colOff>0</xdr:colOff>
      <xdr:row>1</xdr:row>
      <xdr:rowOff>197579</xdr:rowOff>
    </xdr:from>
    <xdr:to>
      <xdr:col>22</xdr:col>
      <xdr:colOff>1831</xdr:colOff>
      <xdr:row>1</xdr:row>
      <xdr:rowOff>506775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D3475FAC-D64D-4BEA-BF45-73ABDBD81923}"/>
            </a:ext>
          </a:extLst>
        </xdr:cNvPr>
        <xdr:cNvSpPr txBox="1"/>
      </xdr:nvSpPr>
      <xdr:spPr>
        <a:xfrm rot="1380515">
          <a:off x="199072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25</xdr:col>
      <xdr:colOff>0</xdr:colOff>
      <xdr:row>1</xdr:row>
      <xdr:rowOff>197579</xdr:rowOff>
    </xdr:from>
    <xdr:to>
      <xdr:col>25</xdr:col>
      <xdr:colOff>1831</xdr:colOff>
      <xdr:row>1</xdr:row>
      <xdr:rowOff>506775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A5192520-2CBE-43C5-8AA5-65C1EB5C904F}"/>
            </a:ext>
          </a:extLst>
        </xdr:cNvPr>
        <xdr:cNvSpPr txBox="1"/>
      </xdr:nvSpPr>
      <xdr:spPr>
        <a:xfrm rot="1380515">
          <a:off x="226218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25</xdr:col>
      <xdr:colOff>0</xdr:colOff>
      <xdr:row>1</xdr:row>
      <xdr:rowOff>197579</xdr:rowOff>
    </xdr:from>
    <xdr:to>
      <xdr:col>25</xdr:col>
      <xdr:colOff>1831</xdr:colOff>
      <xdr:row>1</xdr:row>
      <xdr:rowOff>506775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863515FA-01DC-4A9D-8C4E-5703DCC05D29}"/>
            </a:ext>
          </a:extLst>
        </xdr:cNvPr>
        <xdr:cNvSpPr txBox="1"/>
      </xdr:nvSpPr>
      <xdr:spPr>
        <a:xfrm rot="1380515">
          <a:off x="226218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28</xdr:col>
      <xdr:colOff>0</xdr:colOff>
      <xdr:row>1</xdr:row>
      <xdr:rowOff>197579</xdr:rowOff>
    </xdr:from>
    <xdr:to>
      <xdr:col>28</xdr:col>
      <xdr:colOff>1831</xdr:colOff>
      <xdr:row>1</xdr:row>
      <xdr:rowOff>506775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6BE7DD34-659A-4544-B804-4B584B719D3A}"/>
            </a:ext>
          </a:extLst>
        </xdr:cNvPr>
        <xdr:cNvSpPr txBox="1"/>
      </xdr:nvSpPr>
      <xdr:spPr>
        <a:xfrm rot="1380515">
          <a:off x="25336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28</xdr:col>
      <xdr:colOff>0</xdr:colOff>
      <xdr:row>1</xdr:row>
      <xdr:rowOff>197579</xdr:rowOff>
    </xdr:from>
    <xdr:to>
      <xdr:col>28</xdr:col>
      <xdr:colOff>1831</xdr:colOff>
      <xdr:row>1</xdr:row>
      <xdr:rowOff>506775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57982A67-47F4-4D12-9F43-9A5B0F7EADA1}"/>
            </a:ext>
          </a:extLst>
        </xdr:cNvPr>
        <xdr:cNvSpPr txBox="1"/>
      </xdr:nvSpPr>
      <xdr:spPr>
        <a:xfrm rot="1380515">
          <a:off x="25336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31</xdr:col>
      <xdr:colOff>0</xdr:colOff>
      <xdr:row>1</xdr:row>
      <xdr:rowOff>197579</xdr:rowOff>
    </xdr:from>
    <xdr:to>
      <xdr:col>31</xdr:col>
      <xdr:colOff>1831</xdr:colOff>
      <xdr:row>1</xdr:row>
      <xdr:rowOff>506775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5F168D30-D5F2-4DDF-8446-4A06176824D6}"/>
            </a:ext>
          </a:extLst>
        </xdr:cNvPr>
        <xdr:cNvSpPr txBox="1"/>
      </xdr:nvSpPr>
      <xdr:spPr>
        <a:xfrm rot="1380515">
          <a:off x="28051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31</xdr:col>
      <xdr:colOff>0</xdr:colOff>
      <xdr:row>1</xdr:row>
      <xdr:rowOff>197579</xdr:rowOff>
    </xdr:from>
    <xdr:to>
      <xdr:col>31</xdr:col>
      <xdr:colOff>1831</xdr:colOff>
      <xdr:row>1</xdr:row>
      <xdr:rowOff>506775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7F70C8F0-C8F2-4E76-8A84-038415D92345}"/>
            </a:ext>
          </a:extLst>
        </xdr:cNvPr>
        <xdr:cNvSpPr txBox="1"/>
      </xdr:nvSpPr>
      <xdr:spPr>
        <a:xfrm rot="1380515">
          <a:off x="28051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34</xdr:col>
      <xdr:colOff>0</xdr:colOff>
      <xdr:row>1</xdr:row>
      <xdr:rowOff>197579</xdr:rowOff>
    </xdr:from>
    <xdr:to>
      <xdr:col>34</xdr:col>
      <xdr:colOff>1831</xdr:colOff>
      <xdr:row>1</xdr:row>
      <xdr:rowOff>506775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F669BFD4-C823-4BFB-87C6-6B6770CF7F99}"/>
            </a:ext>
          </a:extLst>
        </xdr:cNvPr>
        <xdr:cNvSpPr txBox="1"/>
      </xdr:nvSpPr>
      <xdr:spPr>
        <a:xfrm rot="1380515">
          <a:off x="30765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34</xdr:col>
      <xdr:colOff>0</xdr:colOff>
      <xdr:row>1</xdr:row>
      <xdr:rowOff>197579</xdr:rowOff>
    </xdr:from>
    <xdr:to>
      <xdr:col>34</xdr:col>
      <xdr:colOff>1831</xdr:colOff>
      <xdr:row>1</xdr:row>
      <xdr:rowOff>506775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896A67A-6B0E-4D5D-A5B3-7E8FA1DA74D6}"/>
            </a:ext>
          </a:extLst>
        </xdr:cNvPr>
        <xdr:cNvSpPr txBox="1"/>
      </xdr:nvSpPr>
      <xdr:spPr>
        <a:xfrm rot="1380515">
          <a:off x="30765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37</xdr:col>
      <xdr:colOff>0</xdr:colOff>
      <xdr:row>1</xdr:row>
      <xdr:rowOff>197579</xdr:rowOff>
    </xdr:from>
    <xdr:to>
      <xdr:col>37</xdr:col>
      <xdr:colOff>1831</xdr:colOff>
      <xdr:row>1</xdr:row>
      <xdr:rowOff>506775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36F707FC-CE08-42B6-AAC4-C4473088EE90}"/>
            </a:ext>
          </a:extLst>
        </xdr:cNvPr>
        <xdr:cNvSpPr txBox="1"/>
      </xdr:nvSpPr>
      <xdr:spPr>
        <a:xfrm rot="1380515">
          <a:off x="33480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37</xdr:col>
      <xdr:colOff>0</xdr:colOff>
      <xdr:row>1</xdr:row>
      <xdr:rowOff>197579</xdr:rowOff>
    </xdr:from>
    <xdr:to>
      <xdr:col>37</xdr:col>
      <xdr:colOff>1831</xdr:colOff>
      <xdr:row>1</xdr:row>
      <xdr:rowOff>506775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FEC55A3C-73E9-47E9-9F41-FF025EE0E233}"/>
            </a:ext>
          </a:extLst>
        </xdr:cNvPr>
        <xdr:cNvSpPr txBox="1"/>
      </xdr:nvSpPr>
      <xdr:spPr>
        <a:xfrm rot="1380515">
          <a:off x="33480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40</xdr:col>
      <xdr:colOff>0</xdr:colOff>
      <xdr:row>1</xdr:row>
      <xdr:rowOff>197579</xdr:rowOff>
    </xdr:from>
    <xdr:to>
      <xdr:col>40</xdr:col>
      <xdr:colOff>1831</xdr:colOff>
      <xdr:row>1</xdr:row>
      <xdr:rowOff>506775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AC85119-D50B-4E9F-B9FF-DD754E7D74B9}"/>
            </a:ext>
          </a:extLst>
        </xdr:cNvPr>
        <xdr:cNvSpPr txBox="1"/>
      </xdr:nvSpPr>
      <xdr:spPr>
        <a:xfrm rot="1380515">
          <a:off x="36195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4</xdr:col>
      <xdr:colOff>0</xdr:colOff>
      <xdr:row>1</xdr:row>
      <xdr:rowOff>197579</xdr:rowOff>
    </xdr:from>
    <xdr:to>
      <xdr:col>4</xdr:col>
      <xdr:colOff>1831</xdr:colOff>
      <xdr:row>1</xdr:row>
      <xdr:rowOff>506775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1F184B1E-66F8-4807-A80E-B18852DDEE3E}"/>
            </a:ext>
          </a:extLst>
        </xdr:cNvPr>
        <xdr:cNvSpPr txBox="1"/>
      </xdr:nvSpPr>
      <xdr:spPr>
        <a:xfrm rot="1380515">
          <a:off x="3619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7</xdr:col>
      <xdr:colOff>0</xdr:colOff>
      <xdr:row>1</xdr:row>
      <xdr:rowOff>197579</xdr:rowOff>
    </xdr:from>
    <xdr:to>
      <xdr:col>7</xdr:col>
      <xdr:colOff>1831</xdr:colOff>
      <xdr:row>1</xdr:row>
      <xdr:rowOff>506775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93745B7-4BAF-4A89-8050-D2CD78F56E42}"/>
            </a:ext>
          </a:extLst>
        </xdr:cNvPr>
        <xdr:cNvSpPr txBox="1"/>
      </xdr:nvSpPr>
      <xdr:spPr>
        <a:xfrm rot="1380515">
          <a:off x="6334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54BBC0A7-63F8-4FFE-9C8B-F583109E589C}"/>
            </a:ext>
          </a:extLst>
        </xdr:cNvPr>
        <xdr:cNvSpPr txBox="1"/>
      </xdr:nvSpPr>
      <xdr:spPr>
        <a:xfrm rot="1380515">
          <a:off x="9048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4A0010AB-C323-434E-88F4-2B838F0E2DE7}"/>
            </a:ext>
          </a:extLst>
        </xdr:cNvPr>
        <xdr:cNvSpPr txBox="1"/>
      </xdr:nvSpPr>
      <xdr:spPr>
        <a:xfrm rot="1380515">
          <a:off x="11763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C58DF753-CE74-4F67-9931-9F8BB0567B9E}"/>
            </a:ext>
          </a:extLst>
        </xdr:cNvPr>
        <xdr:cNvSpPr txBox="1"/>
      </xdr:nvSpPr>
      <xdr:spPr>
        <a:xfrm rot="1380515">
          <a:off x="14478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C6943399-3BDB-4B82-88CB-294D814808CC}"/>
            </a:ext>
          </a:extLst>
        </xdr:cNvPr>
        <xdr:cNvSpPr txBox="1"/>
      </xdr:nvSpPr>
      <xdr:spPr>
        <a:xfrm rot="1380515">
          <a:off x="171926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7</xdr:col>
      <xdr:colOff>0</xdr:colOff>
      <xdr:row>1</xdr:row>
      <xdr:rowOff>197579</xdr:rowOff>
    </xdr:from>
    <xdr:to>
      <xdr:col>7</xdr:col>
      <xdr:colOff>1831</xdr:colOff>
      <xdr:row>1</xdr:row>
      <xdr:rowOff>506775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D6484906-85B9-457C-BE93-1014935535DC}"/>
            </a:ext>
          </a:extLst>
        </xdr:cNvPr>
        <xdr:cNvSpPr txBox="1"/>
      </xdr:nvSpPr>
      <xdr:spPr>
        <a:xfrm rot="1380515">
          <a:off x="6334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B829A268-7C09-4CB3-9C3E-48A353F13926}"/>
            </a:ext>
          </a:extLst>
        </xdr:cNvPr>
        <xdr:cNvSpPr txBox="1"/>
      </xdr:nvSpPr>
      <xdr:spPr>
        <a:xfrm rot="1380515">
          <a:off x="9048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3F55A629-66F8-4F17-8929-D50C89451558}"/>
            </a:ext>
          </a:extLst>
        </xdr:cNvPr>
        <xdr:cNvSpPr txBox="1"/>
      </xdr:nvSpPr>
      <xdr:spPr>
        <a:xfrm rot="1380515">
          <a:off x="11763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4BCFBE74-4C01-40A4-90A2-CDBA2E658F38}"/>
            </a:ext>
          </a:extLst>
        </xdr:cNvPr>
        <xdr:cNvSpPr txBox="1"/>
      </xdr:nvSpPr>
      <xdr:spPr>
        <a:xfrm rot="1380515">
          <a:off x="14478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4A6B3FD2-4A12-438D-A0DE-FCA6C463D7F0}"/>
            </a:ext>
          </a:extLst>
        </xdr:cNvPr>
        <xdr:cNvSpPr txBox="1"/>
      </xdr:nvSpPr>
      <xdr:spPr>
        <a:xfrm rot="1380515">
          <a:off x="171926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22</xdr:col>
      <xdr:colOff>0</xdr:colOff>
      <xdr:row>1</xdr:row>
      <xdr:rowOff>197579</xdr:rowOff>
    </xdr:from>
    <xdr:to>
      <xdr:col>22</xdr:col>
      <xdr:colOff>1831</xdr:colOff>
      <xdr:row>1</xdr:row>
      <xdr:rowOff>506775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281A761E-70D3-4917-8C92-BF344F7532CF}"/>
            </a:ext>
          </a:extLst>
        </xdr:cNvPr>
        <xdr:cNvSpPr txBox="1"/>
      </xdr:nvSpPr>
      <xdr:spPr>
        <a:xfrm rot="1380515">
          <a:off x="199072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25</xdr:col>
      <xdr:colOff>0</xdr:colOff>
      <xdr:row>1</xdr:row>
      <xdr:rowOff>197579</xdr:rowOff>
    </xdr:from>
    <xdr:to>
      <xdr:col>25</xdr:col>
      <xdr:colOff>1831</xdr:colOff>
      <xdr:row>1</xdr:row>
      <xdr:rowOff>506775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D727A056-6FEA-4656-A152-DB49A57239D6}"/>
            </a:ext>
          </a:extLst>
        </xdr:cNvPr>
        <xdr:cNvSpPr txBox="1"/>
      </xdr:nvSpPr>
      <xdr:spPr>
        <a:xfrm rot="1380515">
          <a:off x="226218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28</xdr:col>
      <xdr:colOff>0</xdr:colOff>
      <xdr:row>1</xdr:row>
      <xdr:rowOff>197579</xdr:rowOff>
    </xdr:from>
    <xdr:to>
      <xdr:col>28</xdr:col>
      <xdr:colOff>1831</xdr:colOff>
      <xdr:row>1</xdr:row>
      <xdr:rowOff>506775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A1AFA59B-7026-4FC9-8CE4-416CD5B4D7F7}"/>
            </a:ext>
          </a:extLst>
        </xdr:cNvPr>
        <xdr:cNvSpPr txBox="1"/>
      </xdr:nvSpPr>
      <xdr:spPr>
        <a:xfrm rot="1380515">
          <a:off x="25336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31</xdr:col>
      <xdr:colOff>0</xdr:colOff>
      <xdr:row>1</xdr:row>
      <xdr:rowOff>197579</xdr:rowOff>
    </xdr:from>
    <xdr:to>
      <xdr:col>31</xdr:col>
      <xdr:colOff>1831</xdr:colOff>
      <xdr:row>1</xdr:row>
      <xdr:rowOff>506775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C0B66A14-8055-463D-B78A-C4DDC20E6F33}"/>
            </a:ext>
          </a:extLst>
        </xdr:cNvPr>
        <xdr:cNvSpPr txBox="1"/>
      </xdr:nvSpPr>
      <xdr:spPr>
        <a:xfrm rot="1380515">
          <a:off x="28051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34</xdr:col>
      <xdr:colOff>0</xdr:colOff>
      <xdr:row>1</xdr:row>
      <xdr:rowOff>197579</xdr:rowOff>
    </xdr:from>
    <xdr:to>
      <xdr:col>34</xdr:col>
      <xdr:colOff>1831</xdr:colOff>
      <xdr:row>1</xdr:row>
      <xdr:rowOff>506775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69D29D21-7546-4D78-AC4A-E549135AB956}"/>
            </a:ext>
          </a:extLst>
        </xdr:cNvPr>
        <xdr:cNvSpPr txBox="1"/>
      </xdr:nvSpPr>
      <xdr:spPr>
        <a:xfrm rot="1380515">
          <a:off x="30765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37</xdr:col>
      <xdr:colOff>0</xdr:colOff>
      <xdr:row>1</xdr:row>
      <xdr:rowOff>197579</xdr:rowOff>
    </xdr:from>
    <xdr:to>
      <xdr:col>37</xdr:col>
      <xdr:colOff>1831</xdr:colOff>
      <xdr:row>1</xdr:row>
      <xdr:rowOff>506775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ECBDC77E-974E-4CC3-8E9A-07319763A648}"/>
            </a:ext>
          </a:extLst>
        </xdr:cNvPr>
        <xdr:cNvSpPr txBox="1"/>
      </xdr:nvSpPr>
      <xdr:spPr>
        <a:xfrm rot="1380515">
          <a:off x="33480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197579</xdr:rowOff>
    </xdr:from>
    <xdr:to>
      <xdr:col>1</xdr:col>
      <xdr:colOff>1831</xdr:colOff>
      <xdr:row>1</xdr:row>
      <xdr:rowOff>506775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8F67DF-78F6-49CE-AD2F-281F9CE12299}"/>
            </a:ext>
          </a:extLst>
        </xdr:cNvPr>
        <xdr:cNvSpPr txBox="1"/>
      </xdr:nvSpPr>
      <xdr:spPr>
        <a:xfrm rot="1380515">
          <a:off x="9048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4</xdr:col>
      <xdr:colOff>0</xdr:colOff>
      <xdr:row>1</xdr:row>
      <xdr:rowOff>197579</xdr:rowOff>
    </xdr:from>
    <xdr:to>
      <xdr:col>4</xdr:col>
      <xdr:colOff>1831</xdr:colOff>
      <xdr:row>1</xdr:row>
      <xdr:rowOff>506775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885843-AB0E-4E15-840A-1B149FE04D52}"/>
            </a:ext>
          </a:extLst>
        </xdr:cNvPr>
        <xdr:cNvSpPr txBox="1"/>
      </xdr:nvSpPr>
      <xdr:spPr>
        <a:xfrm rot="1380515">
          <a:off x="3619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7</xdr:col>
      <xdr:colOff>0</xdr:colOff>
      <xdr:row>1</xdr:row>
      <xdr:rowOff>197579</xdr:rowOff>
    </xdr:from>
    <xdr:to>
      <xdr:col>7</xdr:col>
      <xdr:colOff>1831</xdr:colOff>
      <xdr:row>1</xdr:row>
      <xdr:rowOff>506775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8FB810E-F76B-44B8-A58B-DD05252C78C6}"/>
            </a:ext>
          </a:extLst>
        </xdr:cNvPr>
        <xdr:cNvSpPr txBox="1"/>
      </xdr:nvSpPr>
      <xdr:spPr>
        <a:xfrm rot="1380515">
          <a:off x="6334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319B55-9CC6-4386-947F-349FDDBCF54C}"/>
            </a:ext>
          </a:extLst>
        </xdr:cNvPr>
        <xdr:cNvSpPr txBox="1"/>
      </xdr:nvSpPr>
      <xdr:spPr>
        <a:xfrm rot="1380515">
          <a:off x="9048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E71124D-F6D9-4C1B-897B-7B970C83BA91}"/>
            </a:ext>
          </a:extLst>
        </xdr:cNvPr>
        <xdr:cNvSpPr txBox="1"/>
      </xdr:nvSpPr>
      <xdr:spPr>
        <a:xfrm rot="1380515">
          <a:off x="9048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D387CBF-694E-4042-AD10-31CBE90729D2}"/>
            </a:ext>
          </a:extLst>
        </xdr:cNvPr>
        <xdr:cNvSpPr txBox="1"/>
      </xdr:nvSpPr>
      <xdr:spPr>
        <a:xfrm rot="1380515">
          <a:off x="11763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71B9A92-F05D-46A0-8DF8-925CF3DBA6A7}"/>
            </a:ext>
          </a:extLst>
        </xdr:cNvPr>
        <xdr:cNvSpPr txBox="1"/>
      </xdr:nvSpPr>
      <xdr:spPr>
        <a:xfrm rot="1380515">
          <a:off x="11763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0642CAD-D778-4B89-9516-13178F0E51AE}"/>
            </a:ext>
          </a:extLst>
        </xdr:cNvPr>
        <xdr:cNvSpPr txBox="1"/>
      </xdr:nvSpPr>
      <xdr:spPr>
        <a:xfrm rot="1380515">
          <a:off x="14478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77B914A-C70B-4FAB-8A61-AB90EA53F411}"/>
            </a:ext>
          </a:extLst>
        </xdr:cNvPr>
        <xdr:cNvSpPr txBox="1"/>
      </xdr:nvSpPr>
      <xdr:spPr>
        <a:xfrm rot="1380515">
          <a:off x="14478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CDB4194-410E-4050-BF25-C429A09F8DA0}"/>
            </a:ext>
          </a:extLst>
        </xdr:cNvPr>
        <xdr:cNvSpPr txBox="1"/>
      </xdr:nvSpPr>
      <xdr:spPr>
        <a:xfrm rot="1380515">
          <a:off x="171926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1DADA8E-24F2-4217-95E5-A70C4A132343}"/>
            </a:ext>
          </a:extLst>
        </xdr:cNvPr>
        <xdr:cNvSpPr txBox="1"/>
      </xdr:nvSpPr>
      <xdr:spPr>
        <a:xfrm rot="1380515">
          <a:off x="171926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22</xdr:col>
      <xdr:colOff>0</xdr:colOff>
      <xdr:row>1</xdr:row>
      <xdr:rowOff>197579</xdr:rowOff>
    </xdr:from>
    <xdr:to>
      <xdr:col>22</xdr:col>
      <xdr:colOff>1831</xdr:colOff>
      <xdr:row>1</xdr:row>
      <xdr:rowOff>506775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E81CB6C-2B4A-4F59-BC4C-E0E65E0C222F}"/>
            </a:ext>
          </a:extLst>
        </xdr:cNvPr>
        <xdr:cNvSpPr txBox="1"/>
      </xdr:nvSpPr>
      <xdr:spPr>
        <a:xfrm rot="1380515">
          <a:off x="199072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22</xdr:col>
      <xdr:colOff>0</xdr:colOff>
      <xdr:row>1</xdr:row>
      <xdr:rowOff>197579</xdr:rowOff>
    </xdr:from>
    <xdr:to>
      <xdr:col>22</xdr:col>
      <xdr:colOff>1831</xdr:colOff>
      <xdr:row>1</xdr:row>
      <xdr:rowOff>506775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F7FD1EF-A9A5-487B-8EB9-729B8A84E6B5}"/>
            </a:ext>
          </a:extLst>
        </xdr:cNvPr>
        <xdr:cNvSpPr txBox="1"/>
      </xdr:nvSpPr>
      <xdr:spPr>
        <a:xfrm rot="1380515">
          <a:off x="199072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25</xdr:col>
      <xdr:colOff>0</xdr:colOff>
      <xdr:row>1</xdr:row>
      <xdr:rowOff>197579</xdr:rowOff>
    </xdr:from>
    <xdr:to>
      <xdr:col>25</xdr:col>
      <xdr:colOff>1831</xdr:colOff>
      <xdr:row>1</xdr:row>
      <xdr:rowOff>506775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97A3F7-5413-4C2E-A2C3-C2F2259992A6}"/>
            </a:ext>
          </a:extLst>
        </xdr:cNvPr>
        <xdr:cNvSpPr txBox="1"/>
      </xdr:nvSpPr>
      <xdr:spPr>
        <a:xfrm rot="1380515">
          <a:off x="226218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25</xdr:col>
      <xdr:colOff>0</xdr:colOff>
      <xdr:row>1</xdr:row>
      <xdr:rowOff>197579</xdr:rowOff>
    </xdr:from>
    <xdr:to>
      <xdr:col>25</xdr:col>
      <xdr:colOff>1831</xdr:colOff>
      <xdr:row>1</xdr:row>
      <xdr:rowOff>506775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49F25C2-4138-4DB3-B169-DC2FA0C65A27}"/>
            </a:ext>
          </a:extLst>
        </xdr:cNvPr>
        <xdr:cNvSpPr txBox="1"/>
      </xdr:nvSpPr>
      <xdr:spPr>
        <a:xfrm rot="1380515">
          <a:off x="226218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28</xdr:col>
      <xdr:colOff>0</xdr:colOff>
      <xdr:row>1</xdr:row>
      <xdr:rowOff>197579</xdr:rowOff>
    </xdr:from>
    <xdr:to>
      <xdr:col>28</xdr:col>
      <xdr:colOff>1831</xdr:colOff>
      <xdr:row>1</xdr:row>
      <xdr:rowOff>506775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1DD8B70-46BA-4DCD-956C-A80AD51BACD6}"/>
            </a:ext>
          </a:extLst>
        </xdr:cNvPr>
        <xdr:cNvSpPr txBox="1"/>
      </xdr:nvSpPr>
      <xdr:spPr>
        <a:xfrm rot="1380515">
          <a:off x="25336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28</xdr:col>
      <xdr:colOff>0</xdr:colOff>
      <xdr:row>1</xdr:row>
      <xdr:rowOff>197579</xdr:rowOff>
    </xdr:from>
    <xdr:to>
      <xdr:col>28</xdr:col>
      <xdr:colOff>1831</xdr:colOff>
      <xdr:row>1</xdr:row>
      <xdr:rowOff>506775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D4B091D-8A36-401D-9F8C-74A65B828730}"/>
            </a:ext>
          </a:extLst>
        </xdr:cNvPr>
        <xdr:cNvSpPr txBox="1"/>
      </xdr:nvSpPr>
      <xdr:spPr>
        <a:xfrm rot="1380515">
          <a:off x="25336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31</xdr:col>
      <xdr:colOff>0</xdr:colOff>
      <xdr:row>1</xdr:row>
      <xdr:rowOff>197579</xdr:rowOff>
    </xdr:from>
    <xdr:to>
      <xdr:col>31</xdr:col>
      <xdr:colOff>1831</xdr:colOff>
      <xdr:row>1</xdr:row>
      <xdr:rowOff>506775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376B1FC-8650-4882-8359-B5B9100D89F1}"/>
            </a:ext>
          </a:extLst>
        </xdr:cNvPr>
        <xdr:cNvSpPr txBox="1"/>
      </xdr:nvSpPr>
      <xdr:spPr>
        <a:xfrm rot="1380515">
          <a:off x="28051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31</xdr:col>
      <xdr:colOff>0</xdr:colOff>
      <xdr:row>1</xdr:row>
      <xdr:rowOff>197579</xdr:rowOff>
    </xdr:from>
    <xdr:to>
      <xdr:col>31</xdr:col>
      <xdr:colOff>1831</xdr:colOff>
      <xdr:row>1</xdr:row>
      <xdr:rowOff>506775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227CED6-8FD5-475B-B464-0EA000121AB6}"/>
            </a:ext>
          </a:extLst>
        </xdr:cNvPr>
        <xdr:cNvSpPr txBox="1"/>
      </xdr:nvSpPr>
      <xdr:spPr>
        <a:xfrm rot="1380515">
          <a:off x="28051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34</xdr:col>
      <xdr:colOff>0</xdr:colOff>
      <xdr:row>1</xdr:row>
      <xdr:rowOff>197579</xdr:rowOff>
    </xdr:from>
    <xdr:to>
      <xdr:col>34</xdr:col>
      <xdr:colOff>1831</xdr:colOff>
      <xdr:row>1</xdr:row>
      <xdr:rowOff>506775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0D1EB80-39F6-4260-A977-1A36BF726D13}"/>
            </a:ext>
          </a:extLst>
        </xdr:cNvPr>
        <xdr:cNvSpPr txBox="1"/>
      </xdr:nvSpPr>
      <xdr:spPr>
        <a:xfrm rot="1380515">
          <a:off x="30765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34</xdr:col>
      <xdr:colOff>0</xdr:colOff>
      <xdr:row>1</xdr:row>
      <xdr:rowOff>197579</xdr:rowOff>
    </xdr:from>
    <xdr:to>
      <xdr:col>34</xdr:col>
      <xdr:colOff>1831</xdr:colOff>
      <xdr:row>1</xdr:row>
      <xdr:rowOff>506775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04A4589-8285-4C39-A6EF-5F8884D77960}"/>
            </a:ext>
          </a:extLst>
        </xdr:cNvPr>
        <xdr:cNvSpPr txBox="1"/>
      </xdr:nvSpPr>
      <xdr:spPr>
        <a:xfrm rot="1380515">
          <a:off x="30765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37</xdr:col>
      <xdr:colOff>0</xdr:colOff>
      <xdr:row>1</xdr:row>
      <xdr:rowOff>197579</xdr:rowOff>
    </xdr:from>
    <xdr:to>
      <xdr:col>37</xdr:col>
      <xdr:colOff>1831</xdr:colOff>
      <xdr:row>1</xdr:row>
      <xdr:rowOff>506775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76A493C-8AD5-4276-A9DE-AE3086F7320C}"/>
            </a:ext>
          </a:extLst>
        </xdr:cNvPr>
        <xdr:cNvSpPr txBox="1"/>
      </xdr:nvSpPr>
      <xdr:spPr>
        <a:xfrm rot="1380515">
          <a:off x="33480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37</xdr:col>
      <xdr:colOff>0</xdr:colOff>
      <xdr:row>1</xdr:row>
      <xdr:rowOff>197579</xdr:rowOff>
    </xdr:from>
    <xdr:to>
      <xdr:col>37</xdr:col>
      <xdr:colOff>1831</xdr:colOff>
      <xdr:row>1</xdr:row>
      <xdr:rowOff>506775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B218083-1CEF-430F-ADF2-9FE0B72B4BE4}"/>
            </a:ext>
          </a:extLst>
        </xdr:cNvPr>
        <xdr:cNvSpPr txBox="1"/>
      </xdr:nvSpPr>
      <xdr:spPr>
        <a:xfrm rot="1380515">
          <a:off x="33480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40</xdr:col>
      <xdr:colOff>0</xdr:colOff>
      <xdr:row>1</xdr:row>
      <xdr:rowOff>197579</xdr:rowOff>
    </xdr:from>
    <xdr:to>
      <xdr:col>40</xdr:col>
      <xdr:colOff>1831</xdr:colOff>
      <xdr:row>1</xdr:row>
      <xdr:rowOff>506775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DBA7967-65C8-46DA-A761-BB61B803191F}"/>
            </a:ext>
          </a:extLst>
        </xdr:cNvPr>
        <xdr:cNvSpPr txBox="1"/>
      </xdr:nvSpPr>
      <xdr:spPr>
        <a:xfrm rot="1380515">
          <a:off x="36195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4</xdr:col>
      <xdr:colOff>0</xdr:colOff>
      <xdr:row>1</xdr:row>
      <xdr:rowOff>197579</xdr:rowOff>
    </xdr:from>
    <xdr:to>
      <xdr:col>4</xdr:col>
      <xdr:colOff>1831</xdr:colOff>
      <xdr:row>1</xdr:row>
      <xdr:rowOff>506775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7854010-0577-4A75-8824-85CDB705D09C}"/>
            </a:ext>
          </a:extLst>
        </xdr:cNvPr>
        <xdr:cNvSpPr txBox="1"/>
      </xdr:nvSpPr>
      <xdr:spPr>
        <a:xfrm rot="1380515">
          <a:off x="3619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7</xdr:col>
      <xdr:colOff>0</xdr:colOff>
      <xdr:row>1</xdr:row>
      <xdr:rowOff>197579</xdr:rowOff>
    </xdr:from>
    <xdr:to>
      <xdr:col>7</xdr:col>
      <xdr:colOff>1831</xdr:colOff>
      <xdr:row>1</xdr:row>
      <xdr:rowOff>506775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7B79FC0-C7F5-463F-8E95-E828C11BF708}"/>
            </a:ext>
          </a:extLst>
        </xdr:cNvPr>
        <xdr:cNvSpPr txBox="1"/>
      </xdr:nvSpPr>
      <xdr:spPr>
        <a:xfrm rot="1380515">
          <a:off x="6334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C001325-2E8A-4C02-8D78-3BF530ED5AF4}"/>
            </a:ext>
          </a:extLst>
        </xdr:cNvPr>
        <xdr:cNvSpPr txBox="1"/>
      </xdr:nvSpPr>
      <xdr:spPr>
        <a:xfrm rot="1380515">
          <a:off x="9048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5A596E-A553-4732-BD02-410A1A34CBFE}"/>
            </a:ext>
          </a:extLst>
        </xdr:cNvPr>
        <xdr:cNvSpPr txBox="1"/>
      </xdr:nvSpPr>
      <xdr:spPr>
        <a:xfrm rot="1380515">
          <a:off x="11763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1067FD4-A111-4932-8671-BCC92AF799F7}"/>
            </a:ext>
          </a:extLst>
        </xdr:cNvPr>
        <xdr:cNvSpPr txBox="1"/>
      </xdr:nvSpPr>
      <xdr:spPr>
        <a:xfrm rot="1380515">
          <a:off x="14478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B20676E-DF14-4B30-A853-2E1ACD74457F}"/>
            </a:ext>
          </a:extLst>
        </xdr:cNvPr>
        <xdr:cNvSpPr txBox="1"/>
      </xdr:nvSpPr>
      <xdr:spPr>
        <a:xfrm rot="1380515">
          <a:off x="171926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7</xdr:col>
      <xdr:colOff>0</xdr:colOff>
      <xdr:row>1</xdr:row>
      <xdr:rowOff>197579</xdr:rowOff>
    </xdr:from>
    <xdr:to>
      <xdr:col>7</xdr:col>
      <xdr:colOff>1831</xdr:colOff>
      <xdr:row>1</xdr:row>
      <xdr:rowOff>506775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B20509B-288E-4E83-A3BE-A90C375E6A01}"/>
            </a:ext>
          </a:extLst>
        </xdr:cNvPr>
        <xdr:cNvSpPr txBox="1"/>
      </xdr:nvSpPr>
      <xdr:spPr>
        <a:xfrm rot="1380515">
          <a:off x="6334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10</xdr:col>
      <xdr:colOff>0</xdr:colOff>
      <xdr:row>1</xdr:row>
      <xdr:rowOff>197579</xdr:rowOff>
    </xdr:from>
    <xdr:to>
      <xdr:col>10</xdr:col>
      <xdr:colOff>1831</xdr:colOff>
      <xdr:row>1</xdr:row>
      <xdr:rowOff>506775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68E650E-C853-4497-A46F-4066812726AB}"/>
            </a:ext>
          </a:extLst>
        </xdr:cNvPr>
        <xdr:cNvSpPr txBox="1"/>
      </xdr:nvSpPr>
      <xdr:spPr>
        <a:xfrm rot="1380515">
          <a:off x="9048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13</xdr:col>
      <xdr:colOff>0</xdr:colOff>
      <xdr:row>1</xdr:row>
      <xdr:rowOff>197579</xdr:rowOff>
    </xdr:from>
    <xdr:to>
      <xdr:col>13</xdr:col>
      <xdr:colOff>1831</xdr:colOff>
      <xdr:row>1</xdr:row>
      <xdr:rowOff>506775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3DC8777-0BBC-4CC0-9B54-429858F5820C}"/>
            </a:ext>
          </a:extLst>
        </xdr:cNvPr>
        <xdr:cNvSpPr txBox="1"/>
      </xdr:nvSpPr>
      <xdr:spPr>
        <a:xfrm rot="1380515">
          <a:off x="11763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16</xdr:col>
      <xdr:colOff>0</xdr:colOff>
      <xdr:row>1</xdr:row>
      <xdr:rowOff>197579</xdr:rowOff>
    </xdr:from>
    <xdr:to>
      <xdr:col>16</xdr:col>
      <xdr:colOff>1831</xdr:colOff>
      <xdr:row>1</xdr:row>
      <xdr:rowOff>506775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1538B22-63E9-421A-8C94-40AFD0524935}"/>
            </a:ext>
          </a:extLst>
        </xdr:cNvPr>
        <xdr:cNvSpPr txBox="1"/>
      </xdr:nvSpPr>
      <xdr:spPr>
        <a:xfrm rot="1380515">
          <a:off x="144780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19</xdr:col>
      <xdr:colOff>0</xdr:colOff>
      <xdr:row>1</xdr:row>
      <xdr:rowOff>197579</xdr:rowOff>
    </xdr:from>
    <xdr:to>
      <xdr:col>19</xdr:col>
      <xdr:colOff>1831</xdr:colOff>
      <xdr:row>1</xdr:row>
      <xdr:rowOff>506775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B586D0B-5CB9-4ECE-A2A1-209FE4FBC4D4}"/>
            </a:ext>
          </a:extLst>
        </xdr:cNvPr>
        <xdr:cNvSpPr txBox="1"/>
      </xdr:nvSpPr>
      <xdr:spPr>
        <a:xfrm rot="1380515">
          <a:off x="171926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22</xdr:col>
      <xdr:colOff>0</xdr:colOff>
      <xdr:row>1</xdr:row>
      <xdr:rowOff>197579</xdr:rowOff>
    </xdr:from>
    <xdr:to>
      <xdr:col>22</xdr:col>
      <xdr:colOff>1831</xdr:colOff>
      <xdr:row>1</xdr:row>
      <xdr:rowOff>506775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E96EE20-243B-406D-9880-E17710BDF890}"/>
            </a:ext>
          </a:extLst>
        </xdr:cNvPr>
        <xdr:cNvSpPr txBox="1"/>
      </xdr:nvSpPr>
      <xdr:spPr>
        <a:xfrm rot="1380515">
          <a:off x="199072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25</xdr:col>
      <xdr:colOff>0</xdr:colOff>
      <xdr:row>1</xdr:row>
      <xdr:rowOff>197579</xdr:rowOff>
    </xdr:from>
    <xdr:to>
      <xdr:col>25</xdr:col>
      <xdr:colOff>1831</xdr:colOff>
      <xdr:row>1</xdr:row>
      <xdr:rowOff>506775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C2703FE-2336-4336-9F3A-1D0C31118041}"/>
            </a:ext>
          </a:extLst>
        </xdr:cNvPr>
        <xdr:cNvSpPr txBox="1"/>
      </xdr:nvSpPr>
      <xdr:spPr>
        <a:xfrm rot="1380515">
          <a:off x="226218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28</xdr:col>
      <xdr:colOff>0</xdr:colOff>
      <xdr:row>1</xdr:row>
      <xdr:rowOff>197579</xdr:rowOff>
    </xdr:from>
    <xdr:to>
      <xdr:col>28</xdr:col>
      <xdr:colOff>1831</xdr:colOff>
      <xdr:row>1</xdr:row>
      <xdr:rowOff>506775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B301948-59A5-4446-A8DC-9B8B067FBC5A}"/>
            </a:ext>
          </a:extLst>
        </xdr:cNvPr>
        <xdr:cNvSpPr txBox="1"/>
      </xdr:nvSpPr>
      <xdr:spPr>
        <a:xfrm rot="1380515">
          <a:off x="2533650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31</xdr:col>
      <xdr:colOff>0</xdr:colOff>
      <xdr:row>1</xdr:row>
      <xdr:rowOff>197579</xdr:rowOff>
    </xdr:from>
    <xdr:to>
      <xdr:col>31</xdr:col>
      <xdr:colOff>1831</xdr:colOff>
      <xdr:row>1</xdr:row>
      <xdr:rowOff>506775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020BEA5-752F-4F12-900F-AE3E39CBC469}"/>
            </a:ext>
          </a:extLst>
        </xdr:cNvPr>
        <xdr:cNvSpPr txBox="1"/>
      </xdr:nvSpPr>
      <xdr:spPr>
        <a:xfrm rot="1380515">
          <a:off x="2805112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34</xdr:col>
      <xdr:colOff>0</xdr:colOff>
      <xdr:row>1</xdr:row>
      <xdr:rowOff>197579</xdr:rowOff>
    </xdr:from>
    <xdr:to>
      <xdr:col>34</xdr:col>
      <xdr:colOff>1831</xdr:colOff>
      <xdr:row>1</xdr:row>
      <xdr:rowOff>506775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CFEA776-4783-4C73-ABCA-F9B26DC2767D}"/>
            </a:ext>
          </a:extLst>
        </xdr:cNvPr>
        <xdr:cNvSpPr txBox="1"/>
      </xdr:nvSpPr>
      <xdr:spPr>
        <a:xfrm rot="1380515">
          <a:off x="30765750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  <xdr:twoCellAnchor>
    <xdr:from>
      <xdr:col>37</xdr:col>
      <xdr:colOff>0</xdr:colOff>
      <xdr:row>1</xdr:row>
      <xdr:rowOff>197579</xdr:rowOff>
    </xdr:from>
    <xdr:to>
      <xdr:col>37</xdr:col>
      <xdr:colOff>1831</xdr:colOff>
      <xdr:row>1</xdr:row>
      <xdr:rowOff>506775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8BF969A7-5A47-4180-B052-D5A985962ACF}"/>
            </a:ext>
          </a:extLst>
        </xdr:cNvPr>
        <xdr:cNvSpPr txBox="1"/>
      </xdr:nvSpPr>
      <xdr:spPr>
        <a:xfrm rot="1380515">
          <a:off x="33480375" y="397604"/>
          <a:ext cx="1831" cy="139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Submitted 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3"/>
  <sheetViews>
    <sheetView workbookViewId="0">
      <pane xSplit="1" topLeftCell="Q1" activePane="topRight" state="frozen"/>
      <selection pane="topRight" activeCell="W15" sqref="W15"/>
    </sheetView>
  </sheetViews>
  <sheetFormatPr defaultColWidth="13.5703125" defaultRowHeight="15" x14ac:dyDescent="0.25"/>
  <cols>
    <col min="1" max="1" width="26.7109375" style="1" bestFit="1" customWidth="1"/>
    <col min="2" max="16384" width="13.5703125" style="1"/>
  </cols>
  <sheetData>
    <row r="1" spans="1:41" ht="15.75" thickBot="1" x14ac:dyDescent="0.3"/>
    <row r="2" spans="1:41" ht="16.5" thickTop="1" x14ac:dyDescent="0.25">
      <c r="A2" s="53" t="s">
        <v>10</v>
      </c>
      <c r="B2" s="126">
        <v>43452</v>
      </c>
      <c r="C2" s="127"/>
      <c r="D2" s="128"/>
      <c r="E2" s="126">
        <v>43484</v>
      </c>
      <c r="F2" s="127"/>
      <c r="G2" s="128"/>
      <c r="H2" s="126">
        <v>43150</v>
      </c>
      <c r="I2" s="127"/>
      <c r="J2" s="128"/>
      <c r="K2" s="126">
        <v>43178</v>
      </c>
      <c r="L2" s="127"/>
      <c r="M2" s="128"/>
      <c r="N2" s="126">
        <v>43209</v>
      </c>
      <c r="O2" s="127"/>
      <c r="P2" s="128"/>
      <c r="Q2" s="126">
        <v>43239</v>
      </c>
      <c r="R2" s="127"/>
      <c r="S2" s="128"/>
      <c r="T2" s="126">
        <v>43270</v>
      </c>
      <c r="U2" s="127"/>
      <c r="V2" s="128"/>
      <c r="W2" s="126">
        <v>43300</v>
      </c>
      <c r="X2" s="127"/>
      <c r="Y2" s="128"/>
      <c r="Z2" s="126">
        <v>43331</v>
      </c>
      <c r="AA2" s="127"/>
      <c r="AB2" s="128"/>
      <c r="AC2" s="126">
        <v>43362</v>
      </c>
      <c r="AD2" s="127"/>
      <c r="AE2" s="128"/>
      <c r="AF2" s="126">
        <v>43392</v>
      </c>
      <c r="AG2" s="127"/>
      <c r="AH2" s="128"/>
      <c r="AI2" s="126">
        <v>43423</v>
      </c>
      <c r="AJ2" s="127"/>
      <c r="AK2" s="128"/>
      <c r="AL2" s="126">
        <v>43453</v>
      </c>
      <c r="AM2" s="127"/>
      <c r="AN2" s="128"/>
      <c r="AO2" s="129" t="s">
        <v>0</v>
      </c>
    </row>
    <row r="3" spans="1:41" ht="15.75" thickBot="1" x14ac:dyDescent="0.3">
      <c r="A3" s="54" t="s">
        <v>9</v>
      </c>
      <c r="B3" s="25" t="s">
        <v>11</v>
      </c>
      <c r="C3" s="18" t="s">
        <v>12</v>
      </c>
      <c r="D3" s="26" t="s">
        <v>7</v>
      </c>
      <c r="E3" s="25" t="s">
        <v>11</v>
      </c>
      <c r="F3" s="18" t="s">
        <v>12</v>
      </c>
      <c r="G3" s="26" t="s">
        <v>7</v>
      </c>
      <c r="H3" s="25" t="s">
        <v>11</v>
      </c>
      <c r="I3" s="18" t="s">
        <v>12</v>
      </c>
      <c r="J3" s="26" t="s">
        <v>7</v>
      </c>
      <c r="K3" s="25" t="s">
        <v>11</v>
      </c>
      <c r="L3" s="18" t="s">
        <v>12</v>
      </c>
      <c r="M3" s="26" t="s">
        <v>7</v>
      </c>
      <c r="N3" s="25" t="s">
        <v>11</v>
      </c>
      <c r="O3" s="18" t="s">
        <v>12</v>
      </c>
      <c r="P3" s="26" t="s">
        <v>7</v>
      </c>
      <c r="Q3" s="25" t="s">
        <v>11</v>
      </c>
      <c r="R3" s="18" t="s">
        <v>12</v>
      </c>
      <c r="S3" s="26" t="s">
        <v>7</v>
      </c>
      <c r="T3" s="25" t="s">
        <v>11</v>
      </c>
      <c r="U3" s="18" t="s">
        <v>12</v>
      </c>
      <c r="V3" s="26" t="s">
        <v>7</v>
      </c>
      <c r="W3" s="25" t="s">
        <v>11</v>
      </c>
      <c r="X3" s="18" t="s">
        <v>12</v>
      </c>
      <c r="Y3" s="26" t="s">
        <v>7</v>
      </c>
      <c r="Z3" s="25" t="s">
        <v>11</v>
      </c>
      <c r="AA3" s="18" t="s">
        <v>12</v>
      </c>
      <c r="AB3" s="26" t="s">
        <v>7</v>
      </c>
      <c r="AC3" s="25" t="s">
        <v>11</v>
      </c>
      <c r="AD3" s="18" t="s">
        <v>12</v>
      </c>
      <c r="AE3" s="26" t="s">
        <v>7</v>
      </c>
      <c r="AF3" s="25" t="s">
        <v>11</v>
      </c>
      <c r="AG3" s="18" t="s">
        <v>12</v>
      </c>
      <c r="AH3" s="26" t="s">
        <v>7</v>
      </c>
      <c r="AI3" s="25" t="s">
        <v>11</v>
      </c>
      <c r="AJ3" s="18" t="s">
        <v>12</v>
      </c>
      <c r="AK3" s="26" t="s">
        <v>7</v>
      </c>
      <c r="AL3" s="25" t="s">
        <v>11</v>
      </c>
      <c r="AM3" s="18" t="s">
        <v>12</v>
      </c>
      <c r="AN3" s="26" t="s">
        <v>7</v>
      </c>
      <c r="AO3" s="130"/>
    </row>
    <row r="4" spans="1:41" ht="17.25" thickTop="1" thickBot="1" x14ac:dyDescent="0.3">
      <c r="A4" s="55">
        <v>43101</v>
      </c>
      <c r="B4" s="51">
        <v>6754752</v>
      </c>
      <c r="C4" s="12"/>
      <c r="D4" s="52">
        <v>555785</v>
      </c>
      <c r="E4" s="27">
        <v>1109300</v>
      </c>
      <c r="F4" s="13"/>
      <c r="G4" s="28">
        <v>104466</v>
      </c>
      <c r="H4" s="27"/>
      <c r="I4" s="13"/>
      <c r="J4" s="2"/>
      <c r="K4" s="27"/>
      <c r="L4" s="13"/>
      <c r="M4" s="28"/>
      <c r="N4" s="39">
        <v>0</v>
      </c>
      <c r="O4" s="14">
        <v>0</v>
      </c>
      <c r="P4" s="40">
        <v>0</v>
      </c>
      <c r="Q4" s="39"/>
      <c r="R4" s="14"/>
      <c r="S4" s="40"/>
      <c r="T4" s="124"/>
      <c r="U4" s="14"/>
      <c r="V4" s="40"/>
      <c r="W4" s="27">
        <v>0</v>
      </c>
      <c r="X4" s="13">
        <v>0</v>
      </c>
      <c r="Y4" s="28">
        <v>0</v>
      </c>
      <c r="Z4" s="27"/>
      <c r="AA4" s="13"/>
      <c r="AB4" s="28"/>
      <c r="AC4" s="27"/>
      <c r="AD4" s="13"/>
      <c r="AE4" s="28"/>
      <c r="AF4" s="27"/>
      <c r="AG4" s="13"/>
      <c r="AH4" s="28"/>
      <c r="AI4" s="27"/>
      <c r="AJ4" s="13"/>
      <c r="AK4" s="28"/>
      <c r="AL4" s="27"/>
      <c r="AM4" s="15"/>
      <c r="AN4" s="28"/>
      <c r="AO4" s="17">
        <f>SUM(B4:AN4)</f>
        <v>8524303</v>
      </c>
    </row>
    <row r="5" spans="1:41" ht="17.25" thickTop="1" thickBot="1" x14ac:dyDescent="0.3">
      <c r="A5" s="56">
        <v>43132</v>
      </c>
      <c r="B5" s="29"/>
      <c r="C5" s="2"/>
      <c r="D5" s="30"/>
      <c r="E5" s="29">
        <v>2189221</v>
      </c>
      <c r="F5" s="2">
        <v>98727</v>
      </c>
      <c r="G5" s="30">
        <v>106477</v>
      </c>
      <c r="H5" s="27">
        <v>3085048.4787500007</v>
      </c>
      <c r="I5" s="2">
        <v>0</v>
      </c>
      <c r="J5" s="2">
        <v>408213.75</v>
      </c>
      <c r="K5" s="29"/>
      <c r="L5" s="2"/>
      <c r="M5" s="30"/>
      <c r="N5" s="41">
        <v>0</v>
      </c>
      <c r="O5" s="14">
        <v>0</v>
      </c>
      <c r="P5" s="40">
        <v>0</v>
      </c>
      <c r="Q5" s="41"/>
      <c r="R5" s="3"/>
      <c r="S5" s="42"/>
      <c r="T5" s="124"/>
      <c r="U5" s="3"/>
      <c r="V5" s="42"/>
      <c r="W5" s="27">
        <v>0</v>
      </c>
      <c r="X5" s="13">
        <v>0</v>
      </c>
      <c r="Y5" s="28">
        <v>0</v>
      </c>
      <c r="Z5" s="29"/>
      <c r="AA5" s="2"/>
      <c r="AB5" s="30"/>
      <c r="AC5" s="29"/>
      <c r="AD5" s="2"/>
      <c r="AE5" s="30"/>
      <c r="AF5" s="29"/>
      <c r="AG5" s="2"/>
      <c r="AH5" s="30"/>
      <c r="AI5" s="29"/>
      <c r="AJ5" s="2"/>
      <c r="AK5" s="30"/>
      <c r="AL5" s="29"/>
      <c r="AM5" s="16"/>
      <c r="AN5" s="30"/>
      <c r="AO5" s="17">
        <f t="shared" ref="AO5:AO15" si="0">SUM(B5:AN5)</f>
        <v>5887687.2287500007</v>
      </c>
    </row>
    <row r="6" spans="1:41" ht="17.25" thickTop="1" thickBot="1" x14ac:dyDescent="0.3">
      <c r="A6" s="56">
        <v>43176</v>
      </c>
      <c r="B6" s="29"/>
      <c r="C6" s="2"/>
      <c r="D6" s="30"/>
      <c r="E6" s="29">
        <v>51346</v>
      </c>
      <c r="F6" s="2"/>
      <c r="G6" s="30">
        <v>12635</v>
      </c>
      <c r="H6" s="27">
        <v>3405234.9992500008</v>
      </c>
      <c r="I6" s="2">
        <v>0</v>
      </c>
      <c r="J6" s="2">
        <v>82713.75</v>
      </c>
      <c r="K6" s="29"/>
      <c r="L6" s="2"/>
      <c r="M6" s="30"/>
      <c r="N6" s="41">
        <v>0</v>
      </c>
      <c r="O6" s="14">
        <v>0</v>
      </c>
      <c r="P6" s="40">
        <v>0</v>
      </c>
      <c r="Q6" s="41"/>
      <c r="R6" s="3"/>
      <c r="S6" s="42"/>
      <c r="T6" s="124"/>
      <c r="U6" s="3"/>
      <c r="V6" s="42"/>
      <c r="W6" s="27">
        <v>0</v>
      </c>
      <c r="X6" s="13">
        <v>0</v>
      </c>
      <c r="Y6" s="28">
        <v>0</v>
      </c>
      <c r="Z6" s="29"/>
      <c r="AA6" s="2"/>
      <c r="AB6" s="30"/>
      <c r="AC6" s="29"/>
      <c r="AD6" s="2"/>
      <c r="AE6" s="30"/>
      <c r="AF6" s="29"/>
      <c r="AG6" s="2"/>
      <c r="AH6" s="30"/>
      <c r="AI6" s="29"/>
      <c r="AJ6" s="2"/>
      <c r="AK6" s="30"/>
      <c r="AL6" s="29"/>
      <c r="AM6" s="16"/>
      <c r="AN6" s="30"/>
      <c r="AO6" s="17">
        <f t="shared" si="0"/>
        <v>3551929.7492500008</v>
      </c>
    </row>
    <row r="7" spans="1:41" ht="17.25" thickTop="1" thickBot="1" x14ac:dyDescent="0.3">
      <c r="A7" s="56">
        <v>43207</v>
      </c>
      <c r="B7" s="29">
        <v>85497</v>
      </c>
      <c r="C7" s="2"/>
      <c r="D7" s="30"/>
      <c r="E7" s="29">
        <v>1452497</v>
      </c>
      <c r="F7" s="2"/>
      <c r="G7" s="30">
        <v>119472</v>
      </c>
      <c r="H7" s="27">
        <v>6720268.5287500024</v>
      </c>
      <c r="I7" s="2">
        <v>118040.50125</v>
      </c>
      <c r="J7" s="2">
        <v>542780.69999999995</v>
      </c>
      <c r="K7" s="29"/>
      <c r="L7" s="2"/>
      <c r="M7" s="30"/>
      <c r="N7" s="41">
        <v>0</v>
      </c>
      <c r="O7" s="14">
        <v>0</v>
      </c>
      <c r="P7" s="40">
        <v>0</v>
      </c>
      <c r="Q7" s="41"/>
      <c r="R7" s="3"/>
      <c r="S7" s="42"/>
      <c r="T7" s="41"/>
      <c r="U7" s="3"/>
      <c r="V7" s="42"/>
      <c r="W7" s="27">
        <v>0</v>
      </c>
      <c r="X7" s="13">
        <v>0</v>
      </c>
      <c r="Y7" s="28">
        <v>0</v>
      </c>
      <c r="Z7" s="29"/>
      <c r="AA7" s="2"/>
      <c r="AB7" s="30"/>
      <c r="AC7" s="29"/>
      <c r="AD7" s="2"/>
      <c r="AE7" s="30"/>
      <c r="AF7" s="29"/>
      <c r="AG7" s="2"/>
      <c r="AH7" s="30"/>
      <c r="AI7" s="29"/>
      <c r="AJ7" s="2"/>
      <c r="AK7" s="30"/>
      <c r="AL7" s="29"/>
      <c r="AM7" s="16"/>
      <c r="AN7" s="30"/>
      <c r="AO7" s="17">
        <f t="shared" si="0"/>
        <v>9038555.7300000023</v>
      </c>
    </row>
    <row r="8" spans="1:41" ht="17.25" thickTop="1" thickBot="1" x14ac:dyDescent="0.3">
      <c r="A8" s="56">
        <v>43237</v>
      </c>
      <c r="B8" s="29"/>
      <c r="C8" s="2"/>
      <c r="D8" s="30"/>
      <c r="E8" s="29">
        <v>43529</v>
      </c>
      <c r="F8" s="2"/>
      <c r="G8" s="30">
        <v>12652</v>
      </c>
      <c r="H8" s="27">
        <v>5283291.2510874998</v>
      </c>
      <c r="I8" s="13">
        <v>14538.446999999998</v>
      </c>
      <c r="J8" s="2">
        <v>162225</v>
      </c>
      <c r="K8" s="29"/>
      <c r="L8" s="2"/>
      <c r="M8" s="30"/>
      <c r="N8" s="41">
        <v>0</v>
      </c>
      <c r="O8" s="14">
        <v>0</v>
      </c>
      <c r="P8" s="40">
        <v>0</v>
      </c>
      <c r="Q8" s="41"/>
      <c r="R8" s="3"/>
      <c r="S8" s="42"/>
      <c r="T8" s="124"/>
      <c r="U8" s="3"/>
      <c r="V8" s="42"/>
      <c r="W8" s="27">
        <v>0</v>
      </c>
      <c r="X8" s="13">
        <v>0</v>
      </c>
      <c r="Y8" s="28">
        <v>0</v>
      </c>
      <c r="Z8" s="29"/>
      <c r="AA8" s="2"/>
      <c r="AB8" s="30"/>
      <c r="AC8" s="29"/>
      <c r="AD8" s="2"/>
      <c r="AE8" s="30"/>
      <c r="AF8" s="29"/>
      <c r="AG8" s="2"/>
      <c r="AH8" s="30"/>
      <c r="AI8" s="29"/>
      <c r="AJ8" s="2"/>
      <c r="AK8" s="30"/>
      <c r="AL8" s="29"/>
      <c r="AM8" s="16"/>
      <c r="AN8" s="30"/>
      <c r="AO8" s="17">
        <f t="shared" si="0"/>
        <v>5516235.6980874995</v>
      </c>
    </row>
    <row r="9" spans="1:41" ht="17.25" thickTop="1" thickBot="1" x14ac:dyDescent="0.3">
      <c r="A9" s="56">
        <v>43268</v>
      </c>
      <c r="B9" s="29"/>
      <c r="C9" s="2"/>
      <c r="D9" s="30"/>
      <c r="E9" s="29">
        <v>42707</v>
      </c>
      <c r="F9" s="2"/>
      <c r="G9" s="30"/>
      <c r="H9" s="27">
        <v>3738133.2577499989</v>
      </c>
      <c r="I9" s="2">
        <v>6674.0309999999999</v>
      </c>
      <c r="J9" s="2">
        <v>105595</v>
      </c>
      <c r="K9" s="29"/>
      <c r="L9" s="2"/>
      <c r="M9" s="30"/>
      <c r="N9" s="41">
        <v>0</v>
      </c>
      <c r="O9" s="14">
        <v>0</v>
      </c>
      <c r="P9" s="40">
        <v>0</v>
      </c>
      <c r="Q9" s="41"/>
      <c r="R9" s="3"/>
      <c r="S9" s="42"/>
      <c r="T9" s="125">
        <v>918813.23979999998</v>
      </c>
      <c r="U9" s="3"/>
      <c r="V9" s="1">
        <v>7498.75</v>
      </c>
      <c r="W9" s="27">
        <v>0</v>
      </c>
      <c r="X9" s="13">
        <v>0</v>
      </c>
      <c r="Y9" s="28">
        <v>0</v>
      </c>
      <c r="Z9" s="29"/>
      <c r="AA9" s="2"/>
      <c r="AB9" s="30"/>
      <c r="AC9" s="29"/>
      <c r="AD9" s="2"/>
      <c r="AE9" s="30"/>
      <c r="AF9" s="29"/>
      <c r="AG9" s="2"/>
      <c r="AH9" s="30"/>
      <c r="AI9" s="29"/>
      <c r="AJ9" s="2"/>
      <c r="AK9" s="30"/>
      <c r="AL9" s="29"/>
      <c r="AM9" s="16"/>
      <c r="AN9" s="30"/>
      <c r="AO9" s="17">
        <f t="shared" si="0"/>
        <v>4819421.278549999</v>
      </c>
    </row>
    <row r="10" spans="1:41" ht="17.25" thickTop="1" thickBot="1" x14ac:dyDescent="0.3">
      <c r="A10" s="56">
        <v>43298</v>
      </c>
      <c r="B10" s="29"/>
      <c r="C10" s="2"/>
      <c r="D10" s="30"/>
      <c r="E10" s="29"/>
      <c r="F10" s="2"/>
      <c r="G10" s="30"/>
      <c r="H10" s="27">
        <v>4988174.2675100006</v>
      </c>
      <c r="I10" s="2">
        <v>0</v>
      </c>
      <c r="J10" s="2">
        <v>222931.625</v>
      </c>
      <c r="K10" s="29"/>
      <c r="L10" s="2"/>
      <c r="M10" s="30"/>
      <c r="N10" s="41">
        <v>232211</v>
      </c>
      <c r="O10" s="14">
        <v>0</v>
      </c>
      <c r="P10" s="42">
        <v>23756</v>
      </c>
      <c r="Q10" s="41"/>
      <c r="R10" s="3"/>
      <c r="S10" s="42"/>
      <c r="T10" s="125">
        <v>204050.91</v>
      </c>
      <c r="U10" s="3"/>
      <c r="V10" s="42"/>
      <c r="W10" s="29">
        <v>153326</v>
      </c>
      <c r="X10" s="2">
        <v>0</v>
      </c>
      <c r="Y10" s="30">
        <v>0</v>
      </c>
      <c r="Z10" s="35"/>
      <c r="AA10" s="11"/>
      <c r="AB10" s="36"/>
      <c r="AC10" s="29"/>
      <c r="AD10" s="2"/>
      <c r="AE10" s="30"/>
      <c r="AF10" s="29"/>
      <c r="AG10" s="2"/>
      <c r="AH10" s="30"/>
      <c r="AI10" s="29"/>
      <c r="AJ10" s="2"/>
      <c r="AK10" s="30"/>
      <c r="AL10" s="29"/>
      <c r="AM10" s="16"/>
      <c r="AN10" s="30"/>
      <c r="AO10" s="17">
        <f t="shared" si="0"/>
        <v>5824449.8025100008</v>
      </c>
    </row>
    <row r="11" spans="1:41" ht="17.25" thickTop="1" thickBot="1" x14ac:dyDescent="0.3">
      <c r="A11" s="56">
        <v>43329</v>
      </c>
      <c r="B11" s="29"/>
      <c r="C11" s="2"/>
      <c r="D11" s="30"/>
      <c r="E11" s="29"/>
      <c r="F11" s="2"/>
      <c r="G11" s="30"/>
      <c r="H11" s="27">
        <v>4720454.71325</v>
      </c>
      <c r="I11" s="2">
        <v>39074.805</v>
      </c>
      <c r="J11" s="2">
        <v>459039</v>
      </c>
      <c r="K11" s="29"/>
      <c r="L11" s="2"/>
      <c r="M11" s="30"/>
      <c r="N11" s="41">
        <v>344467</v>
      </c>
      <c r="O11" s="14">
        <v>0</v>
      </c>
      <c r="P11" s="42">
        <v>11375</v>
      </c>
      <c r="Q11" s="41"/>
      <c r="R11" s="3"/>
      <c r="S11" s="42"/>
      <c r="T11" s="125">
        <v>444242.141</v>
      </c>
      <c r="U11" s="3"/>
      <c r="V11" s="42"/>
      <c r="W11" s="29">
        <v>0</v>
      </c>
      <c r="X11" s="2">
        <v>0</v>
      </c>
      <c r="Y11" s="30">
        <v>0</v>
      </c>
      <c r="Z11" s="35"/>
      <c r="AA11" s="11"/>
      <c r="AB11" s="36"/>
      <c r="AC11" s="29"/>
      <c r="AD11" s="2"/>
      <c r="AE11" s="30"/>
      <c r="AF11" s="29"/>
      <c r="AG11" s="2"/>
      <c r="AH11" s="30"/>
      <c r="AI11" s="29"/>
      <c r="AJ11" s="2"/>
      <c r="AK11" s="30"/>
      <c r="AL11" s="29"/>
      <c r="AM11" s="16"/>
      <c r="AN11" s="30"/>
      <c r="AO11" s="17">
        <f t="shared" si="0"/>
        <v>6018652.6592499996</v>
      </c>
    </row>
    <row r="12" spans="1:41" ht="17.25" thickTop="1" thickBot="1" x14ac:dyDescent="0.3">
      <c r="A12" s="56">
        <v>43360</v>
      </c>
      <c r="B12" s="29"/>
      <c r="C12" s="2"/>
      <c r="D12" s="30"/>
      <c r="E12" s="29"/>
      <c r="F12" s="2"/>
      <c r="G12" s="30"/>
      <c r="H12" s="27">
        <v>4288815.9844999993</v>
      </c>
      <c r="I12" s="13">
        <v>20345.183249999998</v>
      </c>
      <c r="J12" s="2">
        <v>415807</v>
      </c>
      <c r="K12" s="29"/>
      <c r="L12" s="2"/>
      <c r="M12" s="30"/>
      <c r="N12" s="41">
        <v>771291</v>
      </c>
      <c r="O12" s="14">
        <v>0</v>
      </c>
      <c r="P12" s="42">
        <v>37196</v>
      </c>
      <c r="Q12" s="41">
        <v>117571.51179999999</v>
      </c>
      <c r="R12" s="3"/>
      <c r="S12" s="42"/>
      <c r="T12" s="41"/>
      <c r="U12" s="3"/>
      <c r="V12" s="42"/>
      <c r="W12" s="29">
        <v>0</v>
      </c>
      <c r="X12" s="2">
        <v>0</v>
      </c>
      <c r="Y12" s="30">
        <v>0</v>
      </c>
      <c r="Z12" s="35"/>
      <c r="AA12" s="11"/>
      <c r="AB12" s="36"/>
      <c r="AC12" s="29"/>
      <c r="AD12" s="2"/>
      <c r="AE12" s="30"/>
      <c r="AF12" s="29"/>
      <c r="AG12" s="2"/>
      <c r="AH12" s="30"/>
      <c r="AI12" s="29"/>
      <c r="AJ12" s="2"/>
      <c r="AK12" s="30"/>
      <c r="AL12" s="29"/>
      <c r="AM12" s="16"/>
      <c r="AN12" s="30"/>
      <c r="AO12" s="17">
        <f t="shared" si="0"/>
        <v>5651026.6795499995</v>
      </c>
    </row>
    <row r="13" spans="1:41" ht="17.25" thickTop="1" thickBot="1" x14ac:dyDescent="0.3">
      <c r="A13" s="56">
        <v>43390</v>
      </c>
      <c r="B13" s="29"/>
      <c r="C13" s="2"/>
      <c r="D13" s="30"/>
      <c r="E13" s="29"/>
      <c r="F13" s="2"/>
      <c r="G13" s="30"/>
      <c r="H13" s="27">
        <v>2733717.3377499999</v>
      </c>
      <c r="I13" s="2">
        <v>36022.686000000002</v>
      </c>
      <c r="J13" s="2">
        <v>374634.75</v>
      </c>
      <c r="K13" s="29"/>
      <c r="L13" s="2"/>
      <c r="M13" s="30"/>
      <c r="N13" s="41">
        <v>439517</v>
      </c>
      <c r="O13" s="14">
        <v>0</v>
      </c>
      <c r="P13" s="42">
        <v>153703</v>
      </c>
      <c r="Q13" s="41">
        <v>371088</v>
      </c>
      <c r="R13" s="3"/>
      <c r="S13" s="42">
        <v>7910</v>
      </c>
      <c r="T13" s="125">
        <v>82942.226500000004</v>
      </c>
      <c r="U13" s="3"/>
      <c r="V13" s="42"/>
      <c r="W13" s="29">
        <v>0</v>
      </c>
      <c r="X13" s="2">
        <v>0</v>
      </c>
      <c r="Y13" s="30">
        <v>0</v>
      </c>
      <c r="Z13" s="35"/>
      <c r="AA13" s="11"/>
      <c r="AB13" s="36"/>
      <c r="AC13" s="29"/>
      <c r="AD13" s="2"/>
      <c r="AE13" s="30"/>
      <c r="AF13" s="29"/>
      <c r="AG13" s="2"/>
      <c r="AH13" s="30"/>
      <c r="AI13" s="29"/>
      <c r="AJ13" s="2"/>
      <c r="AK13" s="30"/>
      <c r="AL13" s="29"/>
      <c r="AM13" s="16"/>
      <c r="AN13" s="30"/>
      <c r="AO13" s="17">
        <f t="shared" si="0"/>
        <v>4199535.0002500005</v>
      </c>
    </row>
    <row r="14" spans="1:41" ht="17.25" thickTop="1" thickBot="1" x14ac:dyDescent="0.3">
      <c r="A14" s="56">
        <v>43421</v>
      </c>
      <c r="B14" s="29"/>
      <c r="C14" s="2"/>
      <c r="D14" s="30"/>
      <c r="E14" s="29"/>
      <c r="F14" s="2"/>
      <c r="G14" s="30"/>
      <c r="H14" s="27">
        <v>628772.0845</v>
      </c>
      <c r="I14" s="2">
        <v>27605.481750000003</v>
      </c>
      <c r="J14" s="2">
        <v>38762.5</v>
      </c>
      <c r="K14" s="29"/>
      <c r="L14" s="2"/>
      <c r="M14" s="30"/>
      <c r="N14" s="41">
        <v>2147445</v>
      </c>
      <c r="O14" s="14">
        <v>0</v>
      </c>
      <c r="P14" s="42">
        <v>101054</v>
      </c>
      <c r="Q14" s="41">
        <v>1799637</v>
      </c>
      <c r="R14" s="3"/>
      <c r="S14" s="42">
        <v>246260</v>
      </c>
      <c r="T14" s="125">
        <v>87526.565000000002</v>
      </c>
      <c r="U14" s="3"/>
      <c r="V14" s="1">
        <v>17990</v>
      </c>
      <c r="W14" s="29">
        <v>0</v>
      </c>
      <c r="X14" s="2">
        <v>0</v>
      </c>
      <c r="Y14" s="30">
        <v>0</v>
      </c>
      <c r="Z14" s="35"/>
      <c r="AA14" s="11"/>
      <c r="AB14" s="36"/>
      <c r="AC14" s="29"/>
      <c r="AD14" s="2"/>
      <c r="AE14" s="30"/>
      <c r="AF14" s="29"/>
      <c r="AG14" s="2"/>
      <c r="AH14" s="30"/>
      <c r="AI14" s="29"/>
      <c r="AJ14" s="2"/>
      <c r="AK14" s="30"/>
      <c r="AL14" s="29"/>
      <c r="AM14" s="16"/>
      <c r="AN14" s="30"/>
      <c r="AO14" s="17">
        <f t="shared" si="0"/>
        <v>5095052.6312500006</v>
      </c>
    </row>
    <row r="15" spans="1:41" ht="17.25" thickTop="1" thickBot="1" x14ac:dyDescent="0.3">
      <c r="A15" s="57">
        <v>43451</v>
      </c>
      <c r="B15" s="31"/>
      <c r="C15" s="19"/>
      <c r="D15" s="32"/>
      <c r="E15" s="31"/>
      <c r="F15" s="19"/>
      <c r="G15" s="32"/>
      <c r="H15" s="31"/>
      <c r="I15" s="19"/>
      <c r="J15" s="32"/>
      <c r="K15" s="31"/>
      <c r="L15" s="19"/>
      <c r="M15" s="32"/>
      <c r="N15" s="43">
        <v>1364563</v>
      </c>
      <c r="O15" s="14">
        <v>0</v>
      </c>
      <c r="P15" s="44">
        <v>46401</v>
      </c>
      <c r="Q15" s="43">
        <v>1019836</v>
      </c>
      <c r="R15" s="20"/>
      <c r="S15" s="44">
        <v>57968</v>
      </c>
      <c r="T15" s="125">
        <v>290297.6213</v>
      </c>
      <c r="U15" s="20"/>
      <c r="V15" s="44"/>
      <c r="W15" s="31">
        <v>2291697</v>
      </c>
      <c r="X15" s="19">
        <v>13652</v>
      </c>
      <c r="Y15" s="32">
        <v>225023</v>
      </c>
      <c r="Z15" s="37"/>
      <c r="AA15" s="21"/>
      <c r="AB15" s="38"/>
      <c r="AC15" s="31"/>
      <c r="AD15" s="19"/>
      <c r="AE15" s="32"/>
      <c r="AF15" s="31"/>
      <c r="AG15" s="19"/>
      <c r="AH15" s="32"/>
      <c r="AI15" s="31"/>
      <c r="AJ15" s="19"/>
      <c r="AK15" s="32"/>
      <c r="AL15" s="31"/>
      <c r="AM15" s="22"/>
      <c r="AN15" s="32"/>
      <c r="AO15" s="17">
        <f t="shared" si="0"/>
        <v>5309437.6212999998</v>
      </c>
    </row>
    <row r="16" spans="1:41" ht="17.25" thickTop="1" thickBot="1" x14ac:dyDescent="0.3">
      <c r="A16" s="58" t="s">
        <v>0</v>
      </c>
      <c r="B16" s="33">
        <f>SUM(B4:B15)</f>
        <v>6840249</v>
      </c>
      <c r="C16" s="24">
        <f t="shared" ref="C16:AN16" si="1">SUM(C4:C15)</f>
        <v>0</v>
      </c>
      <c r="D16" s="34">
        <f t="shared" si="1"/>
        <v>555785</v>
      </c>
      <c r="E16" s="33">
        <f t="shared" si="1"/>
        <v>4888600</v>
      </c>
      <c r="F16" s="24">
        <f t="shared" si="1"/>
        <v>98727</v>
      </c>
      <c r="G16" s="34">
        <f t="shared" si="1"/>
        <v>355702</v>
      </c>
      <c r="H16" s="24">
        <f t="shared" si="1"/>
        <v>39591910.903097503</v>
      </c>
      <c r="I16" s="24">
        <f t="shared" si="1"/>
        <v>262301.13524999993</v>
      </c>
      <c r="J16" s="34">
        <f t="shared" si="1"/>
        <v>2812703.0750000002</v>
      </c>
      <c r="K16" s="33">
        <f t="shared" si="1"/>
        <v>0</v>
      </c>
      <c r="L16" s="24">
        <f t="shared" si="1"/>
        <v>0</v>
      </c>
      <c r="M16" s="34">
        <f t="shared" si="1"/>
        <v>0</v>
      </c>
      <c r="N16" s="33">
        <f t="shared" si="1"/>
        <v>5299494</v>
      </c>
      <c r="O16" s="24">
        <f t="shared" si="1"/>
        <v>0</v>
      </c>
      <c r="P16" s="34">
        <f t="shared" si="1"/>
        <v>373485</v>
      </c>
      <c r="Q16" s="33">
        <f t="shared" si="1"/>
        <v>3308132.5118</v>
      </c>
      <c r="R16" s="24">
        <f t="shared" si="1"/>
        <v>0</v>
      </c>
      <c r="S16" s="34">
        <f t="shared" si="1"/>
        <v>312138</v>
      </c>
      <c r="T16" s="33">
        <f t="shared" si="1"/>
        <v>2027872.7036000001</v>
      </c>
      <c r="U16" s="24">
        <f t="shared" si="1"/>
        <v>0</v>
      </c>
      <c r="V16" s="34">
        <f t="shared" si="1"/>
        <v>25488.75</v>
      </c>
      <c r="W16" s="33">
        <f t="shared" si="1"/>
        <v>2445023</v>
      </c>
      <c r="X16" s="24">
        <f t="shared" si="1"/>
        <v>13652</v>
      </c>
      <c r="Y16" s="34">
        <f t="shared" si="1"/>
        <v>225023</v>
      </c>
      <c r="Z16" s="33">
        <f t="shared" si="1"/>
        <v>0</v>
      </c>
      <c r="AA16" s="24">
        <f t="shared" si="1"/>
        <v>0</v>
      </c>
      <c r="AB16" s="34">
        <f t="shared" si="1"/>
        <v>0</v>
      </c>
      <c r="AC16" s="33">
        <f t="shared" si="1"/>
        <v>0</v>
      </c>
      <c r="AD16" s="24">
        <f t="shared" si="1"/>
        <v>0</v>
      </c>
      <c r="AE16" s="34">
        <f t="shared" si="1"/>
        <v>0</v>
      </c>
      <c r="AF16" s="33">
        <f t="shared" si="1"/>
        <v>0</v>
      </c>
      <c r="AG16" s="24">
        <f t="shared" si="1"/>
        <v>0</v>
      </c>
      <c r="AH16" s="34">
        <f t="shared" si="1"/>
        <v>0</v>
      </c>
      <c r="AI16" s="33">
        <f t="shared" si="1"/>
        <v>0</v>
      </c>
      <c r="AJ16" s="24">
        <f t="shared" si="1"/>
        <v>0</v>
      </c>
      <c r="AK16" s="34">
        <f t="shared" si="1"/>
        <v>0</v>
      </c>
      <c r="AL16" s="33">
        <f t="shared" si="1"/>
        <v>0</v>
      </c>
      <c r="AM16" s="24">
        <f t="shared" si="1"/>
        <v>0</v>
      </c>
      <c r="AN16" s="34">
        <f t="shared" si="1"/>
        <v>0</v>
      </c>
      <c r="AO16" s="23">
        <f>SUM(B16:AN16)</f>
        <v>69436287.078747511</v>
      </c>
    </row>
    <row r="17" spans="1:41" ht="16.5" thickTop="1" thickBot="1" x14ac:dyDescent="0.3">
      <c r="A17" s="72" t="s">
        <v>14</v>
      </c>
      <c r="B17" s="73">
        <v>5102555</v>
      </c>
      <c r="C17" s="74"/>
      <c r="D17" s="74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6">
        <f>SUM(B17:AL17)</f>
        <v>5102555</v>
      </c>
    </row>
    <row r="18" spans="1:41" ht="16.5" thickTop="1" thickBot="1" x14ac:dyDescent="0.3">
      <c r="A18" s="77" t="s">
        <v>15</v>
      </c>
      <c r="B18" s="78">
        <v>1737694</v>
      </c>
      <c r="C18" s="79"/>
      <c r="D18" s="79">
        <v>555785</v>
      </c>
      <c r="E18" s="79">
        <v>2347066</v>
      </c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76">
        <f>SUM(B18:AL18)</f>
        <v>4640545</v>
      </c>
    </row>
    <row r="19" spans="1:41" ht="15.75" thickBot="1" x14ac:dyDescent="0.3">
      <c r="A19" s="77" t="s">
        <v>18</v>
      </c>
      <c r="B19" s="117"/>
      <c r="C19" s="118"/>
      <c r="D19" s="118"/>
      <c r="E19" s="118">
        <v>2541534</v>
      </c>
      <c r="F19" s="119"/>
      <c r="G19" s="119"/>
      <c r="H19" s="119">
        <v>2561021</v>
      </c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20">
        <f>SUM(E19:AN19)</f>
        <v>5102555</v>
      </c>
    </row>
    <row r="20" spans="1:41" ht="16.5" thickBot="1" x14ac:dyDescent="0.3">
      <c r="A20" s="81" t="s">
        <v>5</v>
      </c>
      <c r="B20" s="82">
        <f>+B16-B17-B18</f>
        <v>0</v>
      </c>
      <c r="C20" s="82">
        <f t="shared" ref="C20:AN20" si="2">+C16-C17</f>
        <v>0</v>
      </c>
      <c r="D20" s="82">
        <f>+D16-D17-D18</f>
        <v>0</v>
      </c>
      <c r="E20" s="82">
        <f>+E16-E18-E19</f>
        <v>0</v>
      </c>
      <c r="F20" s="82">
        <f t="shared" si="2"/>
        <v>98727</v>
      </c>
      <c r="G20" s="82">
        <f t="shared" si="2"/>
        <v>355702</v>
      </c>
      <c r="H20" s="82">
        <f>+H16-H19</f>
        <v>37030889.903097503</v>
      </c>
      <c r="I20" s="82">
        <f t="shared" si="2"/>
        <v>262301.13524999993</v>
      </c>
      <c r="J20" s="82">
        <f t="shared" si="2"/>
        <v>2812703.0750000002</v>
      </c>
      <c r="K20" s="82">
        <f t="shared" si="2"/>
        <v>0</v>
      </c>
      <c r="L20" s="82">
        <f t="shared" si="2"/>
        <v>0</v>
      </c>
      <c r="M20" s="82">
        <f t="shared" si="2"/>
        <v>0</v>
      </c>
      <c r="N20" s="82">
        <f t="shared" si="2"/>
        <v>5299494</v>
      </c>
      <c r="O20" s="82">
        <f t="shared" si="2"/>
        <v>0</v>
      </c>
      <c r="P20" s="82">
        <f t="shared" si="2"/>
        <v>373485</v>
      </c>
      <c r="Q20" s="82">
        <f t="shared" si="2"/>
        <v>3308132.5118</v>
      </c>
      <c r="R20" s="82">
        <f t="shared" si="2"/>
        <v>0</v>
      </c>
      <c r="S20" s="82">
        <f t="shared" si="2"/>
        <v>312138</v>
      </c>
      <c r="T20" s="82">
        <f t="shared" si="2"/>
        <v>2027872.7036000001</v>
      </c>
      <c r="U20" s="82">
        <f t="shared" si="2"/>
        <v>0</v>
      </c>
      <c r="V20" s="82">
        <f t="shared" si="2"/>
        <v>25488.75</v>
      </c>
      <c r="W20" s="82">
        <f t="shared" si="2"/>
        <v>2445023</v>
      </c>
      <c r="X20" s="82">
        <f t="shared" si="2"/>
        <v>13652</v>
      </c>
      <c r="Y20" s="82">
        <f t="shared" si="2"/>
        <v>225023</v>
      </c>
      <c r="Z20" s="82">
        <f t="shared" si="2"/>
        <v>0</v>
      </c>
      <c r="AA20" s="82">
        <f t="shared" si="2"/>
        <v>0</v>
      </c>
      <c r="AB20" s="82">
        <f t="shared" si="2"/>
        <v>0</v>
      </c>
      <c r="AC20" s="82">
        <f t="shared" si="2"/>
        <v>0</v>
      </c>
      <c r="AD20" s="82">
        <f t="shared" si="2"/>
        <v>0</v>
      </c>
      <c r="AE20" s="82">
        <f t="shared" si="2"/>
        <v>0</v>
      </c>
      <c r="AF20" s="82">
        <f t="shared" si="2"/>
        <v>0</v>
      </c>
      <c r="AG20" s="82">
        <f t="shared" si="2"/>
        <v>0</v>
      </c>
      <c r="AH20" s="82">
        <f t="shared" si="2"/>
        <v>0</v>
      </c>
      <c r="AI20" s="82">
        <f t="shared" si="2"/>
        <v>0</v>
      </c>
      <c r="AJ20" s="82">
        <f t="shared" si="2"/>
        <v>0</v>
      </c>
      <c r="AK20" s="82">
        <f t="shared" si="2"/>
        <v>0</v>
      </c>
      <c r="AL20" s="82">
        <f t="shared" si="2"/>
        <v>0</v>
      </c>
      <c r="AM20" s="82">
        <f t="shared" si="2"/>
        <v>0</v>
      </c>
      <c r="AN20" s="82">
        <f t="shared" si="2"/>
        <v>0</v>
      </c>
      <c r="AO20" s="83">
        <f>+AO16-AO17-AO18-AO19</f>
        <v>54590632.078747511</v>
      </c>
    </row>
    <row r="21" spans="1:41" ht="15.75" thickTop="1" x14ac:dyDescent="0.25"/>
    <row r="22" spans="1:41" x14ac:dyDescent="0.25">
      <c r="AO22" s="112"/>
    </row>
    <row r="24" spans="1:41" x14ac:dyDescent="0.25">
      <c r="C24" s="1" t="s">
        <v>13</v>
      </c>
    </row>
    <row r="26" spans="1:41" x14ac:dyDescent="0.25">
      <c r="T26" s="4"/>
      <c r="U26" s="4"/>
      <c r="V26" s="4"/>
      <c r="W26" s="5"/>
      <c r="X26" s="5"/>
      <c r="Y26" s="5"/>
    </row>
    <row r="27" spans="1:41" x14ac:dyDescent="0.25">
      <c r="T27" s="4"/>
      <c r="U27" s="4"/>
      <c r="V27" s="4"/>
      <c r="W27" s="5"/>
      <c r="X27" s="5"/>
      <c r="Y27" s="5"/>
    </row>
    <row r="28" spans="1:41" x14ac:dyDescent="0.25">
      <c r="T28" s="4"/>
      <c r="U28" s="4"/>
      <c r="V28" s="4"/>
      <c r="W28" s="5"/>
      <c r="X28" s="5"/>
      <c r="Y28" s="5"/>
    </row>
    <row r="29" spans="1:41" x14ac:dyDescent="0.25">
      <c r="T29" s="4"/>
      <c r="U29" s="4"/>
      <c r="V29" s="4"/>
      <c r="W29" s="5"/>
      <c r="X29" s="5"/>
      <c r="Y29" s="5"/>
    </row>
    <row r="30" spans="1:41" x14ac:dyDescent="0.25">
      <c r="T30" s="4"/>
      <c r="U30" s="4"/>
      <c r="V30" s="4"/>
      <c r="W30" s="5"/>
      <c r="X30" s="5"/>
      <c r="Y30" s="5"/>
    </row>
    <row r="31" spans="1:41" x14ac:dyDescent="0.25">
      <c r="T31" s="4"/>
      <c r="U31" s="4"/>
      <c r="V31" s="4"/>
      <c r="W31" s="5"/>
      <c r="X31" s="5"/>
      <c r="Y31" s="5"/>
    </row>
    <row r="32" spans="1:41" x14ac:dyDescent="0.25">
      <c r="T32" s="4"/>
      <c r="U32" s="4"/>
      <c r="V32" s="4"/>
      <c r="W32" s="5"/>
      <c r="X32" s="5"/>
      <c r="Y32" s="5"/>
    </row>
    <row r="33" spans="20:25" x14ac:dyDescent="0.25">
      <c r="T33" s="4"/>
      <c r="U33" s="4"/>
      <c r="V33" s="4"/>
      <c r="W33" s="5"/>
      <c r="X33" s="5"/>
      <c r="Y33" s="5"/>
    </row>
  </sheetData>
  <mergeCells count="14">
    <mergeCell ref="Q2:S2"/>
    <mergeCell ref="AO2:AO3"/>
    <mergeCell ref="B2:D2"/>
    <mergeCell ref="E2:G2"/>
    <mergeCell ref="H2:J2"/>
    <mergeCell ref="K2:M2"/>
    <mergeCell ref="N2:P2"/>
    <mergeCell ref="AL2:AN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7036-7C64-4A44-A1B4-B282BC5D0FE0}">
  <dimension ref="A1:AO33"/>
  <sheetViews>
    <sheetView topLeftCell="M1" workbookViewId="0">
      <selection activeCell="V20" sqref="T20:V20"/>
    </sheetView>
  </sheetViews>
  <sheetFormatPr defaultColWidth="13.5703125" defaultRowHeight="15" x14ac:dyDescent="0.25"/>
  <cols>
    <col min="1" max="1" width="26.7109375" style="1" bestFit="1" customWidth="1"/>
    <col min="2" max="16384" width="13.5703125" style="1"/>
  </cols>
  <sheetData>
    <row r="1" spans="1:41" ht="15.75" thickBot="1" x14ac:dyDescent="0.3"/>
    <row r="2" spans="1:41" ht="16.5" thickTop="1" x14ac:dyDescent="0.25">
      <c r="A2" s="45" t="s">
        <v>10</v>
      </c>
      <c r="B2" s="126">
        <v>43452</v>
      </c>
      <c r="C2" s="127"/>
      <c r="D2" s="128"/>
      <c r="E2" s="126">
        <v>43484</v>
      </c>
      <c r="F2" s="127"/>
      <c r="G2" s="128"/>
      <c r="H2" s="126">
        <v>43150</v>
      </c>
      <c r="I2" s="127"/>
      <c r="J2" s="128"/>
      <c r="K2" s="126">
        <v>43178</v>
      </c>
      <c r="L2" s="127"/>
      <c r="M2" s="128"/>
      <c r="N2" s="126">
        <v>43209</v>
      </c>
      <c r="O2" s="127"/>
      <c r="P2" s="128"/>
      <c r="Q2" s="126">
        <v>43239</v>
      </c>
      <c r="R2" s="127"/>
      <c r="S2" s="128"/>
      <c r="T2" s="126">
        <v>43270</v>
      </c>
      <c r="U2" s="127"/>
      <c r="V2" s="128"/>
      <c r="W2" s="126">
        <v>43300</v>
      </c>
      <c r="X2" s="127"/>
      <c r="Y2" s="128"/>
      <c r="Z2" s="126">
        <v>43331</v>
      </c>
      <c r="AA2" s="127"/>
      <c r="AB2" s="128"/>
      <c r="AC2" s="126">
        <v>43362</v>
      </c>
      <c r="AD2" s="127"/>
      <c r="AE2" s="128"/>
      <c r="AF2" s="126">
        <v>43392</v>
      </c>
      <c r="AG2" s="127"/>
      <c r="AH2" s="128"/>
      <c r="AI2" s="131">
        <v>43423</v>
      </c>
      <c r="AJ2" s="131"/>
      <c r="AK2" s="132"/>
      <c r="AL2" s="126">
        <v>43453</v>
      </c>
      <c r="AM2" s="127"/>
      <c r="AN2" s="128"/>
      <c r="AO2" s="129" t="s">
        <v>0</v>
      </c>
    </row>
    <row r="3" spans="1:41" ht="15.75" thickBot="1" x14ac:dyDescent="0.3">
      <c r="A3" s="46" t="s">
        <v>9</v>
      </c>
      <c r="B3" s="25" t="s">
        <v>11</v>
      </c>
      <c r="C3" s="18" t="s">
        <v>12</v>
      </c>
      <c r="D3" s="26" t="s">
        <v>7</v>
      </c>
      <c r="E3" s="25" t="s">
        <v>11</v>
      </c>
      <c r="F3" s="18" t="s">
        <v>12</v>
      </c>
      <c r="G3" s="26" t="s">
        <v>7</v>
      </c>
      <c r="H3" s="25" t="s">
        <v>11</v>
      </c>
      <c r="I3" s="18" t="s">
        <v>12</v>
      </c>
      <c r="J3" s="26" t="s">
        <v>7</v>
      </c>
      <c r="K3" s="25" t="s">
        <v>11</v>
      </c>
      <c r="L3" s="18" t="s">
        <v>12</v>
      </c>
      <c r="M3" s="26" t="s">
        <v>7</v>
      </c>
      <c r="N3" s="25" t="s">
        <v>11</v>
      </c>
      <c r="O3" s="18" t="s">
        <v>12</v>
      </c>
      <c r="P3" s="26" t="s">
        <v>7</v>
      </c>
      <c r="Q3" s="25" t="s">
        <v>11</v>
      </c>
      <c r="R3" s="18" t="s">
        <v>12</v>
      </c>
      <c r="S3" s="26" t="s">
        <v>7</v>
      </c>
      <c r="T3" s="25" t="s">
        <v>11</v>
      </c>
      <c r="U3" s="18" t="s">
        <v>12</v>
      </c>
      <c r="V3" s="26" t="s">
        <v>7</v>
      </c>
      <c r="W3" s="25" t="s">
        <v>11</v>
      </c>
      <c r="X3" s="18" t="s">
        <v>12</v>
      </c>
      <c r="Y3" s="26" t="s">
        <v>7</v>
      </c>
      <c r="Z3" s="25" t="s">
        <v>11</v>
      </c>
      <c r="AA3" s="18" t="s">
        <v>12</v>
      </c>
      <c r="AB3" s="26" t="s">
        <v>7</v>
      </c>
      <c r="AC3" s="25" t="s">
        <v>11</v>
      </c>
      <c r="AD3" s="18" t="s">
        <v>12</v>
      </c>
      <c r="AE3" s="26" t="s">
        <v>7</v>
      </c>
      <c r="AF3" s="25" t="s">
        <v>11</v>
      </c>
      <c r="AG3" s="18" t="s">
        <v>12</v>
      </c>
      <c r="AH3" s="26" t="s">
        <v>7</v>
      </c>
      <c r="AI3" s="61" t="s">
        <v>11</v>
      </c>
      <c r="AJ3" s="18" t="s">
        <v>12</v>
      </c>
      <c r="AK3" s="26" t="s">
        <v>7</v>
      </c>
      <c r="AL3" s="25" t="s">
        <v>11</v>
      </c>
      <c r="AM3" s="18" t="s">
        <v>12</v>
      </c>
      <c r="AN3" s="26" t="s">
        <v>7</v>
      </c>
      <c r="AO3" s="130"/>
    </row>
    <row r="4" spans="1:41" ht="17.25" thickTop="1" thickBot="1" x14ac:dyDescent="0.3">
      <c r="A4" s="47">
        <v>43101</v>
      </c>
      <c r="B4" s="51">
        <v>292687</v>
      </c>
      <c r="C4" s="12"/>
      <c r="D4" s="52">
        <v>4883</v>
      </c>
      <c r="E4" s="27">
        <v>184533</v>
      </c>
      <c r="F4" s="13"/>
      <c r="G4" s="28"/>
      <c r="H4" s="27"/>
      <c r="I4" s="13"/>
      <c r="J4" s="28"/>
      <c r="K4" s="27"/>
      <c r="L4" s="13"/>
      <c r="M4" s="28"/>
      <c r="N4" s="39">
        <v>0</v>
      </c>
      <c r="O4" s="39">
        <v>0</v>
      </c>
      <c r="P4" s="39">
        <v>0</v>
      </c>
      <c r="Q4" s="39"/>
      <c r="R4" s="14"/>
      <c r="S4" s="40"/>
      <c r="T4" s="39"/>
      <c r="U4" s="14"/>
      <c r="V4" s="40"/>
      <c r="W4" s="27"/>
      <c r="X4" s="13"/>
      <c r="Y4" s="28"/>
      <c r="Z4" s="27"/>
      <c r="AA4" s="13"/>
      <c r="AB4" s="28"/>
      <c r="AC4" s="27"/>
      <c r="AD4" s="13"/>
      <c r="AE4" s="28"/>
      <c r="AF4" s="27"/>
      <c r="AG4" s="13"/>
      <c r="AH4" s="28"/>
      <c r="AI4" s="62"/>
      <c r="AJ4" s="13"/>
      <c r="AK4" s="28"/>
      <c r="AL4" s="27"/>
      <c r="AM4" s="15"/>
      <c r="AN4" s="28"/>
      <c r="AO4" s="59">
        <f>SUM(B4:AL4)</f>
        <v>482103</v>
      </c>
    </row>
    <row r="5" spans="1:41" ht="17.25" thickTop="1" thickBot="1" x14ac:dyDescent="0.3">
      <c r="A5" s="48">
        <v>43132</v>
      </c>
      <c r="B5" s="29">
        <v>172954</v>
      </c>
      <c r="C5" s="12"/>
      <c r="D5" s="30"/>
      <c r="E5" s="29"/>
      <c r="F5" s="2"/>
      <c r="G5" s="30"/>
      <c r="H5" s="29">
        <v>218166</v>
      </c>
      <c r="I5" s="2"/>
      <c r="J5" s="30">
        <v>14998</v>
      </c>
      <c r="K5" s="29"/>
      <c r="L5" s="2"/>
      <c r="M5" s="30"/>
      <c r="N5" s="41">
        <v>0</v>
      </c>
      <c r="O5" s="39">
        <v>0</v>
      </c>
      <c r="P5" s="39">
        <v>0</v>
      </c>
      <c r="Q5" s="41"/>
      <c r="R5" s="3"/>
      <c r="S5" s="42"/>
      <c r="T5" s="41"/>
      <c r="U5" s="3"/>
      <c r="V5" s="42"/>
      <c r="W5" s="29"/>
      <c r="X5" s="2"/>
      <c r="Y5" s="30"/>
      <c r="Z5" s="29"/>
      <c r="AA5" s="2"/>
      <c r="AB5" s="30"/>
      <c r="AC5" s="29"/>
      <c r="AD5" s="2"/>
      <c r="AE5" s="30"/>
      <c r="AF5" s="29"/>
      <c r="AG5" s="2"/>
      <c r="AH5" s="30"/>
      <c r="AI5" s="63"/>
      <c r="AJ5" s="2"/>
      <c r="AK5" s="30"/>
      <c r="AL5" s="29"/>
      <c r="AM5" s="16"/>
      <c r="AN5" s="30"/>
      <c r="AO5" s="59">
        <f t="shared" ref="AO5:AO15" si="0">SUM(B5:AL5)</f>
        <v>406118</v>
      </c>
    </row>
    <row r="6" spans="1:41" ht="17.25" thickTop="1" thickBot="1" x14ac:dyDescent="0.3">
      <c r="A6" s="48">
        <v>43176</v>
      </c>
      <c r="B6" s="29">
        <v>33724</v>
      </c>
      <c r="C6" s="12"/>
      <c r="D6" s="30"/>
      <c r="E6" s="29">
        <v>185449</v>
      </c>
      <c r="F6" s="2"/>
      <c r="G6" s="30"/>
      <c r="H6" s="29">
        <v>86820</v>
      </c>
      <c r="I6" s="2"/>
      <c r="J6" s="30">
        <v>11927</v>
      </c>
      <c r="K6" s="29"/>
      <c r="L6" s="2"/>
      <c r="M6" s="30"/>
      <c r="N6" s="41">
        <v>0</v>
      </c>
      <c r="O6" s="39">
        <v>0</v>
      </c>
      <c r="P6" s="39">
        <v>0</v>
      </c>
      <c r="Q6" s="41"/>
      <c r="R6" s="3"/>
      <c r="S6" s="42"/>
      <c r="T6" s="41"/>
      <c r="U6" s="3"/>
      <c r="V6" s="42"/>
      <c r="W6" s="29"/>
      <c r="X6" s="2"/>
      <c r="Y6" s="30"/>
      <c r="Z6" s="29"/>
      <c r="AA6" s="2"/>
      <c r="AB6" s="30"/>
      <c r="AC6" s="29"/>
      <c r="AD6" s="2"/>
      <c r="AE6" s="30"/>
      <c r="AF6" s="29"/>
      <c r="AG6" s="2"/>
      <c r="AH6" s="30"/>
      <c r="AI6" s="63"/>
      <c r="AJ6" s="2"/>
      <c r="AK6" s="30"/>
      <c r="AL6" s="29"/>
      <c r="AM6" s="16"/>
      <c r="AN6" s="30"/>
      <c r="AO6" s="59">
        <f t="shared" si="0"/>
        <v>317920</v>
      </c>
    </row>
    <row r="7" spans="1:41" ht="17.25" thickTop="1" thickBot="1" x14ac:dyDescent="0.3">
      <c r="A7" s="48">
        <v>43207</v>
      </c>
      <c r="B7" s="29">
        <v>180761</v>
      </c>
      <c r="C7" s="12"/>
      <c r="D7" s="30">
        <v>3903</v>
      </c>
      <c r="E7" s="29"/>
      <c r="F7" s="2"/>
      <c r="G7" s="30"/>
      <c r="H7" s="29">
        <v>159097</v>
      </c>
      <c r="I7" s="2"/>
      <c r="J7" s="30"/>
      <c r="K7" s="29"/>
      <c r="L7" s="2"/>
      <c r="M7" s="30"/>
      <c r="N7" s="41">
        <v>0</v>
      </c>
      <c r="O7" s="39">
        <v>0</v>
      </c>
      <c r="P7" s="39">
        <v>0</v>
      </c>
      <c r="Q7" s="41"/>
      <c r="R7" s="3"/>
      <c r="S7" s="42"/>
      <c r="T7" s="41"/>
      <c r="U7" s="3"/>
      <c r="V7" s="42"/>
      <c r="W7" s="29"/>
      <c r="X7" s="2"/>
      <c r="Y7" s="30"/>
      <c r="Z7" s="29"/>
      <c r="AA7" s="2"/>
      <c r="AB7" s="30"/>
      <c r="AC7" s="29"/>
      <c r="AD7" s="2"/>
      <c r="AE7" s="30"/>
      <c r="AF7" s="29"/>
      <c r="AG7" s="2"/>
      <c r="AH7" s="30"/>
      <c r="AI7" s="63"/>
      <c r="AJ7" s="2"/>
      <c r="AK7" s="30"/>
      <c r="AL7" s="29"/>
      <c r="AM7" s="16"/>
      <c r="AN7" s="30"/>
      <c r="AO7" s="59">
        <f t="shared" si="0"/>
        <v>343761</v>
      </c>
    </row>
    <row r="8" spans="1:41" ht="17.25" thickTop="1" thickBot="1" x14ac:dyDescent="0.3">
      <c r="A8" s="48">
        <v>43237</v>
      </c>
      <c r="B8" s="29">
        <v>256717</v>
      </c>
      <c r="C8" s="12"/>
      <c r="D8" s="30">
        <v>3903</v>
      </c>
      <c r="E8" s="29"/>
      <c r="F8" s="2"/>
      <c r="G8" s="30"/>
      <c r="H8" s="29">
        <v>153743</v>
      </c>
      <c r="I8" s="2"/>
      <c r="J8" s="30"/>
      <c r="K8" s="29"/>
      <c r="L8" s="2"/>
      <c r="M8" s="30"/>
      <c r="N8" s="41">
        <v>0</v>
      </c>
      <c r="O8" s="39">
        <v>0</v>
      </c>
      <c r="P8" s="39">
        <v>0</v>
      </c>
      <c r="Q8" s="41"/>
      <c r="R8" s="3"/>
      <c r="S8" s="42"/>
      <c r="T8" s="41"/>
      <c r="U8" s="3"/>
      <c r="V8" s="42"/>
      <c r="W8" s="29"/>
      <c r="X8" s="2"/>
      <c r="Y8" s="30"/>
      <c r="Z8" s="29"/>
      <c r="AA8" s="2"/>
      <c r="AB8" s="30"/>
      <c r="AC8" s="29"/>
      <c r="AD8" s="2"/>
      <c r="AE8" s="30"/>
      <c r="AF8" s="29"/>
      <c r="AG8" s="2"/>
      <c r="AH8" s="30"/>
      <c r="AI8" s="63"/>
      <c r="AJ8" s="2"/>
      <c r="AK8" s="30"/>
      <c r="AL8" s="29"/>
      <c r="AM8" s="16"/>
      <c r="AN8" s="30"/>
      <c r="AO8" s="59">
        <f t="shared" si="0"/>
        <v>414363</v>
      </c>
    </row>
    <row r="9" spans="1:41" ht="17.25" thickTop="1" thickBot="1" x14ac:dyDescent="0.3">
      <c r="A9" s="48">
        <v>43268</v>
      </c>
      <c r="B9" s="29">
        <v>136832</v>
      </c>
      <c r="C9" s="12"/>
      <c r="D9" s="30">
        <v>9503</v>
      </c>
      <c r="E9" s="29">
        <v>32648</v>
      </c>
      <c r="F9" s="2"/>
      <c r="G9" s="30"/>
      <c r="H9" s="29">
        <v>270304</v>
      </c>
      <c r="I9" s="2"/>
      <c r="J9" s="30"/>
      <c r="K9" s="29"/>
      <c r="L9" s="2"/>
      <c r="M9" s="30"/>
      <c r="N9" s="41">
        <v>0</v>
      </c>
      <c r="O9" s="39">
        <v>0</v>
      </c>
      <c r="P9" s="39">
        <v>0</v>
      </c>
      <c r="Q9" s="41">
        <v>218261</v>
      </c>
      <c r="R9" s="3"/>
      <c r="S9" s="42"/>
      <c r="T9" s="41"/>
      <c r="U9" s="3"/>
      <c r="V9" s="42"/>
      <c r="W9" s="29"/>
      <c r="X9" s="2"/>
      <c r="Y9" s="30"/>
      <c r="Z9" s="29"/>
      <c r="AA9" s="2"/>
      <c r="AB9" s="30"/>
      <c r="AC9" s="29"/>
      <c r="AD9" s="2"/>
      <c r="AE9" s="30"/>
      <c r="AF9" s="29"/>
      <c r="AG9" s="2"/>
      <c r="AH9" s="30"/>
      <c r="AI9" s="63"/>
      <c r="AJ9" s="2"/>
      <c r="AK9" s="30"/>
      <c r="AL9" s="29"/>
      <c r="AM9" s="16"/>
      <c r="AN9" s="30"/>
      <c r="AO9" s="59">
        <f t="shared" si="0"/>
        <v>667548</v>
      </c>
    </row>
    <row r="10" spans="1:41" ht="17.25" thickTop="1" thickBot="1" x14ac:dyDescent="0.3">
      <c r="A10" s="48">
        <v>43298</v>
      </c>
      <c r="B10" s="29"/>
      <c r="C10" s="2"/>
      <c r="D10" s="30"/>
      <c r="E10" s="29"/>
      <c r="F10" s="2"/>
      <c r="G10" s="30"/>
      <c r="H10" s="29">
        <v>268868</v>
      </c>
      <c r="I10" s="2"/>
      <c r="J10" s="30"/>
      <c r="K10" s="29"/>
      <c r="L10" s="2"/>
      <c r="M10" s="30"/>
      <c r="N10" s="41">
        <v>0</v>
      </c>
      <c r="O10" s="39">
        <v>0</v>
      </c>
      <c r="P10" s="39">
        <v>0</v>
      </c>
      <c r="Q10" s="41"/>
      <c r="R10" s="3"/>
      <c r="S10" s="42"/>
      <c r="T10" s="41">
        <v>61168</v>
      </c>
      <c r="U10" s="3"/>
      <c r="V10" s="42"/>
      <c r="W10" s="29"/>
      <c r="X10" s="2"/>
      <c r="Y10" s="30"/>
      <c r="Z10" s="35"/>
      <c r="AA10" s="11"/>
      <c r="AB10" s="36"/>
      <c r="AC10" s="29"/>
      <c r="AD10" s="2"/>
      <c r="AE10" s="30"/>
      <c r="AF10" s="29"/>
      <c r="AG10" s="2"/>
      <c r="AH10" s="30"/>
      <c r="AI10" s="63"/>
      <c r="AJ10" s="2"/>
      <c r="AK10" s="30"/>
      <c r="AL10" s="29"/>
      <c r="AM10" s="16"/>
      <c r="AN10" s="30"/>
      <c r="AO10" s="59">
        <f t="shared" si="0"/>
        <v>330036</v>
      </c>
    </row>
    <row r="11" spans="1:41" ht="17.25" thickTop="1" thickBot="1" x14ac:dyDescent="0.3">
      <c r="A11" s="48">
        <v>43329</v>
      </c>
      <c r="B11" s="29"/>
      <c r="C11" s="2"/>
      <c r="D11" s="30"/>
      <c r="E11" s="29"/>
      <c r="F11" s="2"/>
      <c r="G11" s="30"/>
      <c r="H11" s="29">
        <v>89287</v>
      </c>
      <c r="I11" s="2"/>
      <c r="J11" s="30"/>
      <c r="K11" s="29"/>
      <c r="L11" s="2"/>
      <c r="M11" s="30"/>
      <c r="N11" s="41">
        <v>0</v>
      </c>
      <c r="O11" s="39">
        <v>0</v>
      </c>
      <c r="P11" s="39">
        <v>0</v>
      </c>
      <c r="Q11" s="41">
        <v>451886</v>
      </c>
      <c r="R11" s="3"/>
      <c r="S11" s="42"/>
      <c r="T11" s="41"/>
      <c r="U11" s="3"/>
      <c r="V11" s="42"/>
      <c r="W11" s="29"/>
      <c r="X11" s="2"/>
      <c r="Y11" s="30"/>
      <c r="Z11" s="35"/>
      <c r="AA11" s="11"/>
      <c r="AB11" s="36"/>
      <c r="AC11" s="29"/>
      <c r="AD11" s="2"/>
      <c r="AE11" s="30"/>
      <c r="AF11" s="29"/>
      <c r="AG11" s="2"/>
      <c r="AH11" s="30"/>
      <c r="AI11" s="63"/>
      <c r="AJ11" s="2"/>
      <c r="AK11" s="30"/>
      <c r="AL11" s="29"/>
      <c r="AM11" s="16"/>
      <c r="AN11" s="30"/>
      <c r="AO11" s="59">
        <f t="shared" si="0"/>
        <v>541173</v>
      </c>
    </row>
    <row r="12" spans="1:41" ht="17.25" thickTop="1" thickBot="1" x14ac:dyDescent="0.3">
      <c r="A12" s="48">
        <v>43360</v>
      </c>
      <c r="B12" s="29"/>
      <c r="C12" s="2"/>
      <c r="D12" s="30"/>
      <c r="E12" s="29"/>
      <c r="F12" s="2"/>
      <c r="G12" s="30"/>
      <c r="H12" s="29">
        <v>24853</v>
      </c>
      <c r="I12" s="2"/>
      <c r="J12" s="30">
        <v>1566</v>
      </c>
      <c r="K12" s="29"/>
      <c r="L12" s="2"/>
      <c r="M12" s="30"/>
      <c r="N12" s="41">
        <v>248200</v>
      </c>
      <c r="O12" s="39">
        <v>0</v>
      </c>
      <c r="P12" s="42">
        <v>11165</v>
      </c>
      <c r="Q12" s="41">
        <v>543827</v>
      </c>
      <c r="R12" s="3"/>
      <c r="S12" s="42">
        <v>35639</v>
      </c>
      <c r="T12" s="41"/>
      <c r="U12" s="3"/>
      <c r="V12" s="42"/>
      <c r="W12" s="29"/>
      <c r="X12" s="2"/>
      <c r="Y12" s="30"/>
      <c r="Z12" s="35"/>
      <c r="AA12" s="11"/>
      <c r="AB12" s="36"/>
      <c r="AC12" s="29"/>
      <c r="AD12" s="2"/>
      <c r="AE12" s="30"/>
      <c r="AF12" s="29"/>
      <c r="AG12" s="2"/>
      <c r="AH12" s="30"/>
      <c r="AI12" s="63"/>
      <c r="AJ12" s="2"/>
      <c r="AK12" s="30"/>
      <c r="AL12" s="29"/>
      <c r="AM12" s="16"/>
      <c r="AN12" s="30"/>
      <c r="AO12" s="59">
        <f t="shared" si="0"/>
        <v>865250</v>
      </c>
    </row>
    <row r="13" spans="1:41" ht="17.25" thickTop="1" thickBot="1" x14ac:dyDescent="0.3">
      <c r="A13" s="48">
        <v>43390</v>
      </c>
      <c r="B13" s="29"/>
      <c r="C13" s="2"/>
      <c r="D13" s="30"/>
      <c r="E13" s="29"/>
      <c r="F13" s="2"/>
      <c r="G13" s="30"/>
      <c r="H13" s="29">
        <v>51106</v>
      </c>
      <c r="I13" s="2"/>
      <c r="J13" s="30"/>
      <c r="K13" s="29"/>
      <c r="L13" s="2"/>
      <c r="M13" s="30"/>
      <c r="N13" s="41">
        <v>139211</v>
      </c>
      <c r="O13" s="39">
        <v>0</v>
      </c>
      <c r="P13" s="42">
        <v>18507</v>
      </c>
      <c r="Q13" s="41">
        <v>280664</v>
      </c>
      <c r="R13" s="3"/>
      <c r="S13" s="42"/>
      <c r="T13" s="41"/>
      <c r="U13" s="3"/>
      <c r="V13" s="42"/>
      <c r="W13" s="29"/>
      <c r="X13" s="2"/>
      <c r="Y13" s="30"/>
      <c r="Z13" s="35"/>
      <c r="AA13" s="11"/>
      <c r="AB13" s="36"/>
      <c r="AC13" s="29"/>
      <c r="AD13" s="2"/>
      <c r="AE13" s="30"/>
      <c r="AF13" s="29"/>
      <c r="AG13" s="2"/>
      <c r="AH13" s="30"/>
      <c r="AI13" s="63"/>
      <c r="AJ13" s="2"/>
      <c r="AK13" s="30"/>
      <c r="AL13" s="29"/>
      <c r="AM13" s="16"/>
      <c r="AN13" s="30"/>
      <c r="AO13" s="59">
        <f t="shared" si="0"/>
        <v>489488</v>
      </c>
    </row>
    <row r="14" spans="1:41" ht="17.25" thickTop="1" thickBot="1" x14ac:dyDescent="0.3">
      <c r="A14" s="48">
        <v>43421</v>
      </c>
      <c r="B14" s="29"/>
      <c r="C14" s="2"/>
      <c r="D14" s="30"/>
      <c r="E14" s="29"/>
      <c r="F14" s="2"/>
      <c r="G14" s="30"/>
      <c r="H14" s="29">
        <v>43601</v>
      </c>
      <c r="I14" s="2"/>
      <c r="J14" s="30">
        <v>14806</v>
      </c>
      <c r="K14" s="29"/>
      <c r="L14" s="2"/>
      <c r="M14" s="30"/>
      <c r="N14" s="41">
        <v>308871</v>
      </c>
      <c r="O14" s="39">
        <v>0</v>
      </c>
      <c r="P14" s="42">
        <v>47863</v>
      </c>
      <c r="Q14" s="41">
        <v>47724</v>
      </c>
      <c r="R14" s="3"/>
      <c r="S14" s="42"/>
      <c r="T14" s="41">
        <v>70221</v>
      </c>
      <c r="U14" s="3"/>
      <c r="V14" s="42">
        <v>2476</v>
      </c>
      <c r="W14" s="29"/>
      <c r="X14" s="2"/>
      <c r="Y14" s="30"/>
      <c r="Z14" s="35"/>
      <c r="AA14" s="11"/>
      <c r="AB14" s="36"/>
      <c r="AC14" s="29"/>
      <c r="AD14" s="2"/>
      <c r="AE14" s="30"/>
      <c r="AF14" s="29"/>
      <c r="AG14" s="2"/>
      <c r="AH14" s="30"/>
      <c r="AI14" s="63"/>
      <c r="AJ14" s="2"/>
      <c r="AK14" s="30"/>
      <c r="AL14" s="29"/>
      <c r="AM14" s="16"/>
      <c r="AN14" s="30"/>
      <c r="AO14" s="59">
        <f t="shared" si="0"/>
        <v>535562</v>
      </c>
    </row>
    <row r="15" spans="1:41" ht="17.25" thickTop="1" thickBot="1" x14ac:dyDescent="0.3">
      <c r="A15" s="49">
        <v>43451</v>
      </c>
      <c r="B15" s="31"/>
      <c r="C15" s="19"/>
      <c r="D15" s="32"/>
      <c r="E15" s="31"/>
      <c r="F15" s="19"/>
      <c r="G15" s="32"/>
      <c r="H15" s="31"/>
      <c r="I15" s="19"/>
      <c r="J15" s="32"/>
      <c r="K15" s="31"/>
      <c r="L15" s="19"/>
      <c r="M15" s="32"/>
      <c r="N15" s="43">
        <v>175565</v>
      </c>
      <c r="O15" s="39">
        <v>0</v>
      </c>
      <c r="P15" s="44">
        <v>19180</v>
      </c>
      <c r="Q15" s="43">
        <v>444486</v>
      </c>
      <c r="R15" s="20"/>
      <c r="S15" s="44">
        <v>19163</v>
      </c>
      <c r="T15" s="43">
        <v>172676</v>
      </c>
      <c r="U15" s="20"/>
      <c r="V15" s="44"/>
      <c r="W15" s="31"/>
      <c r="X15" s="19"/>
      <c r="Y15" s="32"/>
      <c r="Z15" s="37"/>
      <c r="AA15" s="21"/>
      <c r="AB15" s="38"/>
      <c r="AC15" s="31"/>
      <c r="AD15" s="19"/>
      <c r="AE15" s="32"/>
      <c r="AF15" s="31"/>
      <c r="AG15" s="19"/>
      <c r="AH15" s="32"/>
      <c r="AI15" s="64"/>
      <c r="AJ15" s="19"/>
      <c r="AK15" s="32"/>
      <c r="AL15" s="31"/>
      <c r="AM15" s="22"/>
      <c r="AN15" s="32"/>
      <c r="AO15" s="59">
        <f t="shared" si="0"/>
        <v>831070</v>
      </c>
    </row>
    <row r="16" spans="1:41" ht="17.25" thickTop="1" thickBot="1" x14ac:dyDescent="0.3">
      <c r="A16" s="50" t="s">
        <v>0</v>
      </c>
      <c r="B16" s="33">
        <f>SUM(B4:B15)</f>
        <v>1073675</v>
      </c>
      <c r="C16" s="24">
        <f t="shared" ref="C16:AN16" si="1">SUM(C4:C15)</f>
        <v>0</v>
      </c>
      <c r="D16" s="34">
        <f t="shared" si="1"/>
        <v>22192</v>
      </c>
      <c r="E16" s="33">
        <f t="shared" si="1"/>
        <v>402630</v>
      </c>
      <c r="F16" s="24">
        <f t="shared" si="1"/>
        <v>0</v>
      </c>
      <c r="G16" s="34">
        <f t="shared" si="1"/>
        <v>0</v>
      </c>
      <c r="H16" s="33">
        <f t="shared" si="1"/>
        <v>1365845</v>
      </c>
      <c r="I16" s="24">
        <f t="shared" si="1"/>
        <v>0</v>
      </c>
      <c r="J16" s="34">
        <f t="shared" si="1"/>
        <v>43297</v>
      </c>
      <c r="K16" s="33">
        <f t="shared" si="1"/>
        <v>0</v>
      </c>
      <c r="L16" s="24">
        <f t="shared" si="1"/>
        <v>0</v>
      </c>
      <c r="M16" s="34">
        <f t="shared" si="1"/>
        <v>0</v>
      </c>
      <c r="N16" s="33">
        <f t="shared" si="1"/>
        <v>871847</v>
      </c>
      <c r="O16" s="24">
        <f t="shared" si="1"/>
        <v>0</v>
      </c>
      <c r="P16" s="34">
        <f t="shared" si="1"/>
        <v>96715</v>
      </c>
      <c r="Q16" s="33">
        <f t="shared" si="1"/>
        <v>1986848</v>
      </c>
      <c r="R16" s="24">
        <f t="shared" si="1"/>
        <v>0</v>
      </c>
      <c r="S16" s="34">
        <f t="shared" si="1"/>
        <v>54802</v>
      </c>
      <c r="T16" s="33">
        <f t="shared" si="1"/>
        <v>304065</v>
      </c>
      <c r="U16" s="24">
        <f t="shared" si="1"/>
        <v>0</v>
      </c>
      <c r="V16" s="34">
        <f t="shared" si="1"/>
        <v>2476</v>
      </c>
      <c r="W16" s="33">
        <f t="shared" si="1"/>
        <v>0</v>
      </c>
      <c r="X16" s="24">
        <f t="shared" si="1"/>
        <v>0</v>
      </c>
      <c r="Y16" s="34">
        <f t="shared" si="1"/>
        <v>0</v>
      </c>
      <c r="Z16" s="33">
        <f t="shared" si="1"/>
        <v>0</v>
      </c>
      <c r="AA16" s="24">
        <f t="shared" si="1"/>
        <v>0</v>
      </c>
      <c r="AB16" s="34">
        <f t="shared" si="1"/>
        <v>0</v>
      </c>
      <c r="AC16" s="33">
        <f t="shared" si="1"/>
        <v>0</v>
      </c>
      <c r="AD16" s="24">
        <f t="shared" si="1"/>
        <v>0</v>
      </c>
      <c r="AE16" s="34">
        <f t="shared" si="1"/>
        <v>0</v>
      </c>
      <c r="AF16" s="33">
        <f t="shared" si="1"/>
        <v>0</v>
      </c>
      <c r="AG16" s="24">
        <f t="shared" si="1"/>
        <v>0</v>
      </c>
      <c r="AH16" s="34">
        <f t="shared" si="1"/>
        <v>0</v>
      </c>
      <c r="AI16" s="65">
        <f t="shared" si="1"/>
        <v>0</v>
      </c>
      <c r="AJ16" s="24">
        <f t="shared" si="1"/>
        <v>0</v>
      </c>
      <c r="AK16" s="34">
        <f t="shared" si="1"/>
        <v>0</v>
      </c>
      <c r="AL16" s="33">
        <f t="shared" si="1"/>
        <v>0</v>
      </c>
      <c r="AM16" s="24">
        <f t="shared" si="1"/>
        <v>0</v>
      </c>
      <c r="AN16" s="34">
        <f t="shared" si="1"/>
        <v>0</v>
      </c>
      <c r="AO16" s="60">
        <f>SUM(AO4:AO15)</f>
        <v>6224392</v>
      </c>
    </row>
    <row r="17" spans="1:41" ht="16.5" thickTop="1" thickBot="1" x14ac:dyDescent="0.3">
      <c r="A17" s="72" t="s">
        <v>14</v>
      </c>
      <c r="B17" s="74">
        <v>1073675</v>
      </c>
      <c r="C17" s="74"/>
      <c r="D17" s="74">
        <v>22192</v>
      </c>
      <c r="E17" s="74">
        <v>402630</v>
      </c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6">
        <f>SUM(B17:AL17)</f>
        <v>1498497</v>
      </c>
    </row>
    <row r="18" spans="1:41" ht="16.5" thickTop="1" thickBot="1" x14ac:dyDescent="0.3">
      <c r="A18" s="77" t="s">
        <v>15</v>
      </c>
      <c r="B18" s="79"/>
      <c r="C18" s="79"/>
      <c r="D18" s="79"/>
      <c r="E18" s="80"/>
      <c r="F18" s="80"/>
      <c r="G18" s="80"/>
      <c r="H18" s="79">
        <v>1327647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76">
        <f>SUM(B18:AL18)</f>
        <v>1327647</v>
      </c>
    </row>
    <row r="19" spans="1:41" ht="16.5" thickTop="1" thickBot="1" x14ac:dyDescent="0.3">
      <c r="A19" s="72" t="s">
        <v>17</v>
      </c>
      <c r="B19" s="118">
        <f>SUM(AN19)</f>
        <v>0</v>
      </c>
      <c r="C19" s="118"/>
      <c r="D19" s="118"/>
      <c r="E19" s="119"/>
      <c r="F19" s="119"/>
      <c r="G19" s="119"/>
      <c r="H19" s="118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20">
        <v>0</v>
      </c>
    </row>
    <row r="20" spans="1:41" ht="16.5" thickBot="1" x14ac:dyDescent="0.3">
      <c r="A20" s="81" t="s">
        <v>5</v>
      </c>
      <c r="B20" s="82">
        <f>+B16-B17</f>
        <v>0</v>
      </c>
      <c r="C20" s="82">
        <f t="shared" ref="C20:AN20" si="2">+C16-C17</f>
        <v>0</v>
      </c>
      <c r="D20" s="82">
        <f t="shared" si="2"/>
        <v>0</v>
      </c>
      <c r="E20" s="82">
        <f t="shared" si="2"/>
        <v>0</v>
      </c>
      <c r="F20" s="82">
        <f t="shared" si="2"/>
        <v>0</v>
      </c>
      <c r="G20" s="82">
        <f t="shared" si="2"/>
        <v>0</v>
      </c>
      <c r="H20" s="82">
        <f>+H16-H18</f>
        <v>38198</v>
      </c>
      <c r="I20" s="82">
        <f t="shared" si="2"/>
        <v>0</v>
      </c>
      <c r="J20" s="82">
        <f t="shared" si="2"/>
        <v>43297</v>
      </c>
      <c r="K20" s="82">
        <f t="shared" si="2"/>
        <v>0</v>
      </c>
      <c r="L20" s="82">
        <f t="shared" si="2"/>
        <v>0</v>
      </c>
      <c r="M20" s="82">
        <f t="shared" si="2"/>
        <v>0</v>
      </c>
      <c r="N20" s="82">
        <f t="shared" si="2"/>
        <v>871847</v>
      </c>
      <c r="O20" s="82">
        <f t="shared" si="2"/>
        <v>0</v>
      </c>
      <c r="P20" s="82">
        <f t="shared" si="2"/>
        <v>96715</v>
      </c>
      <c r="Q20" s="82">
        <f t="shared" si="2"/>
        <v>1986848</v>
      </c>
      <c r="R20" s="82">
        <f t="shared" si="2"/>
        <v>0</v>
      </c>
      <c r="S20" s="82">
        <f t="shared" si="2"/>
        <v>54802</v>
      </c>
      <c r="T20" s="82">
        <f t="shared" si="2"/>
        <v>304065</v>
      </c>
      <c r="U20" s="82">
        <f t="shared" si="2"/>
        <v>0</v>
      </c>
      <c r="V20" s="82">
        <f t="shared" si="2"/>
        <v>2476</v>
      </c>
      <c r="W20" s="82">
        <f t="shared" si="2"/>
        <v>0</v>
      </c>
      <c r="X20" s="82">
        <f t="shared" si="2"/>
        <v>0</v>
      </c>
      <c r="Y20" s="82">
        <f t="shared" si="2"/>
        <v>0</v>
      </c>
      <c r="Z20" s="82">
        <f t="shared" si="2"/>
        <v>0</v>
      </c>
      <c r="AA20" s="82">
        <f t="shared" si="2"/>
        <v>0</v>
      </c>
      <c r="AB20" s="82">
        <f t="shared" si="2"/>
        <v>0</v>
      </c>
      <c r="AC20" s="82">
        <f t="shared" si="2"/>
        <v>0</v>
      </c>
      <c r="AD20" s="82">
        <f t="shared" si="2"/>
        <v>0</v>
      </c>
      <c r="AE20" s="82">
        <f t="shared" si="2"/>
        <v>0</v>
      </c>
      <c r="AF20" s="82">
        <f t="shared" si="2"/>
        <v>0</v>
      </c>
      <c r="AG20" s="82">
        <f t="shared" si="2"/>
        <v>0</v>
      </c>
      <c r="AH20" s="82">
        <f t="shared" si="2"/>
        <v>0</v>
      </c>
      <c r="AI20" s="82">
        <f t="shared" si="2"/>
        <v>0</v>
      </c>
      <c r="AJ20" s="82">
        <f t="shared" si="2"/>
        <v>0</v>
      </c>
      <c r="AK20" s="82">
        <f t="shared" si="2"/>
        <v>0</v>
      </c>
      <c r="AL20" s="82">
        <f t="shared" si="2"/>
        <v>0</v>
      </c>
      <c r="AM20" s="82">
        <f t="shared" si="2"/>
        <v>0</v>
      </c>
      <c r="AN20" s="82">
        <f t="shared" si="2"/>
        <v>0</v>
      </c>
      <c r="AO20" s="83">
        <f>+AO16-AO17-AO18-AO19</f>
        <v>3398248</v>
      </c>
    </row>
    <row r="21" spans="1:41" ht="15.75" thickTop="1" x14ac:dyDescent="0.25"/>
    <row r="25" spans="1:41" ht="15.75" thickBot="1" x14ac:dyDescent="0.3"/>
    <row r="26" spans="1:41" ht="16.5" thickTop="1" thickBot="1" x14ac:dyDescent="0.3">
      <c r="C26" s="33"/>
      <c r="T26" s="4"/>
      <c r="U26" s="4"/>
      <c r="V26" s="4"/>
      <c r="W26" s="5"/>
      <c r="X26" s="5"/>
      <c r="Y26" s="5"/>
    </row>
    <row r="27" spans="1:41" ht="15.75" thickTop="1" x14ac:dyDescent="0.25">
      <c r="T27" s="4"/>
      <c r="U27" s="4"/>
      <c r="V27" s="4"/>
      <c r="W27" s="5"/>
      <c r="X27" s="5"/>
      <c r="Y27" s="5"/>
    </row>
    <row r="28" spans="1:41" x14ac:dyDescent="0.25">
      <c r="T28" s="4"/>
      <c r="U28" s="4"/>
      <c r="V28" s="4"/>
      <c r="W28" s="5"/>
      <c r="X28" s="5"/>
      <c r="Y28" s="5"/>
    </row>
    <row r="29" spans="1:41" x14ac:dyDescent="0.25">
      <c r="T29" s="4"/>
      <c r="U29" s="4"/>
      <c r="V29" s="4"/>
      <c r="W29" s="5"/>
      <c r="X29" s="5"/>
      <c r="Y29" s="5"/>
    </row>
    <row r="30" spans="1:41" x14ac:dyDescent="0.25">
      <c r="T30" s="4"/>
      <c r="U30" s="4"/>
      <c r="V30" s="4"/>
      <c r="W30" s="5"/>
      <c r="X30" s="5"/>
      <c r="Y30" s="5"/>
    </row>
    <row r="31" spans="1:41" x14ac:dyDescent="0.25">
      <c r="T31" s="4"/>
      <c r="U31" s="4"/>
      <c r="V31" s="4"/>
      <c r="W31" s="5"/>
      <c r="X31" s="5"/>
      <c r="Y31" s="5"/>
    </row>
    <row r="32" spans="1:41" x14ac:dyDescent="0.25">
      <c r="T32" s="4"/>
      <c r="U32" s="4"/>
      <c r="V32" s="4"/>
      <c r="W32" s="5"/>
      <c r="X32" s="5"/>
      <c r="Y32" s="5"/>
    </row>
    <row r="33" spans="20:25" x14ac:dyDescent="0.25">
      <c r="T33" s="4"/>
      <c r="U33" s="4"/>
      <c r="V33" s="4"/>
      <c r="W33" s="5"/>
      <c r="X33" s="5"/>
      <c r="Y33" s="5"/>
    </row>
  </sheetData>
  <mergeCells count="14">
    <mergeCell ref="Q2:S2"/>
    <mergeCell ref="T2:V2"/>
    <mergeCell ref="W2:Y2"/>
    <mergeCell ref="Z2:AB2"/>
    <mergeCell ref="B2:D2"/>
    <mergeCell ref="E2:G2"/>
    <mergeCell ref="H2:J2"/>
    <mergeCell ref="K2:M2"/>
    <mergeCell ref="N2:P2"/>
    <mergeCell ref="AC2:AE2"/>
    <mergeCell ref="AF2:AH2"/>
    <mergeCell ref="AI2:AK2"/>
    <mergeCell ref="AL2:AN2"/>
    <mergeCell ref="AO2:AO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D2AC-9393-4A03-AC85-71A348C93B2F}">
  <dimension ref="A1:AQ33"/>
  <sheetViews>
    <sheetView workbookViewId="0">
      <pane xSplit="1" topLeftCell="AG1" activePane="topRight" state="frozen"/>
      <selection pane="topRight" activeCell="AJ26" sqref="AJ26"/>
    </sheetView>
  </sheetViews>
  <sheetFormatPr defaultColWidth="13.5703125" defaultRowHeight="15" x14ac:dyDescent="0.25"/>
  <cols>
    <col min="1" max="1" width="26.7109375" style="1" bestFit="1" customWidth="1"/>
    <col min="2" max="40" width="13.5703125" style="1"/>
    <col min="41" max="41" width="13.85546875" style="1" bestFit="1" customWidth="1"/>
    <col min="42" max="16384" width="13.5703125" style="1"/>
  </cols>
  <sheetData>
    <row r="1" spans="1:43" ht="15.75" thickBot="1" x14ac:dyDescent="0.3"/>
    <row r="2" spans="1:43" ht="16.5" thickTop="1" x14ac:dyDescent="0.25">
      <c r="A2" s="53" t="s">
        <v>10</v>
      </c>
      <c r="B2" s="126">
        <v>43452</v>
      </c>
      <c r="C2" s="127"/>
      <c r="D2" s="128"/>
      <c r="E2" s="126">
        <v>43484</v>
      </c>
      <c r="F2" s="127"/>
      <c r="G2" s="128"/>
      <c r="H2" s="126">
        <v>43150</v>
      </c>
      <c r="I2" s="127"/>
      <c r="J2" s="128"/>
      <c r="K2" s="126">
        <v>43178</v>
      </c>
      <c r="L2" s="127"/>
      <c r="M2" s="128"/>
      <c r="N2" s="126">
        <v>43209</v>
      </c>
      <c r="O2" s="127"/>
      <c r="P2" s="128"/>
      <c r="Q2" s="126">
        <v>43239</v>
      </c>
      <c r="R2" s="127"/>
      <c r="S2" s="128"/>
      <c r="T2" s="126">
        <v>43270</v>
      </c>
      <c r="U2" s="127"/>
      <c r="V2" s="128"/>
      <c r="W2" s="126">
        <v>43300</v>
      </c>
      <c r="X2" s="127"/>
      <c r="Y2" s="128"/>
      <c r="Z2" s="126">
        <v>43331</v>
      </c>
      <c r="AA2" s="127"/>
      <c r="AB2" s="128"/>
      <c r="AC2" s="126">
        <v>43362</v>
      </c>
      <c r="AD2" s="127"/>
      <c r="AE2" s="128"/>
      <c r="AF2" s="126">
        <v>43392</v>
      </c>
      <c r="AG2" s="127"/>
      <c r="AH2" s="128"/>
      <c r="AI2" s="126">
        <v>43423</v>
      </c>
      <c r="AJ2" s="127"/>
      <c r="AK2" s="128"/>
      <c r="AL2" s="126">
        <v>43453</v>
      </c>
      <c r="AM2" s="127"/>
      <c r="AN2" s="128"/>
      <c r="AO2" s="129" t="s">
        <v>0</v>
      </c>
    </row>
    <row r="3" spans="1:43" ht="15.75" thickBot="1" x14ac:dyDescent="0.3">
      <c r="A3" s="54" t="s">
        <v>9</v>
      </c>
      <c r="B3" s="25" t="s">
        <v>11</v>
      </c>
      <c r="C3" s="18" t="s">
        <v>12</v>
      </c>
      <c r="D3" s="26" t="s">
        <v>7</v>
      </c>
      <c r="E3" s="25" t="s">
        <v>11</v>
      </c>
      <c r="F3" s="18" t="s">
        <v>12</v>
      </c>
      <c r="G3" s="26" t="s">
        <v>7</v>
      </c>
      <c r="H3" s="25" t="s">
        <v>11</v>
      </c>
      <c r="I3" s="18" t="s">
        <v>12</v>
      </c>
      <c r="J3" s="26" t="s">
        <v>7</v>
      </c>
      <c r="K3" s="25" t="s">
        <v>11</v>
      </c>
      <c r="L3" s="18" t="s">
        <v>12</v>
      </c>
      <c r="M3" s="26" t="s">
        <v>7</v>
      </c>
      <c r="N3" s="25" t="s">
        <v>11</v>
      </c>
      <c r="O3" s="18" t="s">
        <v>12</v>
      </c>
      <c r="P3" s="26" t="s">
        <v>7</v>
      </c>
      <c r="Q3" s="25" t="s">
        <v>11</v>
      </c>
      <c r="R3" s="18" t="s">
        <v>12</v>
      </c>
      <c r="S3" s="26" t="s">
        <v>7</v>
      </c>
      <c r="T3" s="25" t="s">
        <v>11</v>
      </c>
      <c r="U3" s="18" t="s">
        <v>12</v>
      </c>
      <c r="V3" s="26" t="s">
        <v>7</v>
      </c>
      <c r="W3" s="25" t="s">
        <v>11</v>
      </c>
      <c r="X3" s="18" t="s">
        <v>12</v>
      </c>
      <c r="Y3" s="26" t="s">
        <v>7</v>
      </c>
      <c r="Z3" s="25" t="s">
        <v>11</v>
      </c>
      <c r="AA3" s="18" t="s">
        <v>12</v>
      </c>
      <c r="AB3" s="26" t="s">
        <v>7</v>
      </c>
      <c r="AC3" s="25" t="s">
        <v>11</v>
      </c>
      <c r="AD3" s="18" t="s">
        <v>12</v>
      </c>
      <c r="AE3" s="26" t="s">
        <v>7</v>
      </c>
      <c r="AF3" s="25" t="s">
        <v>11</v>
      </c>
      <c r="AG3" s="18" t="s">
        <v>12</v>
      </c>
      <c r="AH3" s="26" t="s">
        <v>7</v>
      </c>
      <c r="AI3" s="25" t="s">
        <v>11</v>
      </c>
      <c r="AJ3" s="18" t="s">
        <v>12</v>
      </c>
      <c r="AK3" s="26" t="s">
        <v>7</v>
      </c>
      <c r="AL3" s="25" t="s">
        <v>11</v>
      </c>
      <c r="AM3" s="18" t="s">
        <v>12</v>
      </c>
      <c r="AN3" s="26" t="s">
        <v>7</v>
      </c>
      <c r="AO3" s="130"/>
    </row>
    <row r="4" spans="1:43" ht="17.25" thickTop="1" thickBot="1" x14ac:dyDescent="0.3">
      <c r="A4" s="55">
        <v>43101</v>
      </c>
      <c r="B4" s="51">
        <v>5518919</v>
      </c>
      <c r="C4" s="12">
        <v>196009</v>
      </c>
      <c r="D4" s="52"/>
      <c r="E4" s="27">
        <v>4779888</v>
      </c>
      <c r="F4" s="13">
        <v>130760</v>
      </c>
      <c r="G4" s="28">
        <v>133866</v>
      </c>
      <c r="H4" s="27"/>
      <c r="I4" s="13"/>
      <c r="J4" s="28"/>
      <c r="K4" s="27"/>
      <c r="L4" s="13"/>
      <c r="M4" s="28"/>
      <c r="N4" s="39">
        <v>0</v>
      </c>
      <c r="O4" s="14">
        <v>0</v>
      </c>
      <c r="P4" s="40">
        <v>0</v>
      </c>
      <c r="Q4" s="39"/>
      <c r="R4" s="14"/>
      <c r="S4" s="40"/>
      <c r="T4" s="39"/>
      <c r="U4" s="14"/>
      <c r="V4" s="40"/>
      <c r="W4" s="27">
        <v>0</v>
      </c>
      <c r="X4" s="13">
        <v>0</v>
      </c>
      <c r="Y4" s="28">
        <v>0</v>
      </c>
      <c r="Z4" s="27"/>
      <c r="AA4" s="13"/>
      <c r="AB4" s="28"/>
      <c r="AC4" s="27"/>
      <c r="AD4" s="13"/>
      <c r="AE4" s="28"/>
      <c r="AF4" s="27"/>
      <c r="AG4" s="13"/>
      <c r="AH4" s="28"/>
      <c r="AI4" s="27"/>
      <c r="AJ4" s="13"/>
      <c r="AK4" s="28"/>
      <c r="AL4" s="27"/>
      <c r="AM4" s="15"/>
      <c r="AN4" s="28"/>
      <c r="AO4" s="59">
        <f>SUM(B4:AL4)</f>
        <v>10759442</v>
      </c>
      <c r="AQ4" s="112"/>
    </row>
    <row r="5" spans="1:43" ht="17.25" thickTop="1" thickBot="1" x14ac:dyDescent="0.3">
      <c r="A5" s="56">
        <v>43132</v>
      </c>
      <c r="B5" s="29">
        <v>540622</v>
      </c>
      <c r="C5" s="2"/>
      <c r="D5" s="30"/>
      <c r="E5" s="29">
        <v>2345717</v>
      </c>
      <c r="F5" s="2"/>
      <c r="G5" s="30">
        <v>228629</v>
      </c>
      <c r="H5" s="29">
        <v>4735436</v>
      </c>
      <c r="I5" s="2">
        <v>82976.6875</v>
      </c>
      <c r="J5" s="30">
        <v>4305</v>
      </c>
      <c r="K5" s="29"/>
      <c r="L5" s="2"/>
      <c r="M5" s="30"/>
      <c r="N5" s="39">
        <v>0</v>
      </c>
      <c r="O5" s="14">
        <v>0</v>
      </c>
      <c r="P5" s="40">
        <v>0</v>
      </c>
      <c r="Q5" s="41"/>
      <c r="R5" s="3"/>
      <c r="S5" s="42"/>
      <c r="T5" s="41"/>
      <c r="U5" s="3"/>
      <c r="V5" s="42"/>
      <c r="W5" s="29">
        <v>0</v>
      </c>
      <c r="X5" s="2">
        <v>0</v>
      </c>
      <c r="Y5" s="30">
        <v>0</v>
      </c>
      <c r="Z5" s="29"/>
      <c r="AA5" s="2"/>
      <c r="AB5" s="30"/>
      <c r="AC5" s="29"/>
      <c r="AD5" s="2"/>
      <c r="AE5" s="30"/>
      <c r="AF5" s="29"/>
      <c r="AG5" s="2"/>
      <c r="AH5" s="30"/>
      <c r="AI5" s="29"/>
      <c r="AJ5" s="2"/>
      <c r="AK5" s="30"/>
      <c r="AL5" s="29"/>
      <c r="AM5" s="16"/>
      <c r="AN5" s="30"/>
      <c r="AO5" s="59">
        <f t="shared" ref="AO5:AO15" si="0">SUM(B5:AL5)</f>
        <v>7937685.6875</v>
      </c>
      <c r="AQ5" s="112"/>
    </row>
    <row r="6" spans="1:43" ht="17.25" thickTop="1" thickBot="1" x14ac:dyDescent="0.3">
      <c r="A6" s="56">
        <v>43176</v>
      </c>
      <c r="B6" s="29">
        <v>357447</v>
      </c>
      <c r="C6" s="2"/>
      <c r="D6" s="30"/>
      <c r="E6" s="29">
        <v>1466863</v>
      </c>
      <c r="F6" s="2"/>
      <c r="G6" s="30">
        <v>80334</v>
      </c>
      <c r="H6" s="29">
        <v>8950932</v>
      </c>
      <c r="I6" s="2">
        <v>424334.56624999997</v>
      </c>
      <c r="J6" s="30">
        <v>73972.5</v>
      </c>
      <c r="K6" s="29"/>
      <c r="L6" s="2"/>
      <c r="M6" s="30"/>
      <c r="N6" s="39">
        <v>0</v>
      </c>
      <c r="O6" s="14">
        <v>0</v>
      </c>
      <c r="P6" s="40">
        <v>0</v>
      </c>
      <c r="Q6" s="41"/>
      <c r="R6" s="3"/>
      <c r="S6" s="42"/>
      <c r="T6" s="41"/>
      <c r="U6" s="3"/>
      <c r="V6" s="42"/>
      <c r="W6" s="29">
        <v>0</v>
      </c>
      <c r="X6" s="2">
        <v>0</v>
      </c>
      <c r="Y6" s="30">
        <v>0</v>
      </c>
      <c r="Z6" s="29"/>
      <c r="AA6" s="2"/>
      <c r="AB6" s="30"/>
      <c r="AC6" s="29"/>
      <c r="AD6" s="2"/>
      <c r="AE6" s="30"/>
      <c r="AF6" s="29"/>
      <c r="AG6" s="2"/>
      <c r="AH6" s="30"/>
      <c r="AI6" s="29"/>
      <c r="AJ6" s="2"/>
      <c r="AK6" s="30"/>
      <c r="AL6" s="29"/>
      <c r="AM6" s="16"/>
      <c r="AN6" s="30"/>
      <c r="AO6" s="59">
        <f t="shared" si="0"/>
        <v>11353883.06625</v>
      </c>
      <c r="AQ6" s="112"/>
    </row>
    <row r="7" spans="1:43" ht="17.25" thickTop="1" thickBot="1" x14ac:dyDescent="0.3">
      <c r="A7" s="56">
        <v>43207</v>
      </c>
      <c r="B7" s="29"/>
      <c r="C7" s="2"/>
      <c r="D7" s="30"/>
      <c r="E7" s="29">
        <v>1419727</v>
      </c>
      <c r="F7" s="2"/>
      <c r="G7" s="30"/>
      <c r="H7" s="29">
        <v>6549654</v>
      </c>
      <c r="I7" s="2">
        <v>159203.31000000003</v>
      </c>
      <c r="J7" s="30">
        <v>14175</v>
      </c>
      <c r="K7" s="29"/>
      <c r="L7" s="2"/>
      <c r="M7" s="30"/>
      <c r="N7" s="39">
        <v>0</v>
      </c>
      <c r="O7" s="14">
        <v>0</v>
      </c>
      <c r="P7" s="40">
        <v>0</v>
      </c>
      <c r="Q7" s="41"/>
      <c r="R7" s="3"/>
      <c r="S7" s="42"/>
      <c r="T7" s="41"/>
      <c r="U7" s="3"/>
      <c r="V7" s="42"/>
      <c r="W7" s="29">
        <v>0</v>
      </c>
      <c r="X7" s="2">
        <v>0</v>
      </c>
      <c r="Y7" s="30">
        <v>0</v>
      </c>
      <c r="Z7" s="29"/>
      <c r="AA7" s="2"/>
      <c r="AB7" s="30"/>
      <c r="AC7" s="29"/>
      <c r="AD7" s="2"/>
      <c r="AE7" s="30"/>
      <c r="AF7" s="29"/>
      <c r="AG7" s="2"/>
      <c r="AH7" s="30"/>
      <c r="AI7" s="29"/>
      <c r="AJ7" s="2"/>
      <c r="AK7" s="30"/>
      <c r="AL7" s="29"/>
      <c r="AM7" s="16"/>
      <c r="AN7" s="30"/>
      <c r="AO7" s="59">
        <f t="shared" si="0"/>
        <v>8142759.3099999996</v>
      </c>
      <c r="AQ7" s="112"/>
    </row>
    <row r="8" spans="1:43" ht="17.25" thickTop="1" thickBot="1" x14ac:dyDescent="0.3">
      <c r="A8" s="56">
        <v>43237</v>
      </c>
      <c r="B8" s="29"/>
      <c r="C8" s="2"/>
      <c r="D8" s="30"/>
      <c r="E8" s="29">
        <v>457111</v>
      </c>
      <c r="F8" s="2"/>
      <c r="G8" s="30"/>
      <c r="H8" s="29">
        <v>8151974</v>
      </c>
      <c r="I8" s="2">
        <v>408855.14250000007</v>
      </c>
      <c r="J8" s="30">
        <v>28437.5</v>
      </c>
      <c r="K8" s="29"/>
      <c r="L8" s="2"/>
      <c r="M8" s="30"/>
      <c r="N8" s="39">
        <v>0</v>
      </c>
      <c r="O8" s="14">
        <v>0</v>
      </c>
      <c r="P8" s="40">
        <v>0</v>
      </c>
      <c r="Q8" s="41">
        <v>528435</v>
      </c>
      <c r="R8" s="3"/>
      <c r="S8" s="42">
        <v>290063</v>
      </c>
      <c r="T8" s="41"/>
      <c r="U8" s="3"/>
      <c r="V8" s="42"/>
      <c r="W8" s="29">
        <v>0</v>
      </c>
      <c r="X8" s="2">
        <v>0</v>
      </c>
      <c r="Y8" s="30">
        <v>0</v>
      </c>
      <c r="Z8" s="29"/>
      <c r="AA8" s="2"/>
      <c r="AB8" s="30"/>
      <c r="AC8" s="29"/>
      <c r="AD8" s="2"/>
      <c r="AE8" s="30"/>
      <c r="AF8" s="29"/>
      <c r="AG8" s="2"/>
      <c r="AH8" s="30"/>
      <c r="AI8" s="29"/>
      <c r="AJ8" s="2"/>
      <c r="AK8" s="30"/>
      <c r="AL8" s="29"/>
      <c r="AM8" s="16"/>
      <c r="AN8" s="30"/>
      <c r="AO8" s="59">
        <f t="shared" si="0"/>
        <v>9864875.6425000001</v>
      </c>
      <c r="AQ8" s="112"/>
    </row>
    <row r="9" spans="1:43" ht="17.25" thickTop="1" thickBot="1" x14ac:dyDescent="0.3">
      <c r="A9" s="56">
        <v>43268</v>
      </c>
      <c r="B9" s="29"/>
      <c r="C9" s="2"/>
      <c r="D9" s="30"/>
      <c r="E9" s="29"/>
      <c r="F9" s="2"/>
      <c r="G9" s="30"/>
      <c r="H9" s="29">
        <v>8681761</v>
      </c>
      <c r="I9" s="2">
        <v>130351.08624999999</v>
      </c>
      <c r="J9" s="30">
        <v>9966.25</v>
      </c>
      <c r="K9" s="29"/>
      <c r="L9" s="2"/>
      <c r="M9" s="30"/>
      <c r="N9" s="39">
        <v>0</v>
      </c>
      <c r="O9" s="14">
        <v>0</v>
      </c>
      <c r="P9" s="40">
        <v>0</v>
      </c>
      <c r="Q9" s="41">
        <v>201670</v>
      </c>
      <c r="R9" s="3"/>
      <c r="S9" s="42">
        <v>0</v>
      </c>
      <c r="T9" s="41">
        <v>378347</v>
      </c>
      <c r="U9" s="3"/>
      <c r="V9" s="42"/>
      <c r="W9" s="29">
        <v>0</v>
      </c>
      <c r="X9" s="2">
        <v>0</v>
      </c>
      <c r="Y9" s="30">
        <v>0</v>
      </c>
      <c r="Z9" s="29"/>
      <c r="AA9" s="2"/>
      <c r="AB9" s="30"/>
      <c r="AC9" s="29"/>
      <c r="AD9" s="2"/>
      <c r="AE9" s="30"/>
      <c r="AF9" s="29"/>
      <c r="AG9" s="2"/>
      <c r="AH9" s="30"/>
      <c r="AI9" s="29"/>
      <c r="AJ9" s="2"/>
      <c r="AK9" s="30"/>
      <c r="AL9" s="29"/>
      <c r="AM9" s="16"/>
      <c r="AN9" s="30"/>
      <c r="AO9" s="59">
        <f t="shared" si="0"/>
        <v>9402095.3362499997</v>
      </c>
      <c r="AQ9" s="112"/>
    </row>
    <row r="10" spans="1:43" ht="17.25" thickTop="1" thickBot="1" x14ac:dyDescent="0.3">
      <c r="A10" s="56">
        <v>43298</v>
      </c>
      <c r="B10" s="29"/>
      <c r="C10" s="2"/>
      <c r="D10" s="30"/>
      <c r="E10" s="29"/>
      <c r="F10" s="2"/>
      <c r="G10" s="30"/>
      <c r="H10" s="29">
        <v>3760545</v>
      </c>
      <c r="I10" s="2">
        <v>186526.07750000001</v>
      </c>
      <c r="J10" s="30">
        <v>53112.5</v>
      </c>
      <c r="K10" s="29"/>
      <c r="L10" s="2"/>
      <c r="M10" s="30"/>
      <c r="N10" s="41">
        <v>111351</v>
      </c>
      <c r="O10" s="3">
        <v>0</v>
      </c>
      <c r="P10" s="42">
        <v>0</v>
      </c>
      <c r="Q10" s="41">
        <v>668587</v>
      </c>
      <c r="R10" s="3"/>
      <c r="S10" s="42">
        <v>14000</v>
      </c>
      <c r="T10" s="41">
        <v>0</v>
      </c>
      <c r="U10" s="3"/>
      <c r="V10" s="42"/>
      <c r="W10" s="29">
        <v>4281405</v>
      </c>
      <c r="X10" s="2">
        <v>0</v>
      </c>
      <c r="Y10" s="30">
        <v>0</v>
      </c>
      <c r="Z10" s="35"/>
      <c r="AA10" s="11"/>
      <c r="AB10" s="36"/>
      <c r="AC10" s="29"/>
      <c r="AD10" s="2"/>
      <c r="AE10" s="30"/>
      <c r="AF10" s="29"/>
      <c r="AG10" s="2"/>
      <c r="AH10" s="30"/>
      <c r="AI10" s="29"/>
      <c r="AJ10" s="2"/>
      <c r="AK10" s="30"/>
      <c r="AL10" s="29"/>
      <c r="AM10" s="16"/>
      <c r="AN10" s="30"/>
      <c r="AO10" s="59">
        <f t="shared" si="0"/>
        <v>9075526.5775000006</v>
      </c>
      <c r="AQ10" s="112"/>
    </row>
    <row r="11" spans="1:43" ht="17.25" thickTop="1" thickBot="1" x14ac:dyDescent="0.3">
      <c r="A11" s="56">
        <v>43329</v>
      </c>
      <c r="B11" s="29"/>
      <c r="C11" s="2"/>
      <c r="D11" s="30"/>
      <c r="E11" s="29"/>
      <c r="F11" s="2"/>
      <c r="G11" s="30"/>
      <c r="H11" s="29">
        <v>2867871</v>
      </c>
      <c r="I11" s="2">
        <v>296438.90499999997</v>
      </c>
      <c r="J11" s="30">
        <v>135493.75</v>
      </c>
      <c r="K11" s="29"/>
      <c r="L11" s="2"/>
      <c r="M11" s="30"/>
      <c r="N11" s="41">
        <v>6719</v>
      </c>
      <c r="O11" s="3">
        <v>0</v>
      </c>
      <c r="P11" s="42">
        <v>0</v>
      </c>
      <c r="Q11" s="41">
        <v>54854</v>
      </c>
      <c r="R11" s="3"/>
      <c r="S11" s="42"/>
      <c r="T11" s="41">
        <v>96086</v>
      </c>
      <c r="U11" s="3"/>
      <c r="V11" s="42"/>
      <c r="W11" s="29">
        <v>2503685</v>
      </c>
      <c r="X11" s="2">
        <v>0</v>
      </c>
      <c r="Y11" s="30">
        <v>0</v>
      </c>
      <c r="Z11" s="35"/>
      <c r="AA11" s="11"/>
      <c r="AB11" s="36"/>
      <c r="AC11" s="29"/>
      <c r="AD11" s="2"/>
      <c r="AE11" s="30"/>
      <c r="AF11" s="29"/>
      <c r="AG11" s="2"/>
      <c r="AH11" s="30"/>
      <c r="AI11" s="29"/>
      <c r="AJ11" s="2"/>
      <c r="AK11" s="30"/>
      <c r="AL11" s="29"/>
      <c r="AM11" s="16"/>
      <c r="AN11" s="30"/>
      <c r="AO11" s="59">
        <f t="shared" si="0"/>
        <v>5961147.6549999993</v>
      </c>
      <c r="AQ11" s="112"/>
    </row>
    <row r="12" spans="1:43" ht="17.25" thickTop="1" thickBot="1" x14ac:dyDescent="0.3">
      <c r="A12" s="56">
        <v>43360</v>
      </c>
      <c r="B12" s="29"/>
      <c r="C12" s="2"/>
      <c r="D12" s="30"/>
      <c r="E12" s="29"/>
      <c r="F12" s="2"/>
      <c r="G12" s="30"/>
      <c r="H12" s="29">
        <v>5747512</v>
      </c>
      <c r="I12" s="2">
        <v>360944.04499999998</v>
      </c>
      <c r="J12" s="30">
        <v>44546.25</v>
      </c>
      <c r="K12" s="29"/>
      <c r="L12" s="2"/>
      <c r="M12" s="30"/>
      <c r="N12" s="41">
        <v>0</v>
      </c>
      <c r="O12" s="3">
        <v>0</v>
      </c>
      <c r="P12" s="42">
        <v>0</v>
      </c>
      <c r="Q12" s="41">
        <v>364056</v>
      </c>
      <c r="R12" s="3"/>
      <c r="S12" s="42">
        <v>8400</v>
      </c>
      <c r="T12" s="41">
        <v>281550</v>
      </c>
      <c r="U12" s="3"/>
      <c r="V12" s="42">
        <v>25375</v>
      </c>
      <c r="W12" s="29">
        <v>154199</v>
      </c>
      <c r="X12" s="2">
        <v>0</v>
      </c>
      <c r="Y12" s="30">
        <v>0</v>
      </c>
      <c r="Z12" s="35"/>
      <c r="AA12" s="11"/>
      <c r="AB12" s="36"/>
      <c r="AC12" s="29"/>
      <c r="AD12" s="2"/>
      <c r="AE12" s="30"/>
      <c r="AF12" s="29"/>
      <c r="AG12" s="2"/>
      <c r="AH12" s="30"/>
      <c r="AI12" s="29"/>
      <c r="AJ12" s="2"/>
      <c r="AK12" s="30"/>
      <c r="AL12" s="29"/>
      <c r="AM12" s="16"/>
      <c r="AN12" s="30"/>
      <c r="AO12" s="59">
        <f t="shared" si="0"/>
        <v>6986582.2949999999</v>
      </c>
      <c r="AQ12" s="112"/>
    </row>
    <row r="13" spans="1:43" ht="17.25" thickTop="1" thickBot="1" x14ac:dyDescent="0.3">
      <c r="A13" s="56">
        <v>43390</v>
      </c>
      <c r="B13" s="29"/>
      <c r="C13" s="2"/>
      <c r="D13" s="30"/>
      <c r="E13" s="29"/>
      <c r="F13" s="2"/>
      <c r="G13" s="30"/>
      <c r="H13" s="29">
        <v>8600323</v>
      </c>
      <c r="I13" s="2">
        <v>294027.50124999997</v>
      </c>
      <c r="J13" s="30">
        <v>307177.5</v>
      </c>
      <c r="K13" s="29"/>
      <c r="L13" s="2"/>
      <c r="M13" s="30"/>
      <c r="N13" s="41">
        <v>204554</v>
      </c>
      <c r="O13" s="3">
        <v>0</v>
      </c>
      <c r="P13" s="42">
        <v>0</v>
      </c>
      <c r="Q13" s="41">
        <v>743540</v>
      </c>
      <c r="R13" s="3"/>
      <c r="S13" s="42">
        <v>16800</v>
      </c>
      <c r="T13" s="41">
        <v>157130</v>
      </c>
      <c r="U13" s="3"/>
      <c r="V13" s="42">
        <v>0</v>
      </c>
      <c r="W13" s="29">
        <v>181261</v>
      </c>
      <c r="X13" s="2">
        <v>0</v>
      </c>
      <c r="Y13" s="30">
        <v>0</v>
      </c>
      <c r="Z13" s="35"/>
      <c r="AA13" s="11"/>
      <c r="AB13" s="36"/>
      <c r="AC13" s="29"/>
      <c r="AD13" s="2"/>
      <c r="AE13" s="30"/>
      <c r="AF13" s="29"/>
      <c r="AG13" s="2"/>
      <c r="AH13" s="30"/>
      <c r="AI13" s="29"/>
      <c r="AJ13" s="2"/>
      <c r="AK13" s="30"/>
      <c r="AL13" s="29"/>
      <c r="AM13" s="16"/>
      <c r="AN13" s="30"/>
      <c r="AO13" s="59">
        <f t="shared" si="0"/>
        <v>10504813.001250001</v>
      </c>
      <c r="AQ13" s="112"/>
    </row>
    <row r="14" spans="1:43" ht="17.25" thickTop="1" thickBot="1" x14ac:dyDescent="0.3">
      <c r="A14" s="56">
        <v>43421</v>
      </c>
      <c r="B14" s="29"/>
      <c r="C14" s="2"/>
      <c r="D14" s="30"/>
      <c r="E14" s="29"/>
      <c r="F14" s="2"/>
      <c r="G14" s="30"/>
      <c r="H14" s="29">
        <v>4281784</v>
      </c>
      <c r="I14" s="2">
        <v>45018.058750000004</v>
      </c>
      <c r="J14" s="30">
        <v>0</v>
      </c>
      <c r="K14" s="29"/>
      <c r="L14" s="2"/>
      <c r="M14" s="30"/>
      <c r="N14" s="41">
        <v>2274784</v>
      </c>
      <c r="O14" s="3">
        <v>0</v>
      </c>
      <c r="P14" s="42">
        <v>199955</v>
      </c>
      <c r="Q14" s="41">
        <v>749726</v>
      </c>
      <c r="R14" s="3">
        <v>121821</v>
      </c>
      <c r="S14" s="42">
        <v>8400</v>
      </c>
      <c r="T14" s="41">
        <v>524885</v>
      </c>
      <c r="U14" s="3">
        <v>21622</v>
      </c>
      <c r="V14" s="42">
        <v>54487</v>
      </c>
      <c r="W14" s="29">
        <v>685929</v>
      </c>
      <c r="X14" s="2">
        <v>0</v>
      </c>
      <c r="Y14" s="30">
        <v>0</v>
      </c>
      <c r="Z14" s="35"/>
      <c r="AA14" s="11"/>
      <c r="AB14" s="36"/>
      <c r="AC14" s="29"/>
      <c r="AD14" s="2"/>
      <c r="AE14" s="30"/>
      <c r="AF14" s="29"/>
      <c r="AG14" s="2"/>
      <c r="AH14" s="30"/>
      <c r="AI14" s="29"/>
      <c r="AJ14" s="2"/>
      <c r="AK14" s="30"/>
      <c r="AL14" s="29"/>
      <c r="AM14" s="16"/>
      <c r="AN14" s="30"/>
      <c r="AO14" s="59">
        <f t="shared" si="0"/>
        <v>8968411.0587499999</v>
      </c>
      <c r="AQ14" s="112"/>
    </row>
    <row r="15" spans="1:43" ht="17.25" thickTop="1" thickBot="1" x14ac:dyDescent="0.3">
      <c r="A15" s="57">
        <v>43451</v>
      </c>
      <c r="B15" s="31"/>
      <c r="C15" s="19"/>
      <c r="D15" s="32"/>
      <c r="E15" s="31"/>
      <c r="F15" s="19"/>
      <c r="G15" s="32"/>
      <c r="H15" s="31">
        <v>4247315</v>
      </c>
      <c r="I15" s="19">
        <v>0</v>
      </c>
      <c r="J15" s="32">
        <v>0</v>
      </c>
      <c r="K15" s="31"/>
      <c r="L15" s="19"/>
      <c r="M15" s="32"/>
      <c r="N15" s="43">
        <v>1704086</v>
      </c>
      <c r="O15" s="3">
        <v>0</v>
      </c>
      <c r="P15" s="42">
        <v>18296</v>
      </c>
      <c r="Q15" s="43">
        <v>2211026</v>
      </c>
      <c r="R15" s="20"/>
      <c r="S15" s="44">
        <v>620830</v>
      </c>
      <c r="T15" s="43">
        <v>1633356</v>
      </c>
      <c r="U15" s="20"/>
      <c r="V15" s="44">
        <v>37608</v>
      </c>
      <c r="W15" s="31">
        <v>1365005</v>
      </c>
      <c r="X15" s="19">
        <v>0</v>
      </c>
      <c r="Y15" s="32">
        <v>105403</v>
      </c>
      <c r="Z15" s="37"/>
      <c r="AA15" s="21"/>
      <c r="AB15" s="38"/>
      <c r="AC15" s="31"/>
      <c r="AD15" s="19"/>
      <c r="AE15" s="32"/>
      <c r="AF15" s="31"/>
      <c r="AG15" s="19"/>
      <c r="AH15" s="32"/>
      <c r="AI15" s="31"/>
      <c r="AJ15" s="19"/>
      <c r="AK15" s="32"/>
      <c r="AL15" s="31"/>
      <c r="AM15" s="22"/>
      <c r="AN15" s="32"/>
      <c r="AO15" s="114">
        <f t="shared" si="0"/>
        <v>11942925</v>
      </c>
      <c r="AQ15" s="112"/>
    </row>
    <row r="16" spans="1:43" ht="17.25" thickTop="1" thickBot="1" x14ac:dyDescent="0.3">
      <c r="A16" s="58" t="s">
        <v>0</v>
      </c>
      <c r="B16" s="33">
        <f>SUM(B4:B15)</f>
        <v>6416988</v>
      </c>
      <c r="C16" s="24">
        <f t="shared" ref="C16:AO16" si="1">SUM(C4:C15)</f>
        <v>196009</v>
      </c>
      <c r="D16" s="34">
        <f t="shared" si="1"/>
        <v>0</v>
      </c>
      <c r="E16" s="33">
        <f t="shared" si="1"/>
        <v>10469306</v>
      </c>
      <c r="F16" s="24">
        <f t="shared" si="1"/>
        <v>130760</v>
      </c>
      <c r="G16" s="34">
        <f t="shared" si="1"/>
        <v>442829</v>
      </c>
      <c r="H16" s="33">
        <f t="shared" si="1"/>
        <v>66575107</v>
      </c>
      <c r="I16" s="24">
        <f t="shared" si="1"/>
        <v>2388675.38</v>
      </c>
      <c r="J16" s="34">
        <f t="shared" si="1"/>
        <v>671186.25</v>
      </c>
      <c r="K16" s="33">
        <f t="shared" si="1"/>
        <v>0</v>
      </c>
      <c r="L16" s="24">
        <f t="shared" si="1"/>
        <v>0</v>
      </c>
      <c r="M16" s="34">
        <f t="shared" si="1"/>
        <v>0</v>
      </c>
      <c r="N16" s="33">
        <f t="shared" si="1"/>
        <v>4301494</v>
      </c>
      <c r="O16" s="24">
        <f t="shared" si="1"/>
        <v>0</v>
      </c>
      <c r="P16" s="34">
        <f t="shared" si="1"/>
        <v>218251</v>
      </c>
      <c r="Q16" s="33">
        <f t="shared" si="1"/>
        <v>5521894</v>
      </c>
      <c r="R16" s="24">
        <f t="shared" si="1"/>
        <v>121821</v>
      </c>
      <c r="S16" s="34">
        <f>SUM(S5:S15)</f>
        <v>958493</v>
      </c>
      <c r="T16" s="33">
        <f t="shared" si="1"/>
        <v>3071354</v>
      </c>
      <c r="U16" s="24">
        <f t="shared" si="1"/>
        <v>21622</v>
      </c>
      <c r="V16" s="34">
        <f t="shared" si="1"/>
        <v>117470</v>
      </c>
      <c r="W16" s="33">
        <f t="shared" si="1"/>
        <v>9171484</v>
      </c>
      <c r="X16" s="24">
        <f t="shared" si="1"/>
        <v>0</v>
      </c>
      <c r="Y16" s="34">
        <f t="shared" si="1"/>
        <v>105403</v>
      </c>
      <c r="Z16" s="33">
        <f t="shared" si="1"/>
        <v>0</v>
      </c>
      <c r="AA16" s="24">
        <f t="shared" si="1"/>
        <v>0</v>
      </c>
      <c r="AB16" s="34">
        <f t="shared" si="1"/>
        <v>0</v>
      </c>
      <c r="AC16" s="33">
        <f t="shared" si="1"/>
        <v>0</v>
      </c>
      <c r="AD16" s="24">
        <f t="shared" si="1"/>
        <v>0</v>
      </c>
      <c r="AE16" s="34">
        <f t="shared" si="1"/>
        <v>0</v>
      </c>
      <c r="AF16" s="33">
        <f t="shared" si="1"/>
        <v>0</v>
      </c>
      <c r="AG16" s="24">
        <f t="shared" si="1"/>
        <v>0</v>
      </c>
      <c r="AH16" s="34">
        <f t="shared" si="1"/>
        <v>0</v>
      </c>
      <c r="AI16" s="33">
        <f t="shared" si="1"/>
        <v>0</v>
      </c>
      <c r="AJ16" s="24">
        <f t="shared" si="1"/>
        <v>0</v>
      </c>
      <c r="AK16" s="34">
        <f t="shared" si="1"/>
        <v>0</v>
      </c>
      <c r="AL16" s="33">
        <f t="shared" si="1"/>
        <v>0</v>
      </c>
      <c r="AM16" s="24">
        <f t="shared" si="1"/>
        <v>0</v>
      </c>
      <c r="AN16" s="113">
        <f t="shared" si="1"/>
        <v>0</v>
      </c>
      <c r="AO16" s="116">
        <f t="shared" si="1"/>
        <v>110900146.63</v>
      </c>
    </row>
    <row r="17" spans="1:42" ht="16.5" thickTop="1" thickBot="1" x14ac:dyDescent="0.3">
      <c r="A17" s="72" t="s">
        <v>14</v>
      </c>
      <c r="B17" s="84">
        <v>5102555</v>
      </c>
      <c r="C17" s="74"/>
      <c r="D17" s="74"/>
      <c r="E17" s="74"/>
      <c r="F17" s="74"/>
      <c r="G17" s="74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115">
        <f>SUM(B17:AL17)</f>
        <v>5102555</v>
      </c>
    </row>
    <row r="18" spans="1:42" ht="16.5" thickTop="1" thickBot="1" x14ac:dyDescent="0.3">
      <c r="A18" s="72" t="s">
        <v>16</v>
      </c>
      <c r="B18" s="85">
        <v>1314433</v>
      </c>
      <c r="C18" s="79">
        <v>196000</v>
      </c>
      <c r="D18" s="79"/>
      <c r="E18" s="79">
        <v>10469306</v>
      </c>
      <c r="F18" s="79">
        <v>130760</v>
      </c>
      <c r="G18" s="79">
        <v>442829</v>
      </c>
      <c r="H18" s="80">
        <v>4799784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6">
        <f>SUM(B18:AL18)</f>
        <v>17353112</v>
      </c>
    </row>
    <row r="19" spans="1:42" ht="16.5" thickTop="1" thickBot="1" x14ac:dyDescent="0.3">
      <c r="A19" s="72" t="s">
        <v>17</v>
      </c>
      <c r="B19" s="121"/>
      <c r="C19" s="118"/>
      <c r="D19" s="118"/>
      <c r="E19" s="118"/>
      <c r="F19" s="118"/>
      <c r="G19" s="118"/>
      <c r="H19" s="119">
        <v>5102555</v>
      </c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22">
        <f>SUM(B19:AN19)</f>
        <v>5102555</v>
      </c>
    </row>
    <row r="20" spans="1:42" ht="16.5" thickBot="1" x14ac:dyDescent="0.3">
      <c r="A20" s="81" t="s">
        <v>5</v>
      </c>
      <c r="B20" s="82">
        <f>+B16-B17-B18</f>
        <v>0</v>
      </c>
      <c r="C20" s="82">
        <f t="shared" ref="C20:J20" si="2">+C16-C17-C18</f>
        <v>9</v>
      </c>
      <c r="D20" s="82">
        <f t="shared" si="2"/>
        <v>0</v>
      </c>
      <c r="E20" s="82">
        <f t="shared" si="2"/>
        <v>0</v>
      </c>
      <c r="F20" s="82">
        <f t="shared" si="2"/>
        <v>0</v>
      </c>
      <c r="G20" s="82">
        <f t="shared" si="2"/>
        <v>0</v>
      </c>
      <c r="H20" s="82">
        <f>+H16-H18-H19</f>
        <v>56672768</v>
      </c>
      <c r="I20" s="82">
        <f t="shared" si="2"/>
        <v>2388675.38</v>
      </c>
      <c r="J20" s="82">
        <f t="shared" si="2"/>
        <v>671186.25</v>
      </c>
      <c r="K20" s="82">
        <f t="shared" ref="K20:AN20" si="3">+K16-K17</f>
        <v>0</v>
      </c>
      <c r="L20" s="82">
        <f t="shared" si="3"/>
        <v>0</v>
      </c>
      <c r="M20" s="82">
        <f t="shared" si="3"/>
        <v>0</v>
      </c>
      <c r="N20" s="82">
        <f t="shared" si="3"/>
        <v>4301494</v>
      </c>
      <c r="O20" s="82">
        <f t="shared" si="3"/>
        <v>0</v>
      </c>
      <c r="P20" s="82">
        <f t="shared" si="3"/>
        <v>218251</v>
      </c>
      <c r="Q20" s="82">
        <f t="shared" si="3"/>
        <v>5521894</v>
      </c>
      <c r="R20" s="82">
        <f t="shared" si="3"/>
        <v>121821</v>
      </c>
      <c r="S20" s="82">
        <f t="shared" si="3"/>
        <v>958493</v>
      </c>
      <c r="T20" s="82">
        <f t="shared" si="3"/>
        <v>3071354</v>
      </c>
      <c r="U20" s="82">
        <f t="shared" si="3"/>
        <v>21622</v>
      </c>
      <c r="V20" s="82">
        <f t="shared" si="3"/>
        <v>117470</v>
      </c>
      <c r="W20" s="82">
        <f t="shared" si="3"/>
        <v>9171484</v>
      </c>
      <c r="X20" s="82">
        <f t="shared" si="3"/>
        <v>0</v>
      </c>
      <c r="Y20" s="82">
        <f t="shared" si="3"/>
        <v>105403</v>
      </c>
      <c r="Z20" s="82">
        <f t="shared" si="3"/>
        <v>0</v>
      </c>
      <c r="AA20" s="82">
        <f t="shared" si="3"/>
        <v>0</v>
      </c>
      <c r="AB20" s="82">
        <f t="shared" si="3"/>
        <v>0</v>
      </c>
      <c r="AC20" s="82">
        <f t="shared" si="3"/>
        <v>0</v>
      </c>
      <c r="AD20" s="82">
        <f t="shared" si="3"/>
        <v>0</v>
      </c>
      <c r="AE20" s="82">
        <f t="shared" si="3"/>
        <v>0</v>
      </c>
      <c r="AF20" s="82">
        <f t="shared" si="3"/>
        <v>0</v>
      </c>
      <c r="AG20" s="82">
        <f t="shared" si="3"/>
        <v>0</v>
      </c>
      <c r="AH20" s="82">
        <f t="shared" si="3"/>
        <v>0</v>
      </c>
      <c r="AI20" s="82">
        <f t="shared" si="3"/>
        <v>0</v>
      </c>
      <c r="AJ20" s="82">
        <f t="shared" si="3"/>
        <v>0</v>
      </c>
      <c r="AK20" s="82">
        <f t="shared" si="3"/>
        <v>0</v>
      </c>
      <c r="AL20" s="82">
        <f t="shared" si="3"/>
        <v>0</v>
      </c>
      <c r="AM20" s="82">
        <f t="shared" si="3"/>
        <v>0</v>
      </c>
      <c r="AN20" s="82">
        <f t="shared" si="3"/>
        <v>0</v>
      </c>
      <c r="AO20" s="83">
        <f>+AO16-AO17-AO18-AO19</f>
        <v>83341924.629999995</v>
      </c>
    </row>
    <row r="21" spans="1:42" ht="15.75" thickTop="1" x14ac:dyDescent="0.25"/>
    <row r="26" spans="1:42" x14ac:dyDescent="0.25">
      <c r="T26" s="4"/>
      <c r="U26" s="4"/>
      <c r="V26" s="4"/>
      <c r="W26" s="5"/>
      <c r="X26" s="5"/>
      <c r="Y26" s="5"/>
    </row>
    <row r="27" spans="1:42" x14ac:dyDescent="0.25">
      <c r="T27" s="4"/>
      <c r="U27" s="4"/>
      <c r="V27" s="4"/>
      <c r="W27" s="5"/>
      <c r="X27" s="5"/>
      <c r="Y27" s="5"/>
    </row>
    <row r="28" spans="1:42" x14ac:dyDescent="0.25">
      <c r="T28" s="4"/>
      <c r="U28" s="4"/>
      <c r="V28" s="4"/>
      <c r="W28" s="5"/>
      <c r="X28" s="5"/>
      <c r="Y28" s="5"/>
      <c r="AP28" s="133"/>
    </row>
    <row r="29" spans="1:42" x14ac:dyDescent="0.25">
      <c r="T29" s="4"/>
      <c r="U29" s="4"/>
      <c r="V29" s="4"/>
      <c r="W29" s="5"/>
      <c r="X29" s="5"/>
      <c r="Y29" s="5"/>
    </row>
    <row r="30" spans="1:42" x14ac:dyDescent="0.25">
      <c r="T30" s="4"/>
      <c r="U30" s="4"/>
      <c r="V30" s="4"/>
      <c r="W30" s="5"/>
      <c r="X30" s="5"/>
      <c r="Y30" s="5"/>
      <c r="AO30" s="133"/>
    </row>
    <row r="31" spans="1:42" x14ac:dyDescent="0.25">
      <c r="T31" s="4"/>
      <c r="U31" s="4"/>
      <c r="V31" s="4"/>
      <c r="W31" s="5"/>
      <c r="X31" s="5"/>
      <c r="Y31" s="5"/>
    </row>
    <row r="32" spans="1:42" x14ac:dyDescent="0.25">
      <c r="T32" s="4"/>
      <c r="U32" s="4"/>
      <c r="V32" s="4"/>
      <c r="W32" s="5"/>
      <c r="X32" s="5"/>
      <c r="Y32" s="5"/>
    </row>
    <row r="33" spans="20:25" x14ac:dyDescent="0.25">
      <c r="T33" s="4"/>
      <c r="U33" s="4"/>
      <c r="V33" s="4"/>
      <c r="W33" s="5"/>
      <c r="X33" s="5"/>
      <c r="Y33" s="5"/>
    </row>
  </sheetData>
  <mergeCells count="14">
    <mergeCell ref="B2:D2"/>
    <mergeCell ref="Q2:S2"/>
    <mergeCell ref="T2:V2"/>
    <mergeCell ref="W2:Y2"/>
    <mergeCell ref="Z2:AB2"/>
    <mergeCell ref="AF2:AH2"/>
    <mergeCell ref="AI2:AK2"/>
    <mergeCell ref="AL2:AN2"/>
    <mergeCell ref="AO2:AO3"/>
    <mergeCell ref="E2:G2"/>
    <mergeCell ref="H2:J2"/>
    <mergeCell ref="K2:M2"/>
    <mergeCell ref="N2:P2"/>
    <mergeCell ref="AC2:AE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7A4A-4AE5-46E3-A171-135A57428AC5}">
  <dimension ref="A1:AO33"/>
  <sheetViews>
    <sheetView topLeftCell="K1" workbookViewId="0">
      <selection activeCell="T16" sqref="T16"/>
    </sheetView>
  </sheetViews>
  <sheetFormatPr defaultColWidth="13.5703125" defaultRowHeight="15" x14ac:dyDescent="0.25"/>
  <cols>
    <col min="1" max="1" width="26.7109375" style="1" bestFit="1" customWidth="1"/>
    <col min="2" max="23" width="13.5703125" style="1"/>
    <col min="24" max="24" width="16.42578125" style="1" bestFit="1" customWidth="1"/>
    <col min="25" max="16384" width="13.5703125" style="1"/>
  </cols>
  <sheetData>
    <row r="1" spans="1:41" ht="15.75" thickBot="1" x14ac:dyDescent="0.3"/>
    <row r="2" spans="1:41" ht="16.5" thickTop="1" x14ac:dyDescent="0.25">
      <c r="A2" s="45" t="s">
        <v>10</v>
      </c>
      <c r="B2" s="126">
        <v>43452</v>
      </c>
      <c r="C2" s="127"/>
      <c r="D2" s="128"/>
      <c r="E2" s="126">
        <v>43484</v>
      </c>
      <c r="F2" s="127"/>
      <c r="G2" s="128"/>
      <c r="H2" s="126">
        <v>43150</v>
      </c>
      <c r="I2" s="127"/>
      <c r="J2" s="128"/>
      <c r="K2" s="126">
        <v>43178</v>
      </c>
      <c r="L2" s="127"/>
      <c r="M2" s="128"/>
      <c r="N2" s="126">
        <v>43209</v>
      </c>
      <c r="O2" s="127"/>
      <c r="P2" s="128"/>
      <c r="Q2" s="126">
        <v>43239</v>
      </c>
      <c r="R2" s="127"/>
      <c r="S2" s="128"/>
      <c r="T2" s="126">
        <v>43270</v>
      </c>
      <c r="U2" s="127"/>
      <c r="V2" s="128"/>
      <c r="W2" s="126">
        <v>43300</v>
      </c>
      <c r="X2" s="127"/>
      <c r="Y2" s="128"/>
      <c r="Z2" s="126">
        <v>43331</v>
      </c>
      <c r="AA2" s="127"/>
      <c r="AB2" s="128"/>
      <c r="AC2" s="126">
        <v>43362</v>
      </c>
      <c r="AD2" s="127"/>
      <c r="AE2" s="128"/>
      <c r="AF2" s="126">
        <v>43392</v>
      </c>
      <c r="AG2" s="127"/>
      <c r="AH2" s="128"/>
      <c r="AI2" s="126">
        <v>43423</v>
      </c>
      <c r="AJ2" s="127"/>
      <c r="AK2" s="128"/>
      <c r="AL2" s="126">
        <v>43453</v>
      </c>
      <c r="AM2" s="127"/>
      <c r="AN2" s="128"/>
      <c r="AO2" s="129" t="s">
        <v>0</v>
      </c>
    </row>
    <row r="3" spans="1:41" ht="15.75" thickBot="1" x14ac:dyDescent="0.3">
      <c r="A3" s="46" t="s">
        <v>9</v>
      </c>
      <c r="B3" s="25" t="s">
        <v>11</v>
      </c>
      <c r="C3" s="18" t="s">
        <v>12</v>
      </c>
      <c r="D3" s="26" t="s">
        <v>7</v>
      </c>
      <c r="E3" s="25" t="s">
        <v>11</v>
      </c>
      <c r="F3" s="18" t="s">
        <v>12</v>
      </c>
      <c r="G3" s="26" t="s">
        <v>7</v>
      </c>
      <c r="H3" s="25" t="s">
        <v>11</v>
      </c>
      <c r="I3" s="18" t="s">
        <v>12</v>
      </c>
      <c r="J3" s="26" t="s">
        <v>7</v>
      </c>
      <c r="K3" s="25" t="s">
        <v>11</v>
      </c>
      <c r="L3" s="18" t="s">
        <v>12</v>
      </c>
      <c r="M3" s="26" t="s">
        <v>7</v>
      </c>
      <c r="N3" s="25" t="s">
        <v>11</v>
      </c>
      <c r="O3" s="18" t="s">
        <v>12</v>
      </c>
      <c r="P3" s="26" t="s">
        <v>7</v>
      </c>
      <c r="Q3" s="25" t="s">
        <v>11</v>
      </c>
      <c r="R3" s="18" t="s">
        <v>12</v>
      </c>
      <c r="S3" s="26" t="s">
        <v>7</v>
      </c>
      <c r="T3" s="25" t="s">
        <v>11</v>
      </c>
      <c r="U3" s="18" t="s">
        <v>12</v>
      </c>
      <c r="V3" s="26" t="s">
        <v>7</v>
      </c>
      <c r="W3" s="25" t="s">
        <v>11</v>
      </c>
      <c r="X3" s="18" t="s">
        <v>12</v>
      </c>
      <c r="Y3" s="26" t="s">
        <v>7</v>
      </c>
      <c r="Z3" s="25" t="s">
        <v>11</v>
      </c>
      <c r="AA3" s="18" t="s">
        <v>12</v>
      </c>
      <c r="AB3" s="26" t="s">
        <v>7</v>
      </c>
      <c r="AC3" s="25" t="s">
        <v>11</v>
      </c>
      <c r="AD3" s="18" t="s">
        <v>12</v>
      </c>
      <c r="AE3" s="26" t="s">
        <v>7</v>
      </c>
      <c r="AF3" s="25" t="s">
        <v>11</v>
      </c>
      <c r="AG3" s="18" t="s">
        <v>12</v>
      </c>
      <c r="AH3" s="26" t="s">
        <v>7</v>
      </c>
      <c r="AI3" s="25" t="s">
        <v>11</v>
      </c>
      <c r="AJ3" s="18" t="s">
        <v>12</v>
      </c>
      <c r="AK3" s="26" t="s">
        <v>7</v>
      </c>
      <c r="AL3" s="25" t="s">
        <v>11</v>
      </c>
      <c r="AM3" s="18" t="s">
        <v>12</v>
      </c>
      <c r="AN3" s="26" t="s">
        <v>7</v>
      </c>
      <c r="AO3" s="130"/>
    </row>
    <row r="4" spans="1:41" ht="17.25" thickTop="1" thickBot="1" x14ac:dyDescent="0.3">
      <c r="A4" s="47">
        <v>43101</v>
      </c>
      <c r="B4" s="51"/>
      <c r="C4" s="12"/>
      <c r="D4" s="52"/>
      <c r="E4" s="27">
        <v>296394</v>
      </c>
      <c r="F4" s="13"/>
      <c r="G4" s="28"/>
      <c r="H4" s="27"/>
      <c r="I4" s="13"/>
      <c r="J4" s="28"/>
      <c r="K4" s="27"/>
      <c r="L4" s="13"/>
      <c r="M4" s="28"/>
      <c r="N4" s="39"/>
      <c r="O4" s="14"/>
      <c r="P4" s="40"/>
      <c r="Q4" s="39"/>
      <c r="R4" s="14"/>
      <c r="S4" s="40"/>
      <c r="T4" s="39"/>
      <c r="U4" s="14"/>
      <c r="V4" s="40"/>
      <c r="W4" s="27"/>
      <c r="X4" s="13"/>
      <c r="Y4" s="28"/>
      <c r="Z4" s="27"/>
      <c r="AA4" s="13"/>
      <c r="AB4" s="28"/>
      <c r="AC4" s="27"/>
      <c r="AD4" s="13"/>
      <c r="AE4" s="28"/>
      <c r="AF4" s="27"/>
      <c r="AG4" s="13"/>
      <c r="AH4" s="28"/>
      <c r="AI4" s="27"/>
      <c r="AJ4" s="13"/>
      <c r="AK4" s="28"/>
      <c r="AL4" s="27"/>
      <c r="AM4" s="15"/>
      <c r="AN4" s="28"/>
      <c r="AO4" s="59">
        <f>SUM(B4:AL4)</f>
        <v>296394</v>
      </c>
    </row>
    <row r="5" spans="1:41" ht="17.25" thickTop="1" thickBot="1" x14ac:dyDescent="0.3">
      <c r="A5" s="48">
        <v>43132</v>
      </c>
      <c r="B5" s="29"/>
      <c r="C5" s="2"/>
      <c r="D5" s="30"/>
      <c r="E5" s="29"/>
      <c r="F5" s="2"/>
      <c r="G5" s="30"/>
      <c r="H5" s="29">
        <v>859015.34250000003</v>
      </c>
      <c r="I5" s="2"/>
      <c r="J5" s="30"/>
      <c r="K5" s="29"/>
      <c r="L5" s="2"/>
      <c r="M5" s="30"/>
      <c r="N5" s="41"/>
      <c r="O5" s="3"/>
      <c r="P5" s="42"/>
      <c r="Q5" s="41"/>
      <c r="R5" s="3"/>
      <c r="S5" s="42"/>
      <c r="T5" s="41"/>
      <c r="U5" s="3"/>
      <c r="V5" s="42"/>
      <c r="W5" s="29"/>
      <c r="X5" s="2"/>
      <c r="Y5" s="30"/>
      <c r="Z5" s="29"/>
      <c r="AA5" s="2"/>
      <c r="AB5" s="30"/>
      <c r="AC5" s="29"/>
      <c r="AD5" s="2"/>
      <c r="AE5" s="30"/>
      <c r="AF5" s="29"/>
      <c r="AG5" s="2"/>
      <c r="AH5" s="30"/>
      <c r="AI5" s="29"/>
      <c r="AJ5" s="2"/>
      <c r="AK5" s="30"/>
      <c r="AL5" s="29"/>
      <c r="AM5" s="16"/>
      <c r="AN5" s="30"/>
      <c r="AO5" s="59">
        <f t="shared" ref="AO5:AO15" si="0">SUM(B5:AL5)</f>
        <v>859015.34250000003</v>
      </c>
    </row>
    <row r="6" spans="1:41" ht="17.25" thickTop="1" thickBot="1" x14ac:dyDescent="0.3">
      <c r="A6" s="48">
        <v>43176</v>
      </c>
      <c r="B6" s="29"/>
      <c r="C6" s="2"/>
      <c r="D6" s="30"/>
      <c r="E6" s="29"/>
      <c r="F6" s="2"/>
      <c r="G6" s="30"/>
      <c r="H6" s="29">
        <v>448174.6675000001</v>
      </c>
      <c r="I6" s="2"/>
      <c r="J6" s="30"/>
      <c r="K6" s="29"/>
      <c r="L6" s="2"/>
      <c r="M6" s="30"/>
      <c r="N6" s="41"/>
      <c r="O6" s="3"/>
      <c r="P6" s="42"/>
      <c r="Q6" s="41"/>
      <c r="R6" s="3"/>
      <c r="S6" s="42"/>
      <c r="T6" s="41"/>
      <c r="U6" s="3"/>
      <c r="V6" s="42"/>
      <c r="W6" s="29"/>
      <c r="X6" s="2"/>
      <c r="Y6" s="30"/>
      <c r="Z6" s="29"/>
      <c r="AA6" s="2"/>
      <c r="AB6" s="30"/>
      <c r="AC6" s="29"/>
      <c r="AD6" s="2"/>
      <c r="AE6" s="30"/>
      <c r="AF6" s="29"/>
      <c r="AG6" s="2"/>
      <c r="AH6" s="30"/>
      <c r="AI6" s="29"/>
      <c r="AJ6" s="2"/>
      <c r="AK6" s="30"/>
      <c r="AL6" s="29"/>
      <c r="AM6" s="16"/>
      <c r="AN6" s="30"/>
      <c r="AO6" s="59">
        <f t="shared" si="0"/>
        <v>448174.6675000001</v>
      </c>
    </row>
    <row r="7" spans="1:41" ht="17.25" thickTop="1" thickBot="1" x14ac:dyDescent="0.3">
      <c r="A7" s="48">
        <v>43207</v>
      </c>
      <c r="B7" s="29"/>
      <c r="C7" s="2"/>
      <c r="D7" s="30"/>
      <c r="E7" s="29"/>
      <c r="F7" s="2"/>
      <c r="G7" s="30"/>
      <c r="H7" s="29">
        <v>397828.51500000001</v>
      </c>
      <c r="I7" s="2"/>
      <c r="J7" s="30"/>
      <c r="K7" s="29"/>
      <c r="L7" s="2"/>
      <c r="M7" s="30"/>
      <c r="N7" s="41"/>
      <c r="O7" s="3"/>
      <c r="P7" s="42"/>
      <c r="Q7" s="41"/>
      <c r="R7" s="3"/>
      <c r="S7" s="42"/>
      <c r="T7" s="41"/>
      <c r="U7" s="3"/>
      <c r="V7" s="42"/>
      <c r="W7" s="29"/>
      <c r="X7" s="2"/>
      <c r="Y7" s="30"/>
      <c r="Z7" s="29"/>
      <c r="AA7" s="2"/>
      <c r="AB7" s="30"/>
      <c r="AC7" s="29"/>
      <c r="AD7" s="2"/>
      <c r="AE7" s="30"/>
      <c r="AF7" s="29"/>
      <c r="AG7" s="2"/>
      <c r="AH7" s="30"/>
      <c r="AI7" s="29"/>
      <c r="AJ7" s="2"/>
      <c r="AK7" s="30"/>
      <c r="AL7" s="29"/>
      <c r="AM7" s="16"/>
      <c r="AN7" s="30"/>
      <c r="AO7" s="59">
        <f t="shared" si="0"/>
        <v>397828.51500000001</v>
      </c>
    </row>
    <row r="8" spans="1:41" ht="17.25" thickTop="1" thickBot="1" x14ac:dyDescent="0.3">
      <c r="A8" s="48">
        <v>43237</v>
      </c>
      <c r="B8" s="29"/>
      <c r="C8" s="2"/>
      <c r="D8" s="30"/>
      <c r="E8" s="29"/>
      <c r="F8" s="2"/>
      <c r="G8" s="30"/>
      <c r="H8" s="29">
        <v>253687.47250000003</v>
      </c>
      <c r="I8" s="2"/>
      <c r="J8" s="30"/>
      <c r="K8" s="29"/>
      <c r="L8" s="2"/>
      <c r="M8" s="30"/>
      <c r="N8" s="41"/>
      <c r="O8" s="3"/>
      <c r="P8" s="42"/>
      <c r="Q8" s="41"/>
      <c r="R8" s="3"/>
      <c r="S8" s="42"/>
      <c r="T8" s="41"/>
      <c r="U8" s="3"/>
      <c r="V8" s="42"/>
      <c r="W8" s="29"/>
      <c r="X8" s="2"/>
      <c r="Y8" s="30"/>
      <c r="Z8" s="29"/>
      <c r="AA8" s="2"/>
      <c r="AB8" s="30"/>
      <c r="AC8" s="29"/>
      <c r="AD8" s="2"/>
      <c r="AE8" s="30"/>
      <c r="AF8" s="29"/>
      <c r="AG8" s="2"/>
      <c r="AH8" s="30"/>
      <c r="AI8" s="29"/>
      <c r="AJ8" s="2"/>
      <c r="AK8" s="30"/>
      <c r="AL8" s="29"/>
      <c r="AM8" s="16"/>
      <c r="AN8" s="30"/>
      <c r="AO8" s="59">
        <f t="shared" si="0"/>
        <v>253687.47250000003</v>
      </c>
    </row>
    <row r="9" spans="1:41" ht="17.25" thickTop="1" thickBot="1" x14ac:dyDescent="0.3">
      <c r="A9" s="48">
        <v>43268</v>
      </c>
      <c r="B9" s="29"/>
      <c r="C9" s="2"/>
      <c r="D9" s="30"/>
      <c r="E9" s="29"/>
      <c r="F9" s="2"/>
      <c r="G9" s="30"/>
      <c r="H9" s="29">
        <v>261031.505</v>
      </c>
      <c r="I9" s="2"/>
      <c r="J9" s="30"/>
      <c r="K9" s="29"/>
      <c r="L9" s="2"/>
      <c r="M9" s="30"/>
      <c r="N9" s="41"/>
      <c r="O9" s="3"/>
      <c r="P9" s="42"/>
      <c r="Q9" s="41"/>
      <c r="R9" s="3"/>
      <c r="S9" s="42"/>
      <c r="T9" s="41"/>
      <c r="U9" s="3"/>
      <c r="V9" s="42"/>
      <c r="W9" s="29"/>
      <c r="X9" s="2"/>
      <c r="Y9" s="30"/>
      <c r="Z9" s="29"/>
      <c r="AA9" s="2"/>
      <c r="AB9" s="30"/>
      <c r="AC9" s="29"/>
      <c r="AD9" s="2"/>
      <c r="AE9" s="30"/>
      <c r="AF9" s="29"/>
      <c r="AG9" s="2"/>
      <c r="AH9" s="30"/>
      <c r="AI9" s="29"/>
      <c r="AJ9" s="2"/>
      <c r="AK9" s="30"/>
      <c r="AL9" s="29"/>
      <c r="AM9" s="16"/>
      <c r="AN9" s="30"/>
      <c r="AO9" s="59">
        <f t="shared" si="0"/>
        <v>261031.505</v>
      </c>
    </row>
    <row r="10" spans="1:41" ht="17.25" thickTop="1" thickBot="1" x14ac:dyDescent="0.3">
      <c r="A10" s="48">
        <v>43298</v>
      </c>
      <c r="B10" s="29"/>
      <c r="C10" s="2"/>
      <c r="D10" s="30"/>
      <c r="E10" s="29"/>
      <c r="F10" s="2"/>
      <c r="G10" s="30"/>
      <c r="H10" s="29">
        <v>64246.35</v>
      </c>
      <c r="I10" s="2"/>
      <c r="J10" s="30"/>
      <c r="K10" s="29"/>
      <c r="L10" s="2"/>
      <c r="M10" s="30"/>
      <c r="N10" s="41"/>
      <c r="O10" s="3"/>
      <c r="P10" s="42"/>
      <c r="Q10" s="41"/>
      <c r="R10" s="3"/>
      <c r="S10" s="42"/>
      <c r="T10" s="41"/>
      <c r="U10" s="3"/>
      <c r="V10" s="42"/>
      <c r="W10" s="29"/>
      <c r="X10" s="2"/>
      <c r="Y10" s="30"/>
      <c r="Z10" s="35"/>
      <c r="AA10" s="11"/>
      <c r="AB10" s="36"/>
      <c r="AC10" s="29"/>
      <c r="AD10" s="2"/>
      <c r="AE10" s="30"/>
      <c r="AF10" s="29"/>
      <c r="AG10" s="2"/>
      <c r="AH10" s="30"/>
      <c r="AI10" s="29"/>
      <c r="AJ10" s="2"/>
      <c r="AK10" s="30"/>
      <c r="AL10" s="29"/>
      <c r="AM10" s="16"/>
      <c r="AN10" s="30"/>
      <c r="AO10" s="59">
        <f t="shared" si="0"/>
        <v>64246.35</v>
      </c>
    </row>
    <row r="11" spans="1:41" ht="17.25" thickTop="1" thickBot="1" x14ac:dyDescent="0.3">
      <c r="A11" s="48">
        <v>43329</v>
      </c>
      <c r="B11" s="29"/>
      <c r="C11" s="2"/>
      <c r="D11" s="30"/>
      <c r="E11" s="29"/>
      <c r="F11" s="2"/>
      <c r="G11" s="30"/>
      <c r="H11" s="29">
        <v>130186.105</v>
      </c>
      <c r="I11" s="2"/>
      <c r="J11" s="30"/>
      <c r="K11" s="29"/>
      <c r="L11" s="2"/>
      <c r="M11" s="30"/>
      <c r="N11" s="41"/>
      <c r="O11" s="3"/>
      <c r="P11" s="42"/>
      <c r="Q11" s="41"/>
      <c r="R11" s="3"/>
      <c r="S11" s="42"/>
      <c r="T11" s="41"/>
      <c r="U11" s="3"/>
      <c r="V11" s="42"/>
      <c r="W11" s="29"/>
      <c r="X11" s="2"/>
      <c r="Y11" s="30"/>
      <c r="Z11" s="35"/>
      <c r="AA11" s="11"/>
      <c r="AB11" s="36"/>
      <c r="AC11" s="29"/>
      <c r="AD11" s="2"/>
      <c r="AE11" s="30"/>
      <c r="AF11" s="29"/>
      <c r="AG11" s="2"/>
      <c r="AH11" s="30"/>
      <c r="AI11" s="29"/>
      <c r="AJ11" s="2"/>
      <c r="AK11" s="30"/>
      <c r="AL11" s="29"/>
      <c r="AM11" s="16"/>
      <c r="AN11" s="30"/>
      <c r="AO11" s="59">
        <f t="shared" si="0"/>
        <v>130186.105</v>
      </c>
    </row>
    <row r="12" spans="1:41" ht="17.25" thickTop="1" thickBot="1" x14ac:dyDescent="0.3">
      <c r="A12" s="48">
        <v>43360</v>
      </c>
      <c r="B12" s="29"/>
      <c r="C12" s="2"/>
      <c r="D12" s="30"/>
      <c r="E12" s="29"/>
      <c r="F12" s="2"/>
      <c r="G12" s="30"/>
      <c r="H12" s="29">
        <v>336869.33</v>
      </c>
      <c r="I12" s="2"/>
      <c r="J12" s="30"/>
      <c r="K12" s="29"/>
      <c r="L12" s="2"/>
      <c r="M12" s="30"/>
      <c r="N12" s="41"/>
      <c r="O12" s="3"/>
      <c r="P12" s="42"/>
      <c r="Q12" s="41">
        <v>286393</v>
      </c>
      <c r="R12" s="3"/>
      <c r="S12" s="42"/>
      <c r="T12" s="41"/>
      <c r="U12" s="3"/>
      <c r="V12" s="42"/>
      <c r="W12" s="29"/>
      <c r="X12" s="2"/>
      <c r="Y12" s="30"/>
      <c r="Z12" s="35"/>
      <c r="AA12" s="11"/>
      <c r="AB12" s="36"/>
      <c r="AC12" s="29"/>
      <c r="AD12" s="2"/>
      <c r="AE12" s="30"/>
      <c r="AF12" s="29"/>
      <c r="AG12" s="2"/>
      <c r="AH12" s="30"/>
      <c r="AI12" s="29"/>
      <c r="AJ12" s="2"/>
      <c r="AK12" s="30"/>
      <c r="AL12" s="29"/>
      <c r="AM12" s="16"/>
      <c r="AN12" s="30"/>
      <c r="AO12" s="59">
        <f t="shared" si="0"/>
        <v>623262.33000000007</v>
      </c>
    </row>
    <row r="13" spans="1:41" ht="17.25" thickTop="1" thickBot="1" x14ac:dyDescent="0.3">
      <c r="A13" s="48">
        <v>43390</v>
      </c>
      <c r="B13" s="29"/>
      <c r="C13" s="2"/>
      <c r="D13" s="30"/>
      <c r="E13" s="29"/>
      <c r="F13" s="2"/>
      <c r="G13" s="30"/>
      <c r="H13" s="29">
        <v>300829.41000000003</v>
      </c>
      <c r="I13" s="2"/>
      <c r="J13" s="30"/>
      <c r="K13" s="29"/>
      <c r="L13" s="2"/>
      <c r="M13" s="30"/>
      <c r="N13" s="41"/>
      <c r="O13" s="3"/>
      <c r="P13" s="42"/>
      <c r="Q13" s="41"/>
      <c r="R13" s="3"/>
      <c r="S13" s="42"/>
      <c r="T13" s="41"/>
      <c r="U13" s="3"/>
      <c r="V13" s="42"/>
      <c r="W13" s="29"/>
      <c r="X13" s="2"/>
      <c r="Y13" s="30"/>
      <c r="Z13" s="35"/>
      <c r="AA13" s="11"/>
      <c r="AB13" s="36"/>
      <c r="AC13" s="29"/>
      <c r="AD13" s="2"/>
      <c r="AE13" s="30"/>
      <c r="AF13" s="29"/>
      <c r="AG13" s="2"/>
      <c r="AH13" s="30"/>
      <c r="AI13" s="29"/>
      <c r="AJ13" s="2"/>
      <c r="AK13" s="30"/>
      <c r="AL13" s="29"/>
      <c r="AM13" s="16"/>
      <c r="AN13" s="30"/>
      <c r="AO13" s="59">
        <f t="shared" si="0"/>
        <v>300829.41000000003</v>
      </c>
    </row>
    <row r="14" spans="1:41" ht="17.25" thickTop="1" thickBot="1" x14ac:dyDescent="0.3">
      <c r="A14" s="48">
        <v>43421</v>
      </c>
      <c r="B14" s="29"/>
      <c r="C14" s="2"/>
      <c r="D14" s="30"/>
      <c r="E14" s="29"/>
      <c r="F14" s="2"/>
      <c r="G14" s="30"/>
      <c r="H14" s="29">
        <v>421362.93500000006</v>
      </c>
      <c r="I14" s="2"/>
      <c r="J14" s="30"/>
      <c r="K14" s="29"/>
      <c r="L14" s="2"/>
      <c r="M14" s="30"/>
      <c r="N14" s="41"/>
      <c r="O14" s="3"/>
      <c r="P14" s="42"/>
      <c r="Q14" s="41"/>
      <c r="R14" s="3"/>
      <c r="S14" s="42"/>
      <c r="T14" s="41">
        <v>158901</v>
      </c>
      <c r="U14" s="3"/>
      <c r="V14" s="42"/>
      <c r="W14" s="29"/>
      <c r="X14" s="2"/>
      <c r="Y14" s="30"/>
      <c r="Z14" s="35"/>
      <c r="AA14" s="11"/>
      <c r="AB14" s="36"/>
      <c r="AC14" s="29"/>
      <c r="AD14" s="2"/>
      <c r="AE14" s="30"/>
      <c r="AF14" s="29"/>
      <c r="AG14" s="2"/>
      <c r="AH14" s="30"/>
      <c r="AI14" s="29"/>
      <c r="AJ14" s="2"/>
      <c r="AK14" s="30"/>
      <c r="AL14" s="29"/>
      <c r="AM14" s="16"/>
      <c r="AN14" s="30"/>
      <c r="AO14" s="59">
        <f t="shared" si="0"/>
        <v>580263.93500000006</v>
      </c>
    </row>
    <row r="15" spans="1:41" ht="17.25" thickTop="1" thickBot="1" x14ac:dyDescent="0.3">
      <c r="A15" s="49">
        <v>43451</v>
      </c>
      <c r="B15" s="31"/>
      <c r="C15" s="19"/>
      <c r="D15" s="32"/>
      <c r="E15" s="31"/>
      <c r="F15" s="19"/>
      <c r="G15" s="32"/>
      <c r="H15" s="31"/>
      <c r="I15" s="19"/>
      <c r="J15" s="32"/>
      <c r="K15" s="31"/>
      <c r="L15" s="19"/>
      <c r="M15" s="32"/>
      <c r="N15" s="43"/>
      <c r="O15" s="20"/>
      <c r="P15" s="44"/>
      <c r="Q15" s="43"/>
      <c r="R15" s="20"/>
      <c r="S15" s="44"/>
      <c r="T15" s="43">
        <v>183126</v>
      </c>
      <c r="U15" s="20"/>
      <c r="V15" s="44"/>
      <c r="W15" s="31"/>
      <c r="X15" s="19"/>
      <c r="Y15" s="32"/>
      <c r="Z15" s="37"/>
      <c r="AA15" s="21"/>
      <c r="AB15" s="38"/>
      <c r="AC15" s="31"/>
      <c r="AD15" s="19"/>
      <c r="AE15" s="32"/>
      <c r="AF15" s="31"/>
      <c r="AG15" s="19"/>
      <c r="AH15" s="32"/>
      <c r="AI15" s="31"/>
      <c r="AJ15" s="19"/>
      <c r="AK15" s="32"/>
      <c r="AL15" s="31"/>
      <c r="AM15" s="22"/>
      <c r="AN15" s="32"/>
      <c r="AO15" s="59">
        <f t="shared" si="0"/>
        <v>183126</v>
      </c>
    </row>
    <row r="16" spans="1:41" ht="17.25" thickTop="1" thickBot="1" x14ac:dyDescent="0.3">
      <c r="A16" s="50" t="s">
        <v>0</v>
      </c>
      <c r="B16" s="33">
        <f>SUM(B4:B15)</f>
        <v>0</v>
      </c>
      <c r="C16" s="24">
        <f t="shared" ref="C16:AN16" si="1">SUM(C4:C15)</f>
        <v>0</v>
      </c>
      <c r="D16" s="34">
        <f t="shared" si="1"/>
        <v>0</v>
      </c>
      <c r="E16" s="33">
        <f t="shared" si="1"/>
        <v>296394</v>
      </c>
      <c r="F16" s="24">
        <f t="shared" si="1"/>
        <v>0</v>
      </c>
      <c r="G16" s="34">
        <f t="shared" si="1"/>
        <v>0</v>
      </c>
      <c r="H16" s="33">
        <f t="shared" si="1"/>
        <v>3473231.6325000008</v>
      </c>
      <c r="I16" s="24">
        <f t="shared" si="1"/>
        <v>0</v>
      </c>
      <c r="J16" s="34">
        <f t="shared" si="1"/>
        <v>0</v>
      </c>
      <c r="K16" s="33">
        <f t="shared" si="1"/>
        <v>0</v>
      </c>
      <c r="L16" s="24">
        <f t="shared" si="1"/>
        <v>0</v>
      </c>
      <c r="M16" s="34">
        <f t="shared" si="1"/>
        <v>0</v>
      </c>
      <c r="N16" s="33">
        <f t="shared" si="1"/>
        <v>0</v>
      </c>
      <c r="O16" s="24">
        <f t="shared" si="1"/>
        <v>0</v>
      </c>
      <c r="P16" s="34">
        <f t="shared" si="1"/>
        <v>0</v>
      </c>
      <c r="Q16" s="33">
        <f t="shared" si="1"/>
        <v>286393</v>
      </c>
      <c r="R16" s="24">
        <f t="shared" si="1"/>
        <v>0</v>
      </c>
      <c r="S16" s="34">
        <f t="shared" si="1"/>
        <v>0</v>
      </c>
      <c r="T16" s="33">
        <f t="shared" si="1"/>
        <v>342027</v>
      </c>
      <c r="U16" s="24">
        <f t="shared" si="1"/>
        <v>0</v>
      </c>
      <c r="V16" s="34">
        <f t="shared" si="1"/>
        <v>0</v>
      </c>
      <c r="W16" s="33">
        <f t="shared" si="1"/>
        <v>0</v>
      </c>
      <c r="X16" s="24">
        <f t="shared" si="1"/>
        <v>0</v>
      </c>
      <c r="Y16" s="34">
        <f t="shared" si="1"/>
        <v>0</v>
      </c>
      <c r="Z16" s="33">
        <f t="shared" si="1"/>
        <v>0</v>
      </c>
      <c r="AA16" s="24">
        <f t="shared" si="1"/>
        <v>0</v>
      </c>
      <c r="AB16" s="34">
        <f t="shared" si="1"/>
        <v>0</v>
      </c>
      <c r="AC16" s="33">
        <f t="shared" si="1"/>
        <v>0</v>
      </c>
      <c r="AD16" s="24">
        <f t="shared" si="1"/>
        <v>0</v>
      </c>
      <c r="AE16" s="34">
        <f t="shared" si="1"/>
        <v>0</v>
      </c>
      <c r="AF16" s="33">
        <f t="shared" si="1"/>
        <v>0</v>
      </c>
      <c r="AG16" s="24">
        <f t="shared" si="1"/>
        <v>0</v>
      </c>
      <c r="AH16" s="34">
        <f t="shared" si="1"/>
        <v>0</v>
      </c>
      <c r="AI16" s="33">
        <f t="shared" si="1"/>
        <v>0</v>
      </c>
      <c r="AJ16" s="24">
        <f t="shared" si="1"/>
        <v>0</v>
      </c>
      <c r="AK16" s="34">
        <f t="shared" si="1"/>
        <v>0</v>
      </c>
      <c r="AL16" s="33">
        <f t="shared" si="1"/>
        <v>0</v>
      </c>
      <c r="AM16" s="24">
        <f t="shared" si="1"/>
        <v>0</v>
      </c>
      <c r="AN16" s="34">
        <f t="shared" si="1"/>
        <v>0</v>
      </c>
      <c r="AO16" s="65">
        <f>SUM(AO4:AO15)</f>
        <v>4398045.6325000003</v>
      </c>
    </row>
    <row r="17" spans="1:41" ht="16.5" thickTop="1" thickBot="1" x14ac:dyDescent="0.3">
      <c r="A17" s="72" t="s">
        <v>14</v>
      </c>
      <c r="B17" s="74"/>
      <c r="C17" s="74"/>
      <c r="D17" s="74"/>
      <c r="E17" s="87">
        <v>296394</v>
      </c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86">
        <f>SUM(B17:AL17)</f>
        <v>296394</v>
      </c>
    </row>
    <row r="18" spans="1:41" ht="16.5" thickTop="1" thickBot="1" x14ac:dyDescent="0.3">
      <c r="A18" s="72" t="s">
        <v>16</v>
      </c>
      <c r="B18" s="79"/>
      <c r="C18" s="79"/>
      <c r="D18" s="79"/>
      <c r="E18" s="88"/>
      <c r="F18" s="80"/>
      <c r="G18" s="80"/>
      <c r="H18" s="80">
        <v>493813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6">
        <f>SUM(B18:AL18)</f>
        <v>493813</v>
      </c>
    </row>
    <row r="19" spans="1:41" ht="16.5" thickTop="1" thickBot="1" x14ac:dyDescent="0.3">
      <c r="A19" s="72" t="s">
        <v>17</v>
      </c>
      <c r="B19" s="118"/>
      <c r="C19" s="118"/>
      <c r="D19" s="118"/>
      <c r="E19" s="123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22">
        <v>0</v>
      </c>
    </row>
    <row r="20" spans="1:41" ht="16.5" thickBot="1" x14ac:dyDescent="0.3">
      <c r="A20" s="81" t="s">
        <v>5</v>
      </c>
      <c r="B20" s="82">
        <f t="shared" ref="B20:D20" si="2">+B16-B17</f>
        <v>0</v>
      </c>
      <c r="C20" s="82">
        <f t="shared" si="2"/>
        <v>0</v>
      </c>
      <c r="D20" s="82">
        <f t="shared" si="2"/>
        <v>0</v>
      </c>
      <c r="E20" s="82">
        <f>+E16-E17</f>
        <v>0</v>
      </c>
      <c r="F20" s="82">
        <f t="shared" ref="F20:AN20" si="3">+F16-F17</f>
        <v>0</v>
      </c>
      <c r="G20" s="82">
        <f t="shared" si="3"/>
        <v>0</v>
      </c>
      <c r="H20" s="82">
        <f>+H16-H17-H18</f>
        <v>2979418.6325000008</v>
      </c>
      <c r="I20" s="82">
        <f t="shared" si="3"/>
        <v>0</v>
      </c>
      <c r="J20" s="82">
        <f t="shared" si="3"/>
        <v>0</v>
      </c>
      <c r="K20" s="82">
        <f t="shared" si="3"/>
        <v>0</v>
      </c>
      <c r="L20" s="82">
        <f t="shared" si="3"/>
        <v>0</v>
      </c>
      <c r="M20" s="82">
        <f t="shared" si="3"/>
        <v>0</v>
      </c>
      <c r="N20" s="82">
        <f t="shared" si="3"/>
        <v>0</v>
      </c>
      <c r="O20" s="82">
        <f t="shared" si="3"/>
        <v>0</v>
      </c>
      <c r="P20" s="82">
        <f t="shared" si="3"/>
        <v>0</v>
      </c>
      <c r="Q20" s="82">
        <f t="shared" si="3"/>
        <v>286393</v>
      </c>
      <c r="R20" s="82">
        <f t="shared" si="3"/>
        <v>0</v>
      </c>
      <c r="S20" s="82">
        <f t="shared" si="3"/>
        <v>0</v>
      </c>
      <c r="T20" s="82">
        <f t="shared" si="3"/>
        <v>342027</v>
      </c>
      <c r="U20" s="82">
        <f t="shared" si="3"/>
        <v>0</v>
      </c>
      <c r="V20" s="82">
        <f t="shared" si="3"/>
        <v>0</v>
      </c>
      <c r="W20" s="82">
        <f t="shared" si="3"/>
        <v>0</v>
      </c>
      <c r="X20" s="82">
        <f t="shared" si="3"/>
        <v>0</v>
      </c>
      <c r="Y20" s="82">
        <f t="shared" si="3"/>
        <v>0</v>
      </c>
      <c r="Z20" s="82">
        <f t="shared" si="3"/>
        <v>0</v>
      </c>
      <c r="AA20" s="82">
        <f t="shared" si="3"/>
        <v>0</v>
      </c>
      <c r="AB20" s="82">
        <f t="shared" si="3"/>
        <v>0</v>
      </c>
      <c r="AC20" s="82">
        <f t="shared" si="3"/>
        <v>0</v>
      </c>
      <c r="AD20" s="82">
        <f t="shared" si="3"/>
        <v>0</v>
      </c>
      <c r="AE20" s="82">
        <f t="shared" si="3"/>
        <v>0</v>
      </c>
      <c r="AF20" s="82">
        <f t="shared" si="3"/>
        <v>0</v>
      </c>
      <c r="AG20" s="82">
        <f t="shared" si="3"/>
        <v>0</v>
      </c>
      <c r="AH20" s="82">
        <f t="shared" si="3"/>
        <v>0</v>
      </c>
      <c r="AI20" s="82">
        <f t="shared" si="3"/>
        <v>0</v>
      </c>
      <c r="AJ20" s="82">
        <f t="shared" si="3"/>
        <v>0</v>
      </c>
      <c r="AK20" s="82">
        <f t="shared" si="3"/>
        <v>0</v>
      </c>
      <c r="AL20" s="82">
        <f t="shared" si="3"/>
        <v>0</v>
      </c>
      <c r="AM20" s="82">
        <f t="shared" si="3"/>
        <v>0</v>
      </c>
      <c r="AN20" s="82">
        <f t="shared" si="3"/>
        <v>0</v>
      </c>
      <c r="AO20" s="83">
        <f>+AO16-AO17-AO18</f>
        <v>3607838.6325000003</v>
      </c>
    </row>
    <row r="21" spans="1:41" ht="15.75" thickTop="1" x14ac:dyDescent="0.25"/>
    <row r="26" spans="1:41" x14ac:dyDescent="0.25">
      <c r="T26" s="4"/>
      <c r="U26" s="4"/>
      <c r="V26" s="4"/>
      <c r="W26" s="5"/>
      <c r="X26" s="5"/>
      <c r="Y26" s="5"/>
    </row>
    <row r="27" spans="1:41" x14ac:dyDescent="0.25">
      <c r="T27" s="4"/>
      <c r="U27" s="4"/>
      <c r="V27" s="4"/>
      <c r="W27" s="5"/>
      <c r="X27" s="5"/>
      <c r="Y27" s="5"/>
    </row>
    <row r="28" spans="1:41" x14ac:dyDescent="0.25">
      <c r="T28" s="4"/>
      <c r="U28" s="4"/>
      <c r="V28" s="4"/>
      <c r="W28" s="5"/>
      <c r="X28" s="5"/>
      <c r="Y28" s="5"/>
    </row>
    <row r="29" spans="1:41" x14ac:dyDescent="0.25">
      <c r="T29" s="4"/>
      <c r="U29" s="4"/>
      <c r="V29" s="4"/>
      <c r="W29" s="5"/>
      <c r="X29" s="5"/>
      <c r="Y29" s="5"/>
    </row>
    <row r="30" spans="1:41" x14ac:dyDescent="0.25">
      <c r="T30" s="4"/>
      <c r="U30" s="4"/>
      <c r="V30" s="4"/>
      <c r="W30" s="5"/>
      <c r="X30" s="5"/>
      <c r="Y30" s="5"/>
    </row>
    <row r="31" spans="1:41" x14ac:dyDescent="0.25">
      <c r="T31" s="4"/>
      <c r="U31" s="4"/>
      <c r="V31" s="4"/>
      <c r="W31" s="5"/>
      <c r="X31" s="5"/>
      <c r="Y31" s="5"/>
    </row>
    <row r="32" spans="1:41" x14ac:dyDescent="0.25">
      <c r="T32" s="4"/>
      <c r="U32" s="4"/>
      <c r="V32" s="4"/>
      <c r="W32" s="5"/>
      <c r="X32" s="5"/>
      <c r="Y32" s="5"/>
    </row>
    <row r="33" spans="20:25" x14ac:dyDescent="0.25">
      <c r="T33" s="4"/>
      <c r="U33" s="4"/>
      <c r="V33" s="4"/>
      <c r="W33" s="5"/>
      <c r="X33" s="5"/>
      <c r="Y33" s="5"/>
    </row>
  </sheetData>
  <mergeCells count="14">
    <mergeCell ref="Q2:S2"/>
    <mergeCell ref="T2:V2"/>
    <mergeCell ref="W2:Y2"/>
    <mergeCell ref="Z2:AB2"/>
    <mergeCell ref="B2:D2"/>
    <mergeCell ref="E2:G2"/>
    <mergeCell ref="H2:J2"/>
    <mergeCell ref="K2:M2"/>
    <mergeCell ref="N2:P2"/>
    <mergeCell ref="AC2:AE2"/>
    <mergeCell ref="AF2:AH2"/>
    <mergeCell ref="AI2:AK2"/>
    <mergeCell ref="AL2:AN2"/>
    <mergeCell ref="AO2:AO3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40D4-40A2-480F-9F36-939A79769BB8}">
  <sheetPr>
    <tabColor rgb="FFFFC000"/>
  </sheetPr>
  <dimension ref="A1:AO33"/>
  <sheetViews>
    <sheetView tabSelected="1" topLeftCell="V1" workbookViewId="0">
      <selection activeCell="AA26" sqref="AA26"/>
    </sheetView>
  </sheetViews>
  <sheetFormatPr defaultColWidth="13.5703125" defaultRowHeight="15" x14ac:dyDescent="0.25"/>
  <cols>
    <col min="1" max="1" width="26.7109375" style="1" bestFit="1" customWidth="1"/>
    <col min="2" max="16384" width="13.5703125" style="1"/>
  </cols>
  <sheetData>
    <row r="1" spans="1:41" ht="15.75" thickBot="1" x14ac:dyDescent="0.3"/>
    <row r="2" spans="1:41" ht="16.5" thickTop="1" x14ac:dyDescent="0.25">
      <c r="A2" s="53" t="s">
        <v>10</v>
      </c>
      <c r="B2" s="126">
        <v>43452</v>
      </c>
      <c r="C2" s="127"/>
      <c r="D2" s="128"/>
      <c r="E2" s="126">
        <v>43484</v>
      </c>
      <c r="F2" s="127"/>
      <c r="G2" s="128"/>
      <c r="H2" s="126">
        <v>43150</v>
      </c>
      <c r="I2" s="127"/>
      <c r="J2" s="128"/>
      <c r="K2" s="126">
        <v>43178</v>
      </c>
      <c r="L2" s="127"/>
      <c r="M2" s="128"/>
      <c r="N2" s="126">
        <v>43209</v>
      </c>
      <c r="O2" s="127"/>
      <c r="P2" s="128"/>
      <c r="Q2" s="126">
        <v>43239</v>
      </c>
      <c r="R2" s="127"/>
      <c r="S2" s="128"/>
      <c r="T2" s="126">
        <v>43270</v>
      </c>
      <c r="U2" s="127"/>
      <c r="V2" s="128"/>
      <c r="W2" s="126">
        <v>43300</v>
      </c>
      <c r="X2" s="127"/>
      <c r="Y2" s="128"/>
      <c r="Z2" s="126">
        <v>43331</v>
      </c>
      <c r="AA2" s="127"/>
      <c r="AB2" s="128"/>
      <c r="AC2" s="126">
        <v>43362</v>
      </c>
      <c r="AD2" s="127"/>
      <c r="AE2" s="128"/>
      <c r="AF2" s="126">
        <v>43392</v>
      </c>
      <c r="AG2" s="127"/>
      <c r="AH2" s="128"/>
      <c r="AI2" s="126">
        <v>43423</v>
      </c>
      <c r="AJ2" s="127"/>
      <c r="AK2" s="128"/>
      <c r="AL2" s="126">
        <v>43453</v>
      </c>
      <c r="AM2" s="127"/>
      <c r="AN2" s="128"/>
      <c r="AO2" s="129" t="s">
        <v>0</v>
      </c>
    </row>
    <row r="3" spans="1:41" ht="15.75" thickBot="1" x14ac:dyDescent="0.3">
      <c r="A3" s="54" t="s">
        <v>9</v>
      </c>
      <c r="B3" s="25" t="s">
        <v>11</v>
      </c>
      <c r="C3" s="18" t="s">
        <v>12</v>
      </c>
      <c r="D3" s="26" t="s">
        <v>7</v>
      </c>
      <c r="E3" s="25" t="s">
        <v>11</v>
      </c>
      <c r="F3" s="18" t="s">
        <v>12</v>
      </c>
      <c r="G3" s="26" t="s">
        <v>7</v>
      </c>
      <c r="H3" s="25" t="s">
        <v>11</v>
      </c>
      <c r="I3" s="18" t="s">
        <v>12</v>
      </c>
      <c r="J3" s="26" t="s">
        <v>7</v>
      </c>
      <c r="K3" s="25" t="s">
        <v>11</v>
      </c>
      <c r="L3" s="18" t="s">
        <v>12</v>
      </c>
      <c r="M3" s="26" t="s">
        <v>7</v>
      </c>
      <c r="N3" s="25" t="s">
        <v>11</v>
      </c>
      <c r="O3" s="18" t="s">
        <v>12</v>
      </c>
      <c r="P3" s="26" t="s">
        <v>7</v>
      </c>
      <c r="Q3" s="25" t="s">
        <v>11</v>
      </c>
      <c r="R3" s="18" t="s">
        <v>12</v>
      </c>
      <c r="S3" s="26" t="s">
        <v>7</v>
      </c>
      <c r="T3" s="25" t="s">
        <v>11</v>
      </c>
      <c r="U3" s="18" t="s">
        <v>12</v>
      </c>
      <c r="V3" s="26" t="s">
        <v>7</v>
      </c>
      <c r="W3" s="25" t="s">
        <v>11</v>
      </c>
      <c r="X3" s="18" t="s">
        <v>12</v>
      </c>
      <c r="Y3" s="26" t="s">
        <v>7</v>
      </c>
      <c r="Z3" s="25" t="s">
        <v>11</v>
      </c>
      <c r="AA3" s="18" t="s">
        <v>12</v>
      </c>
      <c r="AB3" s="26" t="s">
        <v>7</v>
      </c>
      <c r="AC3" s="25" t="s">
        <v>11</v>
      </c>
      <c r="AD3" s="18" t="s">
        <v>12</v>
      </c>
      <c r="AE3" s="26" t="s">
        <v>7</v>
      </c>
      <c r="AF3" s="25" t="s">
        <v>11</v>
      </c>
      <c r="AG3" s="18" t="s">
        <v>12</v>
      </c>
      <c r="AH3" s="26" t="s">
        <v>7</v>
      </c>
      <c r="AI3" s="25" t="s">
        <v>11</v>
      </c>
      <c r="AJ3" s="18" t="s">
        <v>12</v>
      </c>
      <c r="AK3" s="26" t="s">
        <v>7</v>
      </c>
      <c r="AL3" s="25" t="s">
        <v>11</v>
      </c>
      <c r="AM3" s="18" t="s">
        <v>12</v>
      </c>
      <c r="AN3" s="26" t="s">
        <v>7</v>
      </c>
      <c r="AO3" s="130"/>
    </row>
    <row r="4" spans="1:41" ht="17.25" thickTop="1" thickBot="1" x14ac:dyDescent="0.3">
      <c r="A4" s="55">
        <v>43101</v>
      </c>
      <c r="B4" s="51">
        <f>+MPC!B4+MMT!B4+HPC!B4+MFF!B4</f>
        <v>12566358</v>
      </c>
      <c r="C4" s="12">
        <f>+MPC!C4+MMT!C4+HPC!C4+MFF!C4</f>
        <v>196009</v>
      </c>
      <c r="D4" s="52">
        <f>+MPC!D4+MMT!D4+HPC!D4+MFF!D4</f>
        <v>560668</v>
      </c>
      <c r="E4" s="51">
        <f>+MPC!E4+MMT!E4+HPC!E4+MFF!E4</f>
        <v>6370115</v>
      </c>
      <c r="F4" s="12">
        <f>+MPC!F4+MMT!F4+HPC!F4+MFF!F4</f>
        <v>130760</v>
      </c>
      <c r="G4" s="52">
        <f>+MPC!G4+MMT!G4+HPC!G4+MFF!G4</f>
        <v>238332</v>
      </c>
      <c r="H4" s="51">
        <f>+MPC!H4+MMT!H4+HPC!H4+MFF!H4</f>
        <v>0</v>
      </c>
      <c r="I4" s="12">
        <f>+MPC!I4+MMT!I4+HPC!I4+MFF!I4</f>
        <v>0</v>
      </c>
      <c r="J4" s="52">
        <f>+MPC!J4+MMT!J4+HPC!J4+MFF!J4</f>
        <v>0</v>
      </c>
      <c r="K4" s="51">
        <f>+MPC!K4+MMT!K4+HPC!K4+MFF!K4</f>
        <v>0</v>
      </c>
      <c r="L4" s="12">
        <f>+MPC!L4+MMT!L4+HPC!L4+MFF!L4</f>
        <v>0</v>
      </c>
      <c r="M4" s="52">
        <f>+MPC!M4+MMT!M4+HPC!M4+MFF!M4</f>
        <v>0</v>
      </c>
      <c r="N4" s="51">
        <f>+MPC!N4+MMT!N4+HPC!N4+MFF!N4</f>
        <v>0</v>
      </c>
      <c r="O4" s="12">
        <f>+MPC!O4+MMT!O4+HPC!O4+MFF!O4</f>
        <v>0</v>
      </c>
      <c r="P4" s="52">
        <f>+MPC!P4+MMT!P4+HPC!P4+MFF!P4</f>
        <v>0</v>
      </c>
      <c r="Q4" s="51">
        <f>+MPC!Q4+MMT!Q4+HPC!Q4+MFF!Q4</f>
        <v>0</v>
      </c>
      <c r="R4" s="12">
        <f>+MPC!R4+MMT!R4+HPC!R4+MFF!R4</f>
        <v>0</v>
      </c>
      <c r="S4" s="52">
        <f>+MPC!S4+MMT!S4+HPC!S4+MFF!S4</f>
        <v>0</v>
      </c>
      <c r="T4" s="51">
        <f>+MPC!T4+MMT!T4+HPC!T4+MFF!T4</f>
        <v>0</v>
      </c>
      <c r="U4" s="12">
        <f>+MPC!U4+MMT!U4+HPC!U4+MFF!U4</f>
        <v>0</v>
      </c>
      <c r="V4" s="52">
        <f>+MPC!V4+MMT!V4+HPC!V4+MFF!V4</f>
        <v>0</v>
      </c>
      <c r="W4" s="51">
        <f>+MPC!W4+MMT!W4+HPC!W4+MFF!W4</f>
        <v>0</v>
      </c>
      <c r="X4" s="12">
        <f>+MPC!X4+MMT!X4+HPC!X4+MFF!X4</f>
        <v>0</v>
      </c>
      <c r="Y4" s="52">
        <f>+MPC!Y4+MMT!Y4+HPC!Y4+MFF!Y4</f>
        <v>0</v>
      </c>
      <c r="Z4" s="51">
        <f>+MPC!Z4+MMT!Z4+HPC!Z4+MFF!Z4</f>
        <v>0</v>
      </c>
      <c r="AA4" s="12">
        <f>+MPC!AA4+MMT!AA4+HPC!AA4+MFF!AA4</f>
        <v>0</v>
      </c>
      <c r="AB4" s="52">
        <f>+MPC!AB4+MMT!AB4+HPC!AB4+MFF!AB4</f>
        <v>0</v>
      </c>
      <c r="AC4" s="51">
        <f>+MPC!AC4+MMT!AC4+HPC!AC4+MFF!AC4</f>
        <v>0</v>
      </c>
      <c r="AD4" s="12">
        <f>+MPC!AD4+MMT!AD4+HPC!AD4+MFF!AD4</f>
        <v>0</v>
      </c>
      <c r="AE4" s="52">
        <f>+MPC!AE4+MMT!AE4+HPC!AE4+MFF!AE4</f>
        <v>0</v>
      </c>
      <c r="AF4" s="51">
        <f>+MPC!AF4+MMT!AF4+HPC!AF4+MFF!AF4</f>
        <v>0</v>
      </c>
      <c r="AG4" s="12">
        <f>+MPC!AG4+MMT!AG4+HPC!AG4+MFF!AG4</f>
        <v>0</v>
      </c>
      <c r="AH4" s="52">
        <f>+MPC!AH4+MMT!AH4+HPC!AH4+MFF!AH4</f>
        <v>0</v>
      </c>
      <c r="AI4" s="51">
        <f>+MPC!AI4+MMT!AI4+HPC!AI4+MFF!AI4</f>
        <v>0</v>
      </c>
      <c r="AJ4" s="12">
        <f>+MPC!AJ4+MMT!AJ4+HPC!AJ4+MFF!AJ4</f>
        <v>0</v>
      </c>
      <c r="AK4" s="52">
        <f>+MPC!AK4+MMT!AK4+HPC!AK4+MFF!AK4</f>
        <v>0</v>
      </c>
      <c r="AL4" s="51">
        <f>+MPC!AL4+MMT!AL4+HPC!AL4+MFF!AL4</f>
        <v>0</v>
      </c>
      <c r="AM4" s="12">
        <f>+MPC!AM4+MMT!AM4+HPC!AM4+MFF!AM4</f>
        <v>0</v>
      </c>
      <c r="AN4" s="52">
        <f>+MPC!AN4+MMT!AN4+HPC!AN4+MFF!AN4</f>
        <v>0</v>
      </c>
      <c r="AO4" s="59">
        <f>SUM(B4:AL4)</f>
        <v>20062242</v>
      </c>
    </row>
    <row r="5" spans="1:41" ht="17.25" thickTop="1" thickBot="1" x14ac:dyDescent="0.3">
      <c r="A5" s="56">
        <v>43132</v>
      </c>
      <c r="B5" s="51">
        <f>+MPC!B5+MMT!B5+HPC!B5+MFF!B5</f>
        <v>713576</v>
      </c>
      <c r="C5" s="12">
        <f>+MPC!C5+MMT!C5+HPC!C5+MFF!C5</f>
        <v>0</v>
      </c>
      <c r="D5" s="52">
        <f>+MPC!D5+MMT!D5+HPC!D5+MFF!D5</f>
        <v>0</v>
      </c>
      <c r="E5" s="51">
        <f>+MPC!E5+MMT!E5+HPC!E5+MFF!E5</f>
        <v>4534938</v>
      </c>
      <c r="F5" s="12">
        <f>+MPC!F5+MMT!F5+HPC!F5+MFF!F5</f>
        <v>98727</v>
      </c>
      <c r="G5" s="52">
        <f>+MPC!G5+MMT!G5+HPC!G5+MFF!G5</f>
        <v>335106</v>
      </c>
      <c r="H5" s="51">
        <f>+MPC!H5+MMT!H5+HPC!H5+MFF!H5</f>
        <v>8897665.821250001</v>
      </c>
      <c r="I5" s="12">
        <f>+MPC!I5+MMT!I5+HPC!I5+MFF!I5</f>
        <v>82976.6875</v>
      </c>
      <c r="J5" s="52">
        <f>+MPC!J5+MMT!J5+HPC!J5+MFF!J5</f>
        <v>427516.75</v>
      </c>
      <c r="K5" s="51">
        <f>+MPC!K5+MMT!K5+HPC!K5+MFF!K5</f>
        <v>0</v>
      </c>
      <c r="L5" s="12">
        <f>+MPC!L5+MMT!L5+HPC!L5+MFF!L5</f>
        <v>0</v>
      </c>
      <c r="M5" s="52">
        <f>+MPC!M5+MMT!M5+HPC!M5+MFF!M5</f>
        <v>0</v>
      </c>
      <c r="N5" s="51">
        <f>+MPC!N5+MMT!N5+HPC!N5+MFF!N5</f>
        <v>0</v>
      </c>
      <c r="O5" s="12">
        <f>+MPC!O5+MMT!O5+HPC!O5+MFF!O5</f>
        <v>0</v>
      </c>
      <c r="P5" s="52">
        <f>+MPC!P5+MMT!P5+HPC!P5+MFF!P5</f>
        <v>0</v>
      </c>
      <c r="Q5" s="51">
        <f>+MPC!Q5+MMT!Q5+HPC!Q5+MFF!Q5</f>
        <v>0</v>
      </c>
      <c r="R5" s="12">
        <f>+MPC!R5+MMT!R5+HPC!R5+MFF!R5</f>
        <v>0</v>
      </c>
      <c r="S5" s="52">
        <f>+MPC!S5+MMT!S5+HPC!S5+MFF!S5</f>
        <v>0</v>
      </c>
      <c r="T5" s="51">
        <f>+MPC!T5+MMT!T5+HPC!T5+MFF!T5</f>
        <v>0</v>
      </c>
      <c r="U5" s="12">
        <f>+MPC!U5+MMT!U5+HPC!U5+MFF!U5</f>
        <v>0</v>
      </c>
      <c r="V5" s="52">
        <f>+MPC!V5+MMT!V5+HPC!V5+MFF!V5</f>
        <v>0</v>
      </c>
      <c r="W5" s="51">
        <f>+MPC!W5+MMT!W5+HPC!W5+MFF!W5</f>
        <v>0</v>
      </c>
      <c r="X5" s="12">
        <f>+MPC!X5+MMT!X5+HPC!X5+MFF!X5</f>
        <v>0</v>
      </c>
      <c r="Y5" s="52">
        <f>+MPC!Y5+MMT!Y5+HPC!Y5+MFF!Y5</f>
        <v>0</v>
      </c>
      <c r="Z5" s="51">
        <f>+MPC!Z5+MMT!Z5+HPC!Z5+MFF!Z5</f>
        <v>0</v>
      </c>
      <c r="AA5" s="12">
        <f>+MPC!AA5+MMT!AA5+HPC!AA5+MFF!AA5</f>
        <v>0</v>
      </c>
      <c r="AB5" s="52">
        <f>+MPC!AB5+MMT!AB5+HPC!AB5+MFF!AB5</f>
        <v>0</v>
      </c>
      <c r="AC5" s="51">
        <f>+MPC!AC5+MMT!AC5+HPC!AC5+MFF!AC5</f>
        <v>0</v>
      </c>
      <c r="AD5" s="12">
        <f>+MPC!AD5+MMT!AD5+HPC!AD5+MFF!AD5</f>
        <v>0</v>
      </c>
      <c r="AE5" s="52">
        <f>+MPC!AE5+MMT!AE5+HPC!AE5+MFF!AE5</f>
        <v>0</v>
      </c>
      <c r="AF5" s="51">
        <f>+MPC!AF5+MMT!AF5+HPC!AF5+MFF!AF5</f>
        <v>0</v>
      </c>
      <c r="AG5" s="12">
        <f>+MPC!AG5+MMT!AG5+HPC!AG5+MFF!AG5</f>
        <v>0</v>
      </c>
      <c r="AH5" s="52">
        <f>+MPC!AH5+MMT!AH5+HPC!AH5+MFF!AH5</f>
        <v>0</v>
      </c>
      <c r="AI5" s="51">
        <f>+MPC!AI5+MMT!AI5+HPC!AI5+MFF!AI5</f>
        <v>0</v>
      </c>
      <c r="AJ5" s="12">
        <f>+MPC!AJ5+MMT!AJ5+HPC!AJ5+MFF!AJ5</f>
        <v>0</v>
      </c>
      <c r="AK5" s="52">
        <f>+MPC!AK5+MMT!AK5+HPC!AK5+MFF!AK5</f>
        <v>0</v>
      </c>
      <c r="AL5" s="51">
        <f>+MPC!AL5+MMT!AL5+HPC!AL5+MFF!AL5</f>
        <v>0</v>
      </c>
      <c r="AM5" s="12">
        <f>+MPC!AM5+MMT!AM5+HPC!AM5+MFF!AM5</f>
        <v>0</v>
      </c>
      <c r="AN5" s="52">
        <f>+MPC!AN5+MMT!AN5+HPC!AN5+MFF!AN5</f>
        <v>0</v>
      </c>
      <c r="AO5" s="59">
        <f t="shared" ref="AO5:AO15" si="0">SUM(B5:AL5)</f>
        <v>15090506.258750001</v>
      </c>
    </row>
    <row r="6" spans="1:41" ht="17.25" thickTop="1" thickBot="1" x14ac:dyDescent="0.3">
      <c r="A6" s="56">
        <v>43176</v>
      </c>
      <c r="B6" s="51">
        <f>+MPC!B6+MMT!B6+HPC!B6+MFF!B6</f>
        <v>391171</v>
      </c>
      <c r="C6" s="12">
        <f>+MPC!C6+MMT!C6+HPC!C6+MFF!C6</f>
        <v>0</v>
      </c>
      <c r="D6" s="52">
        <f>+MPC!D6+MMT!D6+HPC!D6+MFF!D6</f>
        <v>0</v>
      </c>
      <c r="E6" s="51">
        <f>+MPC!E6+MMT!E6+HPC!E6+MFF!E6</f>
        <v>1703658</v>
      </c>
      <c r="F6" s="12">
        <f>+MPC!F6+MMT!F6+HPC!F6+MFF!F6</f>
        <v>0</v>
      </c>
      <c r="G6" s="52">
        <f>+MPC!G6+MMT!G6+HPC!G6+MFF!G6</f>
        <v>92969</v>
      </c>
      <c r="H6" s="51">
        <f>+MPC!H6+MMT!H6+HPC!H6+MFF!H6</f>
        <v>12891161.666750001</v>
      </c>
      <c r="I6" s="12">
        <f>+MPC!I6+MMT!I6+HPC!I6+MFF!I6</f>
        <v>424334.56624999997</v>
      </c>
      <c r="J6" s="52">
        <f>+MPC!J6+MMT!J6+HPC!J6+MFF!J6</f>
        <v>168613.25</v>
      </c>
      <c r="K6" s="51">
        <f>+MPC!K6+MMT!K6+HPC!K6+MFF!K6</f>
        <v>0</v>
      </c>
      <c r="L6" s="12">
        <f>+MPC!L6+MMT!L6+HPC!L6+MFF!L6</f>
        <v>0</v>
      </c>
      <c r="M6" s="52">
        <f>+MPC!M6+MMT!M6+HPC!M6+MFF!M6</f>
        <v>0</v>
      </c>
      <c r="N6" s="51">
        <f>+MPC!N6+MMT!N6+HPC!N6+MFF!N6</f>
        <v>0</v>
      </c>
      <c r="O6" s="12">
        <f>+MPC!O6+MMT!O6+HPC!O6+MFF!O6</f>
        <v>0</v>
      </c>
      <c r="P6" s="52">
        <f>+MPC!P6+MMT!P6+HPC!P6+MFF!P6</f>
        <v>0</v>
      </c>
      <c r="Q6" s="51">
        <f>+MPC!Q6+MMT!Q6+HPC!Q6+MFF!Q6</f>
        <v>0</v>
      </c>
      <c r="R6" s="12">
        <f>+MPC!R6+MMT!R6+HPC!R6+MFF!R6</f>
        <v>0</v>
      </c>
      <c r="S6" s="52">
        <f>+MPC!S6+MMT!S6+HPC!S6+MFF!S6</f>
        <v>0</v>
      </c>
      <c r="T6" s="51">
        <f>+MPC!T6+MMT!T6+HPC!T6+MFF!T6</f>
        <v>0</v>
      </c>
      <c r="U6" s="12">
        <f>+MPC!U6+MMT!U6+HPC!U6+MFF!U6</f>
        <v>0</v>
      </c>
      <c r="V6" s="52">
        <f>+MPC!V6+MMT!V6+HPC!V6+MFF!V6</f>
        <v>0</v>
      </c>
      <c r="W6" s="51">
        <f>+MPC!W6+MMT!W6+HPC!W6+MFF!W6</f>
        <v>0</v>
      </c>
      <c r="X6" s="12">
        <f>+MPC!X6+MMT!X6+HPC!X6+MFF!X6</f>
        <v>0</v>
      </c>
      <c r="Y6" s="52">
        <f>+MPC!Y6+MMT!Y6+HPC!Y6+MFF!Y6</f>
        <v>0</v>
      </c>
      <c r="Z6" s="51">
        <f>+MPC!Z6+MMT!Z6+HPC!Z6+MFF!Z6</f>
        <v>0</v>
      </c>
      <c r="AA6" s="12">
        <f>+MPC!AA6+MMT!AA6+HPC!AA6+MFF!AA6</f>
        <v>0</v>
      </c>
      <c r="AB6" s="52">
        <f>+MPC!AB6+MMT!AB6+HPC!AB6+MFF!AB6</f>
        <v>0</v>
      </c>
      <c r="AC6" s="51">
        <f>+MPC!AC6+MMT!AC6+HPC!AC6+MFF!AC6</f>
        <v>0</v>
      </c>
      <c r="AD6" s="12">
        <f>+MPC!AD6+MMT!AD6+HPC!AD6+MFF!AD6</f>
        <v>0</v>
      </c>
      <c r="AE6" s="52">
        <f>+MPC!AE6+MMT!AE6+HPC!AE6+MFF!AE6</f>
        <v>0</v>
      </c>
      <c r="AF6" s="51">
        <f>+MPC!AF6+MMT!AF6+HPC!AF6+MFF!AF6</f>
        <v>0</v>
      </c>
      <c r="AG6" s="12">
        <f>+MPC!AG6+MMT!AG6+HPC!AG6+MFF!AG6</f>
        <v>0</v>
      </c>
      <c r="AH6" s="52">
        <f>+MPC!AH6+MMT!AH6+HPC!AH6+MFF!AH6</f>
        <v>0</v>
      </c>
      <c r="AI6" s="51">
        <f>+MPC!AI6+MMT!AI6+HPC!AI6+MFF!AI6</f>
        <v>0</v>
      </c>
      <c r="AJ6" s="12">
        <f>+MPC!AJ6+MMT!AJ6+HPC!AJ6+MFF!AJ6</f>
        <v>0</v>
      </c>
      <c r="AK6" s="52">
        <f>+MPC!AK6+MMT!AK6+HPC!AK6+MFF!AK6</f>
        <v>0</v>
      </c>
      <c r="AL6" s="51">
        <f>+MPC!AL6+MMT!AL6+HPC!AL6+MFF!AL6</f>
        <v>0</v>
      </c>
      <c r="AM6" s="12">
        <f>+MPC!AM6+MMT!AM6+HPC!AM6+MFF!AM6</f>
        <v>0</v>
      </c>
      <c r="AN6" s="52">
        <f>+MPC!AN6+MMT!AN6+HPC!AN6+MFF!AN6</f>
        <v>0</v>
      </c>
      <c r="AO6" s="59">
        <f t="shared" si="0"/>
        <v>15671907.483000001</v>
      </c>
    </row>
    <row r="7" spans="1:41" ht="17.25" thickTop="1" thickBot="1" x14ac:dyDescent="0.3">
      <c r="A7" s="56">
        <v>43207</v>
      </c>
      <c r="B7" s="51">
        <f>+MPC!B7+MMT!B7+HPC!B7+MFF!B7</f>
        <v>266258</v>
      </c>
      <c r="C7" s="12">
        <f>+MPC!C7+MMT!C7+HPC!C7+MFF!C7</f>
        <v>0</v>
      </c>
      <c r="D7" s="52">
        <f>+MPC!D7+MMT!D7+HPC!D7+MFF!D7</f>
        <v>3903</v>
      </c>
      <c r="E7" s="51">
        <f>+MPC!E7+MMT!E7+HPC!E7+MFF!E7</f>
        <v>2872224</v>
      </c>
      <c r="F7" s="12">
        <f>+MPC!F7+MMT!F7+HPC!F7+MFF!F7</f>
        <v>0</v>
      </c>
      <c r="G7" s="52">
        <f>+MPC!G7+MMT!G7+HPC!G7+MFF!G7</f>
        <v>119472</v>
      </c>
      <c r="H7" s="51">
        <f>+MPC!H7+MMT!H7+HPC!H7+MFF!H7</f>
        <v>13826848.043750003</v>
      </c>
      <c r="I7" s="12">
        <f>+MPC!I7+MMT!I7+HPC!I7+MFF!I7</f>
        <v>277243.81125000003</v>
      </c>
      <c r="J7" s="52">
        <f>+MPC!J7+MMT!J7+HPC!J7+MFF!J7</f>
        <v>556955.69999999995</v>
      </c>
      <c r="K7" s="51">
        <f>+MPC!K7+MMT!K7+HPC!K7+MFF!K7</f>
        <v>0</v>
      </c>
      <c r="L7" s="12">
        <f>+MPC!L7+MMT!L7+HPC!L7+MFF!L7</f>
        <v>0</v>
      </c>
      <c r="M7" s="52">
        <f>+MPC!M7+MMT!M7+HPC!M7+MFF!M7</f>
        <v>0</v>
      </c>
      <c r="N7" s="51">
        <f>+MPC!N7+MMT!N7+HPC!N7+MFF!N7</f>
        <v>0</v>
      </c>
      <c r="O7" s="12">
        <f>+MPC!O7+MMT!O7+HPC!O7+MFF!O7</f>
        <v>0</v>
      </c>
      <c r="P7" s="52">
        <f>+MPC!P7+MMT!P7+HPC!P7+MFF!P7</f>
        <v>0</v>
      </c>
      <c r="Q7" s="51">
        <f>+MPC!Q7+MMT!Q7+HPC!Q7+MFF!Q7</f>
        <v>0</v>
      </c>
      <c r="R7" s="12">
        <f>+MPC!R7+MMT!R7+HPC!R7+MFF!R7</f>
        <v>0</v>
      </c>
      <c r="S7" s="52">
        <f>+MPC!S7+MMT!S7+HPC!S7+MFF!S7</f>
        <v>0</v>
      </c>
      <c r="T7" s="51">
        <f>+MPC!T7+MMT!T7+HPC!T7+MFF!T7</f>
        <v>0</v>
      </c>
      <c r="U7" s="12">
        <f>+MPC!U7+MMT!U7+HPC!U7+MFF!U7</f>
        <v>0</v>
      </c>
      <c r="V7" s="52">
        <f>+MPC!V7+MMT!V7+HPC!V7+MFF!V7</f>
        <v>0</v>
      </c>
      <c r="W7" s="51">
        <f>+MPC!W7+MMT!W7+HPC!W7+MFF!W7</f>
        <v>0</v>
      </c>
      <c r="X7" s="12">
        <f>+MPC!X7+MMT!X7+HPC!X7+MFF!X7</f>
        <v>0</v>
      </c>
      <c r="Y7" s="52">
        <f>+MPC!Y7+MMT!Y7+HPC!Y7+MFF!Y7</f>
        <v>0</v>
      </c>
      <c r="Z7" s="51">
        <f>+MPC!Z7+MMT!Z7+HPC!Z7+MFF!Z7</f>
        <v>0</v>
      </c>
      <c r="AA7" s="12">
        <f>+MPC!AA7+MMT!AA7+HPC!AA7+MFF!AA7</f>
        <v>0</v>
      </c>
      <c r="AB7" s="52">
        <f>+MPC!AB7+MMT!AB7+HPC!AB7+MFF!AB7</f>
        <v>0</v>
      </c>
      <c r="AC7" s="51">
        <f>+MPC!AC7+MMT!AC7+HPC!AC7+MFF!AC7</f>
        <v>0</v>
      </c>
      <c r="AD7" s="12">
        <f>+MPC!AD7+MMT!AD7+HPC!AD7+MFF!AD7</f>
        <v>0</v>
      </c>
      <c r="AE7" s="52">
        <f>+MPC!AE7+MMT!AE7+HPC!AE7+MFF!AE7</f>
        <v>0</v>
      </c>
      <c r="AF7" s="51">
        <f>+MPC!AF7+MMT!AF7+HPC!AF7+MFF!AF7</f>
        <v>0</v>
      </c>
      <c r="AG7" s="12">
        <f>+MPC!AG7+MMT!AG7+HPC!AG7+MFF!AG7</f>
        <v>0</v>
      </c>
      <c r="AH7" s="52">
        <f>+MPC!AH7+MMT!AH7+HPC!AH7+MFF!AH7</f>
        <v>0</v>
      </c>
      <c r="AI7" s="51">
        <f>+MPC!AI7+MMT!AI7+HPC!AI7+MFF!AI7</f>
        <v>0</v>
      </c>
      <c r="AJ7" s="12">
        <f>+MPC!AJ7+MMT!AJ7+HPC!AJ7+MFF!AJ7</f>
        <v>0</v>
      </c>
      <c r="AK7" s="52">
        <f>+MPC!AK7+MMT!AK7+HPC!AK7+MFF!AK7</f>
        <v>0</v>
      </c>
      <c r="AL7" s="51">
        <f>+MPC!AL7+MMT!AL7+HPC!AL7+MFF!AL7</f>
        <v>0</v>
      </c>
      <c r="AM7" s="12">
        <f>+MPC!AM7+MMT!AM7+HPC!AM7+MFF!AM7</f>
        <v>0</v>
      </c>
      <c r="AN7" s="52">
        <f>+MPC!AN7+MMT!AN7+HPC!AN7+MFF!AN7</f>
        <v>0</v>
      </c>
      <c r="AO7" s="59">
        <f t="shared" si="0"/>
        <v>17922904.555000003</v>
      </c>
    </row>
    <row r="8" spans="1:41" ht="17.25" thickTop="1" thickBot="1" x14ac:dyDescent="0.3">
      <c r="A8" s="56">
        <v>43237</v>
      </c>
      <c r="B8" s="51">
        <f>+MPC!B8+MMT!B8+HPC!B8+MFF!B8</f>
        <v>256717</v>
      </c>
      <c r="C8" s="12">
        <f>+MPC!C8+MMT!C8+HPC!C8+MFF!C8</f>
        <v>0</v>
      </c>
      <c r="D8" s="52">
        <f>+MPC!D8+MMT!D8+HPC!D8+MFF!D8</f>
        <v>3903</v>
      </c>
      <c r="E8" s="51">
        <f>+MPC!E8+MMT!E8+HPC!E8+MFF!E8</f>
        <v>500640</v>
      </c>
      <c r="F8" s="12">
        <f>+MPC!F8+MMT!F8+HPC!F8+MFF!F8</f>
        <v>0</v>
      </c>
      <c r="G8" s="52">
        <f>+MPC!G8+MMT!G8+HPC!G8+MFF!G8</f>
        <v>12652</v>
      </c>
      <c r="H8" s="51">
        <f>+MPC!H8+MMT!H8+HPC!H8+MFF!H8</f>
        <v>13842695.7235875</v>
      </c>
      <c r="I8" s="12">
        <f>+MPC!I8+MMT!I8+HPC!I8+MFF!I8</f>
        <v>423393.58950000006</v>
      </c>
      <c r="J8" s="52">
        <f>+MPC!J8+MMT!J8+HPC!J8+MFF!J8</f>
        <v>190662.5</v>
      </c>
      <c r="K8" s="51">
        <f>+MPC!K8+MMT!K8+HPC!K8+MFF!K8</f>
        <v>0</v>
      </c>
      <c r="L8" s="12">
        <f>+MPC!L8+MMT!L8+HPC!L8+MFF!L8</f>
        <v>0</v>
      </c>
      <c r="M8" s="52">
        <f>+MPC!M8+MMT!M8+HPC!M8+MFF!M8</f>
        <v>0</v>
      </c>
      <c r="N8" s="51">
        <f>+MPC!N8+MMT!N8+HPC!N8+MFF!N8</f>
        <v>0</v>
      </c>
      <c r="O8" s="12">
        <f>+MPC!O8+MMT!O8+HPC!O8+MFF!O8</f>
        <v>0</v>
      </c>
      <c r="P8" s="52">
        <f>+MPC!P8+MMT!P8+HPC!P8+MFF!P8</f>
        <v>0</v>
      </c>
      <c r="Q8" s="51">
        <f>+MPC!Q8+MMT!Q8+HPC!Q8+MFF!Q8</f>
        <v>528435</v>
      </c>
      <c r="R8" s="12">
        <f>+MPC!R8+MMT!R8+HPC!R8+MFF!R8</f>
        <v>0</v>
      </c>
      <c r="S8" s="52">
        <f>+MPC!S8+MMT!S8+HPC!S8+MFF!S8</f>
        <v>290063</v>
      </c>
      <c r="T8" s="51">
        <f>+MPC!T8+MMT!T8+HPC!T8+MFF!T8</f>
        <v>0</v>
      </c>
      <c r="U8" s="12">
        <f>+MPC!U8+MMT!U8+HPC!U8+MFF!U8</f>
        <v>0</v>
      </c>
      <c r="V8" s="52">
        <f>+MPC!V8+MMT!V8+HPC!V8+MFF!V8</f>
        <v>0</v>
      </c>
      <c r="W8" s="51">
        <f>+MPC!W8+MMT!W8+HPC!W8+MFF!W8</f>
        <v>0</v>
      </c>
      <c r="X8" s="12">
        <f>+MPC!X8+MMT!X8+HPC!X8+MFF!X8</f>
        <v>0</v>
      </c>
      <c r="Y8" s="52">
        <f>+MPC!Y8+MMT!Y8+HPC!Y8+MFF!Y8</f>
        <v>0</v>
      </c>
      <c r="Z8" s="51">
        <f>+MPC!Z8+MMT!Z8+HPC!Z8+MFF!Z8</f>
        <v>0</v>
      </c>
      <c r="AA8" s="12">
        <f>+MPC!AA8+MMT!AA8+HPC!AA8+MFF!AA8</f>
        <v>0</v>
      </c>
      <c r="AB8" s="52">
        <f>+MPC!AB8+MMT!AB8+HPC!AB8+MFF!AB8</f>
        <v>0</v>
      </c>
      <c r="AC8" s="51">
        <f>+MPC!AC8+MMT!AC8+HPC!AC8+MFF!AC8</f>
        <v>0</v>
      </c>
      <c r="AD8" s="12">
        <f>+MPC!AD8+MMT!AD8+HPC!AD8+MFF!AD8</f>
        <v>0</v>
      </c>
      <c r="AE8" s="52">
        <f>+MPC!AE8+MMT!AE8+HPC!AE8+MFF!AE8</f>
        <v>0</v>
      </c>
      <c r="AF8" s="51">
        <f>+MPC!AF8+MMT!AF8+HPC!AF8+MFF!AF8</f>
        <v>0</v>
      </c>
      <c r="AG8" s="12">
        <f>+MPC!AG8+MMT!AG8+HPC!AG8+MFF!AG8</f>
        <v>0</v>
      </c>
      <c r="AH8" s="52">
        <f>+MPC!AH8+MMT!AH8+HPC!AH8+MFF!AH8</f>
        <v>0</v>
      </c>
      <c r="AI8" s="51">
        <f>+MPC!AI8+MMT!AI8+HPC!AI8+MFF!AI8</f>
        <v>0</v>
      </c>
      <c r="AJ8" s="12">
        <f>+MPC!AJ8+MMT!AJ8+HPC!AJ8+MFF!AJ8</f>
        <v>0</v>
      </c>
      <c r="AK8" s="52">
        <f>+MPC!AK8+MMT!AK8+HPC!AK8+MFF!AK8</f>
        <v>0</v>
      </c>
      <c r="AL8" s="51">
        <f>+MPC!AL8+MMT!AL8+HPC!AL8+MFF!AL8</f>
        <v>0</v>
      </c>
      <c r="AM8" s="12">
        <f>+MPC!AM8+MMT!AM8+HPC!AM8+MFF!AM8</f>
        <v>0</v>
      </c>
      <c r="AN8" s="52">
        <f>+MPC!AN8+MMT!AN8+HPC!AN8+MFF!AN8</f>
        <v>0</v>
      </c>
      <c r="AO8" s="59">
        <f t="shared" si="0"/>
        <v>16049161.813087501</v>
      </c>
    </row>
    <row r="9" spans="1:41" ht="17.25" thickTop="1" thickBot="1" x14ac:dyDescent="0.3">
      <c r="A9" s="56">
        <v>43268</v>
      </c>
      <c r="B9" s="51">
        <f>+MPC!B9+MMT!B9+HPC!B9+MFF!B9</f>
        <v>136832</v>
      </c>
      <c r="C9" s="12">
        <f>+MPC!C9+MMT!C9+HPC!C9+MFF!C9</f>
        <v>0</v>
      </c>
      <c r="D9" s="52">
        <f>+MPC!D9+MMT!D9+HPC!D9+MFF!D9</f>
        <v>9503</v>
      </c>
      <c r="E9" s="51">
        <f>+MPC!E9+MMT!E9+HPC!E9+MFF!E9</f>
        <v>75355</v>
      </c>
      <c r="F9" s="12">
        <f>+MPC!F9+MMT!F9+HPC!F9+MFF!F9</f>
        <v>0</v>
      </c>
      <c r="G9" s="52">
        <f>+MPC!G9+MMT!G9+HPC!G9+MFF!G9</f>
        <v>0</v>
      </c>
      <c r="H9" s="51">
        <f>+MPC!H9+MMT!H9+HPC!H9+MFF!H9</f>
        <v>12951229.76275</v>
      </c>
      <c r="I9" s="12">
        <f>+MPC!I9+MMT!I9+HPC!I9+MFF!I9</f>
        <v>137025.11724999998</v>
      </c>
      <c r="J9" s="52">
        <f>+MPC!J9+MMT!J9+HPC!J9+MFF!J9</f>
        <v>115561.25</v>
      </c>
      <c r="K9" s="51">
        <f>+MPC!K9+MMT!K9+HPC!K9+MFF!K9</f>
        <v>0</v>
      </c>
      <c r="L9" s="12">
        <f>+MPC!L9+MMT!L9+HPC!L9+MFF!L9</f>
        <v>0</v>
      </c>
      <c r="M9" s="52">
        <f>+MPC!M9+MMT!M9+HPC!M9+MFF!M9</f>
        <v>0</v>
      </c>
      <c r="N9" s="51">
        <f>+MPC!N9+MMT!N9+HPC!N9+MFF!N9</f>
        <v>0</v>
      </c>
      <c r="O9" s="12">
        <f>+MPC!O9+MMT!O9+HPC!O9+MFF!O9</f>
        <v>0</v>
      </c>
      <c r="P9" s="52">
        <f>+MPC!P9+MMT!P9+HPC!P9+MFF!P9</f>
        <v>0</v>
      </c>
      <c r="Q9" s="51">
        <f>+MPC!Q9+MMT!Q9+HPC!Q9+MFF!Q9</f>
        <v>419931</v>
      </c>
      <c r="R9" s="12">
        <f>+MPC!R9+MMT!R9+HPC!R9+MFF!R9</f>
        <v>0</v>
      </c>
      <c r="S9" s="52">
        <f>+MPC!S9+MMT!S9+HPC!S9+MFF!S9</f>
        <v>0</v>
      </c>
      <c r="T9" s="51">
        <f>+MPC!T9+MMT!T9+HPC!T9+MFF!T9</f>
        <v>1297160.2398000001</v>
      </c>
      <c r="U9" s="12">
        <f>+MPC!U9+MMT!U9+HPC!U9+MFF!U9</f>
        <v>0</v>
      </c>
      <c r="V9" s="52">
        <f>+MPC!V9+MMT!V9+HPC!V9+MFF!V9</f>
        <v>7498.75</v>
      </c>
      <c r="W9" s="51">
        <f>+MPC!W9+MMT!W9+HPC!W9+MFF!W9</f>
        <v>0</v>
      </c>
      <c r="X9" s="12">
        <f>+MPC!X9+MMT!X9+HPC!X9+MFF!X9</f>
        <v>0</v>
      </c>
      <c r="Y9" s="52">
        <f>+MPC!Y9+MMT!Y9+HPC!Y9+MFF!Y9</f>
        <v>0</v>
      </c>
      <c r="Z9" s="51">
        <f>+MPC!Z9+MMT!Z9+HPC!Z9+MFF!Z9</f>
        <v>0</v>
      </c>
      <c r="AA9" s="12">
        <f>+MPC!AA9+MMT!AA9+HPC!AA9+MFF!AA9</f>
        <v>0</v>
      </c>
      <c r="AB9" s="52">
        <f>+MPC!AB9+MMT!AB9+HPC!AB9+MFF!AB9</f>
        <v>0</v>
      </c>
      <c r="AC9" s="51">
        <f>+MPC!AC9+MMT!AC9+HPC!AC9+MFF!AC9</f>
        <v>0</v>
      </c>
      <c r="AD9" s="12">
        <f>+MPC!AD9+MMT!AD9+HPC!AD9+MFF!AD9</f>
        <v>0</v>
      </c>
      <c r="AE9" s="52">
        <f>+MPC!AE9+MMT!AE9+HPC!AE9+MFF!AE9</f>
        <v>0</v>
      </c>
      <c r="AF9" s="51">
        <f>+MPC!AF9+MMT!AF9+HPC!AF9+MFF!AF9</f>
        <v>0</v>
      </c>
      <c r="AG9" s="12">
        <f>+MPC!AG9+MMT!AG9+HPC!AG9+MFF!AG9</f>
        <v>0</v>
      </c>
      <c r="AH9" s="52">
        <f>+MPC!AH9+MMT!AH9+HPC!AH9+MFF!AH9</f>
        <v>0</v>
      </c>
      <c r="AI9" s="51">
        <f>+MPC!AI9+MMT!AI9+HPC!AI9+MFF!AI9</f>
        <v>0</v>
      </c>
      <c r="AJ9" s="12">
        <f>+MPC!AJ9+MMT!AJ9+HPC!AJ9+MFF!AJ9</f>
        <v>0</v>
      </c>
      <c r="AK9" s="52">
        <f>+MPC!AK9+MMT!AK9+HPC!AK9+MFF!AK9</f>
        <v>0</v>
      </c>
      <c r="AL9" s="51">
        <f>+MPC!AL9+MMT!AL9+HPC!AL9+MFF!AL9</f>
        <v>0</v>
      </c>
      <c r="AM9" s="12">
        <f>+MPC!AM9+MMT!AM9+HPC!AM9+MFF!AM9</f>
        <v>0</v>
      </c>
      <c r="AN9" s="52">
        <f>+MPC!AN9+MMT!AN9+HPC!AN9+MFF!AN9</f>
        <v>0</v>
      </c>
      <c r="AO9" s="59">
        <f t="shared" si="0"/>
        <v>15150096.1198</v>
      </c>
    </row>
    <row r="10" spans="1:41" ht="17.25" thickTop="1" thickBot="1" x14ac:dyDescent="0.3">
      <c r="A10" s="56">
        <v>43298</v>
      </c>
      <c r="B10" s="51">
        <f>+MPC!B10+MMT!B10+HPC!B10+MFF!B10</f>
        <v>0</v>
      </c>
      <c r="C10" s="12">
        <f>+MPC!C10+MMT!C10+HPC!C10+MFF!C10</f>
        <v>0</v>
      </c>
      <c r="D10" s="52">
        <f>+MPC!D10+MMT!D10+HPC!D10+MFF!D10</f>
        <v>0</v>
      </c>
      <c r="E10" s="51">
        <f>+MPC!E10+MMT!E10+HPC!E10+MFF!E10</f>
        <v>0</v>
      </c>
      <c r="F10" s="12">
        <f>+MPC!F10+MMT!F10+HPC!F10+MFF!F10</f>
        <v>0</v>
      </c>
      <c r="G10" s="52">
        <f>+MPC!G10+MMT!G10+HPC!G10+MFF!G10</f>
        <v>0</v>
      </c>
      <c r="H10" s="51">
        <f>+MPC!H10+MMT!H10+HPC!H10+MFF!H10</f>
        <v>9081833.6175100002</v>
      </c>
      <c r="I10" s="12">
        <f>+MPC!I10+MMT!I10+HPC!I10+MFF!I10</f>
        <v>186526.07750000001</v>
      </c>
      <c r="J10" s="52">
        <f>+MPC!J10+MMT!J10+HPC!J10+MFF!J10</f>
        <v>276044.125</v>
      </c>
      <c r="K10" s="51">
        <f>+MPC!K10+MMT!K10+HPC!K10+MFF!K10</f>
        <v>0</v>
      </c>
      <c r="L10" s="12">
        <f>+MPC!L10+MMT!L10+HPC!L10+MFF!L10</f>
        <v>0</v>
      </c>
      <c r="M10" s="52">
        <f>+MPC!M10+MMT!M10+HPC!M10+MFF!M10</f>
        <v>0</v>
      </c>
      <c r="N10" s="51">
        <f>+MPC!N10+MMT!N10+HPC!N10+MFF!N10</f>
        <v>343562</v>
      </c>
      <c r="O10" s="12">
        <f>+MPC!O10+MMT!O10+HPC!O10+MFF!O10</f>
        <v>0</v>
      </c>
      <c r="P10" s="52">
        <f>+MPC!P10+MMT!P10+HPC!P10+MFF!P10</f>
        <v>23756</v>
      </c>
      <c r="Q10" s="51">
        <f>+MPC!Q10+MMT!Q10+HPC!Q10+MFF!Q10</f>
        <v>668587</v>
      </c>
      <c r="R10" s="12">
        <f>+MPC!R10+MMT!R10+HPC!R10+MFF!R10</f>
        <v>0</v>
      </c>
      <c r="S10" s="52">
        <f>+MPC!S10+MMT!S10+HPC!S10+MFF!S10</f>
        <v>14000</v>
      </c>
      <c r="T10" s="51">
        <f>+MPC!T10+MMT!T10+HPC!T10+MFF!T10</f>
        <v>265218.91000000003</v>
      </c>
      <c r="U10" s="12">
        <f>+MPC!U10+MMT!U10+HPC!U10+MFF!U10</f>
        <v>0</v>
      </c>
      <c r="V10" s="52">
        <f>+MPC!V10+MMT!V10+HPC!V10+MFF!V10</f>
        <v>0</v>
      </c>
      <c r="W10" s="51">
        <f>+MPC!W10+MMT!W10+HPC!W10+MFF!W10</f>
        <v>4434731</v>
      </c>
      <c r="X10" s="12">
        <f>+MPC!X10+MMT!X10+HPC!X10+MFF!X10</f>
        <v>0</v>
      </c>
      <c r="Y10" s="52">
        <f>+MPC!Y10+MMT!Y10+HPC!Y10+MFF!Y10</f>
        <v>0</v>
      </c>
      <c r="Z10" s="51">
        <f>+MPC!Z10+MMT!Z10+HPC!Z10+MFF!Z10</f>
        <v>0</v>
      </c>
      <c r="AA10" s="12">
        <f>+MPC!AA10+MMT!AA10+HPC!AA10+MFF!AA10</f>
        <v>0</v>
      </c>
      <c r="AB10" s="52">
        <f>+MPC!AB10+MMT!AB10+HPC!AB10+MFF!AB10</f>
        <v>0</v>
      </c>
      <c r="AC10" s="51">
        <f>+MPC!AC10+MMT!AC10+HPC!AC10+MFF!AC10</f>
        <v>0</v>
      </c>
      <c r="AD10" s="12">
        <f>+MPC!AD10+MMT!AD10+HPC!AD10+MFF!AD10</f>
        <v>0</v>
      </c>
      <c r="AE10" s="52">
        <f>+MPC!AE10+MMT!AE10+HPC!AE10+MFF!AE10</f>
        <v>0</v>
      </c>
      <c r="AF10" s="51">
        <f>+MPC!AF10+MMT!AF10+HPC!AF10+MFF!AF10</f>
        <v>0</v>
      </c>
      <c r="AG10" s="12">
        <f>+MPC!AG10+MMT!AG10+HPC!AG10+MFF!AG10</f>
        <v>0</v>
      </c>
      <c r="AH10" s="52">
        <f>+MPC!AH10+MMT!AH10+HPC!AH10+MFF!AH10</f>
        <v>0</v>
      </c>
      <c r="AI10" s="51">
        <f>+MPC!AI10+MMT!AI10+HPC!AI10+MFF!AI10</f>
        <v>0</v>
      </c>
      <c r="AJ10" s="12">
        <f>+MPC!AJ10+MMT!AJ10+HPC!AJ10+MFF!AJ10</f>
        <v>0</v>
      </c>
      <c r="AK10" s="52">
        <f>+MPC!AK10+MMT!AK10+HPC!AK10+MFF!AK10</f>
        <v>0</v>
      </c>
      <c r="AL10" s="51">
        <f>+MPC!AL10+MMT!AL10+HPC!AL10+MFF!AL10</f>
        <v>0</v>
      </c>
      <c r="AM10" s="12">
        <f>+MPC!AM10+MMT!AM10+HPC!AM10+MFF!AM10</f>
        <v>0</v>
      </c>
      <c r="AN10" s="52">
        <f>+MPC!AN10+MMT!AN10+HPC!AN10+MFF!AN10</f>
        <v>0</v>
      </c>
      <c r="AO10" s="59">
        <f t="shared" si="0"/>
        <v>15294258.730010001</v>
      </c>
    </row>
    <row r="11" spans="1:41" ht="17.25" thickTop="1" thickBot="1" x14ac:dyDescent="0.3">
      <c r="A11" s="56">
        <v>43329</v>
      </c>
      <c r="B11" s="51">
        <f>+MPC!B11+MMT!B11+HPC!B11+MFF!B11</f>
        <v>0</v>
      </c>
      <c r="C11" s="12">
        <f>+MPC!C11+MMT!C11+HPC!C11+MFF!C11</f>
        <v>0</v>
      </c>
      <c r="D11" s="52">
        <f>+MPC!D11+MMT!D11+HPC!D11+MFF!D11</f>
        <v>0</v>
      </c>
      <c r="E11" s="51">
        <f>+MPC!E11+MMT!E11+HPC!E11+MFF!E11</f>
        <v>0</v>
      </c>
      <c r="F11" s="12">
        <f>+MPC!F11+MMT!F11+HPC!F11+MFF!F11</f>
        <v>0</v>
      </c>
      <c r="G11" s="52">
        <f>+MPC!G11+MMT!G11+HPC!G11+MFF!G11</f>
        <v>0</v>
      </c>
      <c r="H11" s="51">
        <f>+MPC!H11+MMT!H11+HPC!H11+MFF!H11</f>
        <v>7807798.8182500005</v>
      </c>
      <c r="I11" s="12">
        <f>+MPC!I11+MMT!I11+HPC!I11+MFF!I11</f>
        <v>335513.70999999996</v>
      </c>
      <c r="J11" s="52">
        <f>+MPC!J11+MMT!J11+HPC!J11+MFF!J11</f>
        <v>594532.75</v>
      </c>
      <c r="K11" s="51">
        <f>+MPC!K11+MMT!K11+HPC!K11+MFF!K11</f>
        <v>0</v>
      </c>
      <c r="L11" s="12">
        <f>+MPC!L11+MMT!L11+HPC!L11+MFF!L11</f>
        <v>0</v>
      </c>
      <c r="M11" s="52">
        <f>+MPC!M11+MMT!M11+HPC!M11+MFF!M11</f>
        <v>0</v>
      </c>
      <c r="N11" s="51">
        <f>+MPC!N11+MMT!N11+HPC!N11+MFF!N11</f>
        <v>351186</v>
      </c>
      <c r="O11" s="12">
        <f>+MPC!O11+MMT!O11+HPC!O11+MFF!O11</f>
        <v>0</v>
      </c>
      <c r="P11" s="52">
        <f>+MPC!P11+MMT!P11+HPC!P11+MFF!P11</f>
        <v>11375</v>
      </c>
      <c r="Q11" s="51">
        <f>+MPC!Q11+MMT!Q11+HPC!Q11+MFF!Q11</f>
        <v>506740</v>
      </c>
      <c r="R11" s="12">
        <f>+MPC!R11+MMT!R11+HPC!R11+MFF!R11</f>
        <v>0</v>
      </c>
      <c r="S11" s="52">
        <f>+MPC!S11+MMT!S11+HPC!S11+MFF!S11</f>
        <v>0</v>
      </c>
      <c r="T11" s="51">
        <f>+MPC!T11+MMT!T11+HPC!T11+MFF!T11</f>
        <v>540328.14100000006</v>
      </c>
      <c r="U11" s="12">
        <f>+MPC!U11+MMT!U11+HPC!U11+MFF!U11</f>
        <v>0</v>
      </c>
      <c r="V11" s="52">
        <f>+MPC!V11+MMT!V11+HPC!V11+MFF!V11</f>
        <v>0</v>
      </c>
      <c r="W11" s="51">
        <f>+MPC!W11+MMT!W11+HPC!W11+MFF!W11</f>
        <v>2503685</v>
      </c>
      <c r="X11" s="12">
        <f>+MPC!X11+MMT!X11+HPC!X11+MFF!X11</f>
        <v>0</v>
      </c>
      <c r="Y11" s="52">
        <f>+MPC!Y11+MMT!Y11+HPC!Y11+MFF!Y11</f>
        <v>0</v>
      </c>
      <c r="Z11" s="51">
        <f>+MPC!Z11+MMT!Z11+HPC!Z11+MFF!Z11</f>
        <v>0</v>
      </c>
      <c r="AA11" s="12">
        <f>+MPC!AA11+MMT!AA11+HPC!AA11+MFF!AA11</f>
        <v>0</v>
      </c>
      <c r="AB11" s="52">
        <f>+MPC!AB11+MMT!AB11+HPC!AB11+MFF!AB11</f>
        <v>0</v>
      </c>
      <c r="AC11" s="51">
        <f>+MPC!AC11+MMT!AC11+HPC!AC11+MFF!AC11</f>
        <v>0</v>
      </c>
      <c r="AD11" s="12">
        <f>+MPC!AD11+MMT!AD11+HPC!AD11+MFF!AD11</f>
        <v>0</v>
      </c>
      <c r="AE11" s="52">
        <f>+MPC!AE11+MMT!AE11+HPC!AE11+MFF!AE11</f>
        <v>0</v>
      </c>
      <c r="AF11" s="51">
        <f>+MPC!AF11+MMT!AF11+HPC!AF11+MFF!AF11</f>
        <v>0</v>
      </c>
      <c r="AG11" s="12">
        <f>+MPC!AG11+MMT!AG11+HPC!AG11+MFF!AG11</f>
        <v>0</v>
      </c>
      <c r="AH11" s="52">
        <f>+MPC!AH11+MMT!AH11+HPC!AH11+MFF!AH11</f>
        <v>0</v>
      </c>
      <c r="AI11" s="51">
        <f>+MPC!AI11+MMT!AI11+HPC!AI11+MFF!AI11</f>
        <v>0</v>
      </c>
      <c r="AJ11" s="12">
        <f>+MPC!AJ11+MMT!AJ11+HPC!AJ11+MFF!AJ11</f>
        <v>0</v>
      </c>
      <c r="AK11" s="52">
        <f>+MPC!AK11+MMT!AK11+HPC!AK11+MFF!AK11</f>
        <v>0</v>
      </c>
      <c r="AL11" s="51">
        <f>+MPC!AL11+MMT!AL11+HPC!AL11+MFF!AL11</f>
        <v>0</v>
      </c>
      <c r="AM11" s="12">
        <f>+MPC!AM11+MMT!AM11+HPC!AM11+MFF!AM11</f>
        <v>0</v>
      </c>
      <c r="AN11" s="52">
        <f>+MPC!AN11+MMT!AN11+HPC!AN11+MFF!AN11</f>
        <v>0</v>
      </c>
      <c r="AO11" s="59">
        <f t="shared" si="0"/>
        <v>12651159.419250002</v>
      </c>
    </row>
    <row r="12" spans="1:41" ht="17.25" thickTop="1" thickBot="1" x14ac:dyDescent="0.3">
      <c r="A12" s="56">
        <v>43360</v>
      </c>
      <c r="B12" s="51">
        <f>+MPC!B12+MMT!B12+HPC!B12+MFF!B12</f>
        <v>0</v>
      </c>
      <c r="C12" s="12">
        <f>+MPC!C12+MMT!C12+HPC!C12+MFF!C12</f>
        <v>0</v>
      </c>
      <c r="D12" s="52">
        <f>+MPC!D12+MMT!D12+HPC!D12+MFF!D12</f>
        <v>0</v>
      </c>
      <c r="E12" s="51">
        <f>+MPC!E12+MMT!E12+HPC!E12+MFF!E12</f>
        <v>0</v>
      </c>
      <c r="F12" s="12">
        <f>+MPC!F12+MMT!F12+HPC!F12+MFF!F12</f>
        <v>0</v>
      </c>
      <c r="G12" s="52">
        <f>+MPC!G12+MMT!G12+HPC!G12+MFF!G12</f>
        <v>0</v>
      </c>
      <c r="H12" s="51">
        <f>+MPC!H12+MMT!H12+HPC!H12+MFF!H12</f>
        <v>10398050.314499998</v>
      </c>
      <c r="I12" s="12">
        <f>+MPC!I12+MMT!I12+HPC!I12+MFF!I12</f>
        <v>381289.22824999999</v>
      </c>
      <c r="J12" s="52">
        <f>+MPC!J12+MMT!J12+HPC!J12+MFF!J12</f>
        <v>461919.25</v>
      </c>
      <c r="K12" s="51">
        <f>+MPC!K12+MMT!K12+HPC!K12+MFF!K12</f>
        <v>0</v>
      </c>
      <c r="L12" s="12">
        <f>+MPC!L12+MMT!L12+HPC!L12+MFF!L12</f>
        <v>0</v>
      </c>
      <c r="M12" s="52">
        <f>+MPC!M12+MMT!M12+HPC!M12+MFF!M12</f>
        <v>0</v>
      </c>
      <c r="N12" s="51">
        <f>+MPC!N12+MMT!N12+HPC!N12+MFF!N12</f>
        <v>1019491</v>
      </c>
      <c r="O12" s="12">
        <f>+MPC!O12+MMT!O12+HPC!O12+MFF!O12</f>
        <v>0</v>
      </c>
      <c r="P12" s="52">
        <f>+MPC!P12+MMT!P12+HPC!P12+MFF!P12</f>
        <v>48361</v>
      </c>
      <c r="Q12" s="51">
        <f>+MPC!Q12+MMT!Q12+HPC!Q12+MFF!Q12</f>
        <v>1311847.5118</v>
      </c>
      <c r="R12" s="12">
        <f>+MPC!R12+MMT!R12+HPC!R12+MFF!R12</f>
        <v>0</v>
      </c>
      <c r="S12" s="52">
        <f>+MPC!S12+MMT!S12+HPC!S12+MFF!S12</f>
        <v>44039</v>
      </c>
      <c r="T12" s="51">
        <f>+MPC!T12+MMT!T12+HPC!T12+MFF!T12</f>
        <v>281550</v>
      </c>
      <c r="U12" s="12">
        <f>+MPC!U12+MMT!U12+HPC!U12+MFF!U12</f>
        <v>0</v>
      </c>
      <c r="V12" s="52">
        <f>+MPC!V12+MMT!V12+HPC!V12+MFF!V12</f>
        <v>25375</v>
      </c>
      <c r="W12" s="51">
        <f>+MPC!W12+MMT!W12+HPC!W12+MFF!W12</f>
        <v>154199</v>
      </c>
      <c r="X12" s="12">
        <f>+MPC!X12+MMT!X12+HPC!X12+MFF!X12</f>
        <v>0</v>
      </c>
      <c r="Y12" s="52">
        <f>+MPC!Y12+MMT!Y12+HPC!Y12+MFF!Y12</f>
        <v>0</v>
      </c>
      <c r="Z12" s="51">
        <f>+MPC!Z12+MMT!Z12+HPC!Z12+MFF!Z12</f>
        <v>0</v>
      </c>
      <c r="AA12" s="12">
        <f>+MPC!AA12+MMT!AA12+HPC!AA12+MFF!AA12</f>
        <v>0</v>
      </c>
      <c r="AB12" s="52">
        <f>+MPC!AB12+MMT!AB12+HPC!AB12+MFF!AB12</f>
        <v>0</v>
      </c>
      <c r="AC12" s="51">
        <f>+MPC!AC12+MMT!AC12+HPC!AC12+MFF!AC12</f>
        <v>0</v>
      </c>
      <c r="AD12" s="12">
        <f>+MPC!AD12+MMT!AD12+HPC!AD12+MFF!AD12</f>
        <v>0</v>
      </c>
      <c r="AE12" s="52">
        <f>+MPC!AE12+MMT!AE12+HPC!AE12+MFF!AE12</f>
        <v>0</v>
      </c>
      <c r="AF12" s="51">
        <f>+MPC!AF12+MMT!AF12+HPC!AF12+MFF!AF12</f>
        <v>0</v>
      </c>
      <c r="AG12" s="12">
        <f>+MPC!AG12+MMT!AG12+HPC!AG12+MFF!AG12</f>
        <v>0</v>
      </c>
      <c r="AH12" s="52">
        <f>+MPC!AH12+MMT!AH12+HPC!AH12+MFF!AH12</f>
        <v>0</v>
      </c>
      <c r="AI12" s="51">
        <f>+MPC!AI12+MMT!AI12+HPC!AI12+MFF!AI12</f>
        <v>0</v>
      </c>
      <c r="AJ12" s="12">
        <f>+MPC!AJ12+MMT!AJ12+HPC!AJ12+MFF!AJ12</f>
        <v>0</v>
      </c>
      <c r="AK12" s="52">
        <f>+MPC!AK12+MMT!AK12+HPC!AK12+MFF!AK12</f>
        <v>0</v>
      </c>
      <c r="AL12" s="51">
        <f>+MPC!AL12+MMT!AL12+HPC!AL12+MFF!AL12</f>
        <v>0</v>
      </c>
      <c r="AM12" s="12">
        <f>+MPC!AM12+MMT!AM12+HPC!AM12+MFF!AM12</f>
        <v>0</v>
      </c>
      <c r="AN12" s="52">
        <f>+MPC!AN12+MMT!AN12+HPC!AN12+MFF!AN12</f>
        <v>0</v>
      </c>
      <c r="AO12" s="59">
        <f t="shared" si="0"/>
        <v>14126121.30455</v>
      </c>
    </row>
    <row r="13" spans="1:41" ht="17.25" thickTop="1" thickBot="1" x14ac:dyDescent="0.3">
      <c r="A13" s="56">
        <v>43390</v>
      </c>
      <c r="B13" s="51">
        <f>+MPC!B13+MMT!B13+HPC!B13+MFF!B13</f>
        <v>0</v>
      </c>
      <c r="C13" s="12">
        <f>+MPC!C13+MMT!C13+HPC!C13+MFF!C13</f>
        <v>0</v>
      </c>
      <c r="D13" s="52">
        <f>+MPC!D13+MMT!D13+HPC!D13+MFF!D13</f>
        <v>0</v>
      </c>
      <c r="E13" s="51">
        <f>+MPC!E13+MMT!E13+HPC!E13+MFF!E13</f>
        <v>0</v>
      </c>
      <c r="F13" s="12">
        <f>+MPC!F13+MMT!F13+HPC!F13+MFF!F13</f>
        <v>0</v>
      </c>
      <c r="G13" s="52">
        <f>+MPC!G13+MMT!G13+HPC!G13+MFF!G13</f>
        <v>0</v>
      </c>
      <c r="H13" s="51">
        <f>+MPC!H13+MMT!H13+HPC!H13+MFF!H13</f>
        <v>11685975.747749999</v>
      </c>
      <c r="I13" s="12">
        <f>+MPC!I13+MMT!I13+HPC!I13+MFF!I13</f>
        <v>330050.18724999996</v>
      </c>
      <c r="J13" s="52">
        <f>+MPC!J13+MMT!J13+HPC!J13+MFF!J13</f>
        <v>681812.25</v>
      </c>
      <c r="K13" s="51">
        <f>+MPC!K13+MMT!K13+HPC!K13+MFF!K13</f>
        <v>0</v>
      </c>
      <c r="L13" s="12">
        <f>+MPC!L13+MMT!L13+HPC!L13+MFF!L13</f>
        <v>0</v>
      </c>
      <c r="M13" s="52">
        <f>+MPC!M13+MMT!M13+HPC!M13+MFF!M13</f>
        <v>0</v>
      </c>
      <c r="N13" s="51">
        <f>+MPC!N13+MMT!N13+HPC!N13+MFF!N13</f>
        <v>783282</v>
      </c>
      <c r="O13" s="12">
        <f>+MPC!O13+MMT!O13+HPC!O13+MFF!O13</f>
        <v>0</v>
      </c>
      <c r="P13" s="52">
        <f>+MPC!P13+MMT!P13+HPC!P13+MFF!P13</f>
        <v>172210</v>
      </c>
      <c r="Q13" s="51">
        <f>+MPC!Q13+MMT!Q13+HPC!Q13+MFF!Q13</f>
        <v>1395292</v>
      </c>
      <c r="R13" s="12">
        <f>+MPC!R13+MMT!R13+HPC!R13+MFF!R13</f>
        <v>0</v>
      </c>
      <c r="S13" s="52">
        <f>+MPC!S13+MMT!S13+HPC!S13+MFF!S13</f>
        <v>24710</v>
      </c>
      <c r="T13" s="51">
        <f>+MPC!T13+MMT!T13+HPC!T13+MFF!T13</f>
        <v>240072.22649999999</v>
      </c>
      <c r="U13" s="12">
        <f>+MPC!U13+MMT!U13+HPC!U13+MFF!U13</f>
        <v>0</v>
      </c>
      <c r="V13" s="52">
        <f>+MPC!V13+MMT!V13+HPC!V13+MFF!V13</f>
        <v>0</v>
      </c>
      <c r="W13" s="51">
        <f>+MPC!W13+MMT!W13+HPC!W13+MFF!W13</f>
        <v>181261</v>
      </c>
      <c r="X13" s="12">
        <f>+MPC!X13+MMT!X13+HPC!X13+MFF!X13</f>
        <v>0</v>
      </c>
      <c r="Y13" s="52">
        <f>+MPC!Y13+MMT!Y13+HPC!Y13+MFF!Y13</f>
        <v>0</v>
      </c>
      <c r="Z13" s="51">
        <f>+MPC!Z13+MMT!Z13+HPC!Z13+MFF!Z13</f>
        <v>0</v>
      </c>
      <c r="AA13" s="12">
        <f>+MPC!AA13+MMT!AA13+HPC!AA13+MFF!AA13</f>
        <v>0</v>
      </c>
      <c r="AB13" s="52">
        <f>+MPC!AB13+MMT!AB13+HPC!AB13+MFF!AB13</f>
        <v>0</v>
      </c>
      <c r="AC13" s="51">
        <f>+MPC!AC13+MMT!AC13+HPC!AC13+MFF!AC13</f>
        <v>0</v>
      </c>
      <c r="AD13" s="12">
        <f>+MPC!AD13+MMT!AD13+HPC!AD13+MFF!AD13</f>
        <v>0</v>
      </c>
      <c r="AE13" s="52">
        <f>+MPC!AE13+MMT!AE13+HPC!AE13+MFF!AE13</f>
        <v>0</v>
      </c>
      <c r="AF13" s="51">
        <f>+MPC!AF13+MMT!AF13+HPC!AF13+MFF!AF13</f>
        <v>0</v>
      </c>
      <c r="AG13" s="12">
        <f>+MPC!AG13+MMT!AG13+HPC!AG13+MFF!AG13</f>
        <v>0</v>
      </c>
      <c r="AH13" s="52">
        <f>+MPC!AH13+MMT!AH13+HPC!AH13+MFF!AH13</f>
        <v>0</v>
      </c>
      <c r="AI13" s="51">
        <f>+MPC!AI13+MMT!AI13+HPC!AI13+MFF!AI13</f>
        <v>0</v>
      </c>
      <c r="AJ13" s="12">
        <f>+MPC!AJ13+MMT!AJ13+HPC!AJ13+MFF!AJ13</f>
        <v>0</v>
      </c>
      <c r="AK13" s="52">
        <f>+MPC!AK13+MMT!AK13+HPC!AK13+MFF!AK13</f>
        <v>0</v>
      </c>
      <c r="AL13" s="51">
        <f>+MPC!AL13+MMT!AL13+HPC!AL13+MFF!AL13</f>
        <v>0</v>
      </c>
      <c r="AM13" s="12">
        <f>+MPC!AM13+MMT!AM13+HPC!AM13+MFF!AM13</f>
        <v>0</v>
      </c>
      <c r="AN13" s="52">
        <f>+MPC!AN13+MMT!AN13+HPC!AN13+MFF!AN13</f>
        <v>0</v>
      </c>
      <c r="AO13" s="59">
        <f t="shared" si="0"/>
        <v>15494665.411499999</v>
      </c>
    </row>
    <row r="14" spans="1:41" ht="17.25" thickTop="1" thickBot="1" x14ac:dyDescent="0.3">
      <c r="A14" s="56">
        <v>43421</v>
      </c>
      <c r="B14" s="51">
        <f>+MPC!B14+MMT!B14+HPC!B14+MFF!B14</f>
        <v>0</v>
      </c>
      <c r="C14" s="12">
        <f>+MPC!C14+MMT!C14+HPC!C14+MFF!C14</f>
        <v>0</v>
      </c>
      <c r="D14" s="52">
        <f>+MPC!D14+MMT!D14+HPC!D14+MFF!D14</f>
        <v>0</v>
      </c>
      <c r="E14" s="51">
        <f>+MPC!E14+MMT!E14+HPC!E14+MFF!E14</f>
        <v>0</v>
      </c>
      <c r="F14" s="12">
        <f>+MPC!F14+MMT!F14+HPC!F14+MFF!F14</f>
        <v>0</v>
      </c>
      <c r="G14" s="52">
        <f>+MPC!G14+MMT!G14+HPC!G14+MFF!G14</f>
        <v>0</v>
      </c>
      <c r="H14" s="51">
        <f>+MPC!H14+MMT!H14+HPC!H14+MFF!H14</f>
        <v>5375520.0195000004</v>
      </c>
      <c r="I14" s="12">
        <f>+MPC!I14+MMT!I14+HPC!I14+MFF!I14</f>
        <v>72623.540500000003</v>
      </c>
      <c r="J14" s="52">
        <f>+MPC!J14+MMT!J14+HPC!J14+MFF!J14</f>
        <v>53568.5</v>
      </c>
      <c r="K14" s="51">
        <f>+MPC!K14+MMT!K14+HPC!K14+MFF!K14</f>
        <v>0</v>
      </c>
      <c r="L14" s="12">
        <f>+MPC!L14+MMT!L14+HPC!L14+MFF!L14</f>
        <v>0</v>
      </c>
      <c r="M14" s="52">
        <f>+MPC!M14+MMT!M14+HPC!M14+MFF!M14</f>
        <v>0</v>
      </c>
      <c r="N14" s="51">
        <f>+MPC!N14+MMT!N14+HPC!N14+MFF!N14</f>
        <v>4731100</v>
      </c>
      <c r="O14" s="12">
        <f>+MPC!O14+MMT!O14+HPC!O14+MFF!O14</f>
        <v>0</v>
      </c>
      <c r="P14" s="52">
        <f>+MPC!P14+MMT!P14+HPC!P14+MFF!P14</f>
        <v>348872</v>
      </c>
      <c r="Q14" s="51">
        <f>+MPC!Q14+MMT!Q14+HPC!Q14+MFF!Q14</f>
        <v>2597087</v>
      </c>
      <c r="R14" s="12">
        <f>+MPC!R14+MMT!R14+HPC!R14+MFF!R14</f>
        <v>121821</v>
      </c>
      <c r="S14" s="52">
        <f>+MPC!S14+MMT!S14+HPC!S14+MFF!S14</f>
        <v>254660</v>
      </c>
      <c r="T14" s="51">
        <f>+MPC!T14+MMT!T14+HPC!T14+MFF!T14</f>
        <v>841533.56499999994</v>
      </c>
      <c r="U14" s="12">
        <f>+MPC!U14+MMT!U14+HPC!U14+MFF!U14</f>
        <v>21622</v>
      </c>
      <c r="V14" s="52">
        <f>+MPC!V14+MMT!V14+HPC!V14+MFF!V14</f>
        <v>74953</v>
      </c>
      <c r="W14" s="51">
        <f>+MPC!W14+MMT!W14+HPC!W14+MFF!W14</f>
        <v>685929</v>
      </c>
      <c r="X14" s="12">
        <f>+MPC!X14+MMT!X14+HPC!X14+MFF!X14</f>
        <v>0</v>
      </c>
      <c r="Y14" s="52">
        <f>+MPC!Y14+MMT!Y14+HPC!Y14+MFF!Y14</f>
        <v>0</v>
      </c>
      <c r="Z14" s="51">
        <f>+MPC!Z14+MMT!Z14+HPC!Z14+MFF!Z14</f>
        <v>0</v>
      </c>
      <c r="AA14" s="12">
        <f>+MPC!AA14+MMT!AA14+HPC!AA14+MFF!AA14</f>
        <v>0</v>
      </c>
      <c r="AB14" s="52">
        <f>+MPC!AB14+MMT!AB14+HPC!AB14+MFF!AB14</f>
        <v>0</v>
      </c>
      <c r="AC14" s="51">
        <f>+MPC!AC14+MMT!AC14+HPC!AC14+MFF!AC14</f>
        <v>0</v>
      </c>
      <c r="AD14" s="12">
        <f>+MPC!AD14+MMT!AD14+HPC!AD14+MFF!AD14</f>
        <v>0</v>
      </c>
      <c r="AE14" s="52">
        <f>+MPC!AE14+MMT!AE14+HPC!AE14+MFF!AE14</f>
        <v>0</v>
      </c>
      <c r="AF14" s="51">
        <f>+MPC!AF14+MMT!AF14+HPC!AF14+MFF!AF14</f>
        <v>0</v>
      </c>
      <c r="AG14" s="12">
        <f>+MPC!AG14+MMT!AG14+HPC!AG14+MFF!AG14</f>
        <v>0</v>
      </c>
      <c r="AH14" s="52">
        <f>+MPC!AH14+MMT!AH14+HPC!AH14+MFF!AH14</f>
        <v>0</v>
      </c>
      <c r="AI14" s="51">
        <f>+MPC!AI14+MMT!AI14+HPC!AI14+MFF!AI14</f>
        <v>0</v>
      </c>
      <c r="AJ14" s="12">
        <f>+MPC!AJ14+MMT!AJ14+HPC!AJ14+MFF!AJ14</f>
        <v>0</v>
      </c>
      <c r="AK14" s="52">
        <f>+MPC!AK14+MMT!AK14+HPC!AK14+MFF!AK14</f>
        <v>0</v>
      </c>
      <c r="AL14" s="51">
        <f>+MPC!AL14+MMT!AL14+HPC!AL14+MFF!AL14</f>
        <v>0</v>
      </c>
      <c r="AM14" s="12">
        <f>+MPC!AM14+MMT!AM14+HPC!AM14+MFF!AM14</f>
        <v>0</v>
      </c>
      <c r="AN14" s="52">
        <f>+MPC!AN14+MMT!AN14+HPC!AN14+MFF!AN14</f>
        <v>0</v>
      </c>
      <c r="AO14" s="59">
        <f t="shared" si="0"/>
        <v>15179289.625</v>
      </c>
    </row>
    <row r="15" spans="1:41" ht="17.25" thickTop="1" thickBot="1" x14ac:dyDescent="0.3">
      <c r="A15" s="57">
        <v>43451</v>
      </c>
      <c r="B15" s="51">
        <f>+MPC!B15+MMT!B15+HPC!B15+MFF!B15</f>
        <v>0</v>
      </c>
      <c r="C15" s="12">
        <f>+MPC!C15+MMT!C15+HPC!C15+MFF!C15</f>
        <v>0</v>
      </c>
      <c r="D15" s="52">
        <f>+MPC!D15+MMT!D15+HPC!D15+MFF!D15</f>
        <v>0</v>
      </c>
      <c r="E15" s="51">
        <f>+MPC!E15+MMT!E15+HPC!E15+MFF!E15</f>
        <v>0</v>
      </c>
      <c r="F15" s="12">
        <f>+MPC!F15+MMT!F15+HPC!F15+MFF!F15</f>
        <v>0</v>
      </c>
      <c r="G15" s="52">
        <f>+MPC!G15+MMT!G15+HPC!G15+MFF!G15</f>
        <v>0</v>
      </c>
      <c r="H15" s="51">
        <f>+MPC!H15+MMT!H15+HPC!H15+MFF!H15</f>
        <v>4247315</v>
      </c>
      <c r="I15" s="12">
        <f>+MPC!I15+MMT!I15+HPC!I15+MFF!I15</f>
        <v>0</v>
      </c>
      <c r="J15" s="52">
        <f>+MPC!J15+MMT!J15+HPC!J15+MFF!J15</f>
        <v>0</v>
      </c>
      <c r="K15" s="51">
        <f>+MPC!K15+MMT!K15+HPC!K15+MFF!K15</f>
        <v>0</v>
      </c>
      <c r="L15" s="12">
        <f>+MPC!L15+MMT!L15+HPC!L15+MFF!L15</f>
        <v>0</v>
      </c>
      <c r="M15" s="52">
        <f>+MPC!M15+MMT!M15+HPC!M15+MFF!M15</f>
        <v>0</v>
      </c>
      <c r="N15" s="51">
        <f>+MPC!N15+MMT!N15+HPC!N15+MFF!N15</f>
        <v>3244214</v>
      </c>
      <c r="O15" s="12">
        <f>+MPC!O15+MMT!O15+HPC!O15+MFF!O15</f>
        <v>0</v>
      </c>
      <c r="P15" s="52">
        <f>+MPC!P15+MMT!P15+HPC!P15+MFF!P15</f>
        <v>83877</v>
      </c>
      <c r="Q15" s="51">
        <f>+MPC!Q15+MMT!Q15+HPC!Q15+MFF!Q15</f>
        <v>3675348</v>
      </c>
      <c r="R15" s="12">
        <f>+MPC!R15+MMT!R15+HPC!R15+MFF!R15</f>
        <v>0</v>
      </c>
      <c r="S15" s="52">
        <f>+MPC!S15+MMT!S15+HPC!S15+MFF!S15</f>
        <v>697961</v>
      </c>
      <c r="T15" s="51">
        <f>+MPC!T15+MMT!T15+HPC!T15+MFF!T15</f>
        <v>2279455.6212999998</v>
      </c>
      <c r="U15" s="12">
        <f>+MPC!U15+MMT!U15+HPC!U15+MFF!U15</f>
        <v>0</v>
      </c>
      <c r="V15" s="52">
        <f>+MPC!V15+MMT!V15+HPC!V15+MFF!V15</f>
        <v>37608</v>
      </c>
      <c r="W15" s="51">
        <f>+MPC!W15+MMT!W15+HPC!W15+MFF!W15</f>
        <v>3656702</v>
      </c>
      <c r="X15" s="12">
        <f>+MPC!X15+MMT!X15+HPC!X15+MFF!X15</f>
        <v>13652</v>
      </c>
      <c r="Y15" s="52">
        <f>+MPC!Y15+MMT!Y15+HPC!Y15+MFF!Y15</f>
        <v>330426</v>
      </c>
      <c r="Z15" s="51">
        <f>+MPC!Z15+MMT!Z15+HPC!Z15+MFF!Z15</f>
        <v>0</v>
      </c>
      <c r="AA15" s="12">
        <f>+MPC!AA15+MMT!AA15+HPC!AA15+MFF!AA15</f>
        <v>0</v>
      </c>
      <c r="AB15" s="52">
        <f>+MPC!AB15+MMT!AB15+HPC!AB15+MFF!AB15</f>
        <v>0</v>
      </c>
      <c r="AC15" s="51">
        <f>+MPC!AC15+MMT!AC15+HPC!AC15+MFF!AC15</f>
        <v>0</v>
      </c>
      <c r="AD15" s="12">
        <f>+MPC!AD15+MMT!AD15+HPC!AD15+MFF!AD15</f>
        <v>0</v>
      </c>
      <c r="AE15" s="52">
        <f>+MPC!AE15+MMT!AE15+HPC!AE15+MFF!AE15</f>
        <v>0</v>
      </c>
      <c r="AF15" s="51">
        <f>+MPC!AF15+MMT!AF15+HPC!AF15+MFF!AF15</f>
        <v>0</v>
      </c>
      <c r="AG15" s="12">
        <f>+MPC!AG15+MMT!AG15+HPC!AG15+MFF!AG15</f>
        <v>0</v>
      </c>
      <c r="AH15" s="52">
        <f>+MPC!AH15+MMT!AH15+HPC!AH15+MFF!AH15</f>
        <v>0</v>
      </c>
      <c r="AI15" s="51">
        <f>+MPC!AI15+MMT!AI15+HPC!AI15+MFF!AI15</f>
        <v>0</v>
      </c>
      <c r="AJ15" s="12">
        <f>+MPC!AJ15+MMT!AJ15+HPC!AJ15+MFF!AJ15</f>
        <v>0</v>
      </c>
      <c r="AK15" s="52">
        <f>+MPC!AK15+MMT!AK15+HPC!AK15+MFF!AK15</f>
        <v>0</v>
      </c>
      <c r="AL15" s="51">
        <f>+MPC!AL15+MMT!AL15+HPC!AL15+MFF!AL15</f>
        <v>0</v>
      </c>
      <c r="AM15" s="12">
        <f>+MPC!AM15+MMT!AM15+HPC!AM15+MFF!AM15</f>
        <v>0</v>
      </c>
      <c r="AN15" s="52">
        <f>+MPC!AN15+MMT!AN15+HPC!AN15+MFF!AN15</f>
        <v>0</v>
      </c>
      <c r="AO15" s="59">
        <f t="shared" si="0"/>
        <v>18266558.621300001</v>
      </c>
    </row>
    <row r="16" spans="1:41" ht="17.25" thickTop="1" thickBot="1" x14ac:dyDescent="0.3">
      <c r="A16" s="58" t="s">
        <v>0</v>
      </c>
      <c r="B16" s="33">
        <f>SUM(B4:B15)</f>
        <v>14330912</v>
      </c>
      <c r="C16" s="24">
        <f t="shared" ref="C16:AO16" si="1">SUM(C4:C15)</f>
        <v>196009</v>
      </c>
      <c r="D16" s="34">
        <f t="shared" si="1"/>
        <v>577977</v>
      </c>
      <c r="E16" s="33">
        <f t="shared" si="1"/>
        <v>16056930</v>
      </c>
      <c r="F16" s="24">
        <f t="shared" si="1"/>
        <v>229487</v>
      </c>
      <c r="G16" s="34">
        <f t="shared" si="1"/>
        <v>798531</v>
      </c>
      <c r="H16" s="33">
        <f t="shared" si="1"/>
        <v>111006094.53559752</v>
      </c>
      <c r="I16" s="24">
        <f t="shared" si="1"/>
        <v>2650976.5152500002</v>
      </c>
      <c r="J16" s="34">
        <f t="shared" si="1"/>
        <v>3527186.3250000002</v>
      </c>
      <c r="K16" s="33">
        <f t="shared" si="1"/>
        <v>0</v>
      </c>
      <c r="L16" s="24">
        <f t="shared" si="1"/>
        <v>0</v>
      </c>
      <c r="M16" s="34">
        <f t="shared" si="1"/>
        <v>0</v>
      </c>
      <c r="N16" s="33">
        <f t="shared" si="1"/>
        <v>10472835</v>
      </c>
      <c r="O16" s="24">
        <f t="shared" si="1"/>
        <v>0</v>
      </c>
      <c r="P16" s="34">
        <f t="shared" si="1"/>
        <v>688451</v>
      </c>
      <c r="Q16" s="33">
        <f t="shared" si="1"/>
        <v>11103267.5118</v>
      </c>
      <c r="R16" s="24">
        <f t="shared" si="1"/>
        <v>121821</v>
      </c>
      <c r="S16" s="34">
        <f t="shared" si="1"/>
        <v>1325433</v>
      </c>
      <c r="T16" s="33">
        <f t="shared" si="1"/>
        <v>5745318.7036000006</v>
      </c>
      <c r="U16" s="24">
        <f t="shared" si="1"/>
        <v>21622</v>
      </c>
      <c r="V16" s="34">
        <f t="shared" si="1"/>
        <v>145434.75</v>
      </c>
      <c r="W16" s="33">
        <f t="shared" si="1"/>
        <v>11616507</v>
      </c>
      <c r="X16" s="24">
        <f t="shared" si="1"/>
        <v>13652</v>
      </c>
      <c r="Y16" s="34">
        <f t="shared" si="1"/>
        <v>330426</v>
      </c>
      <c r="Z16" s="33">
        <f t="shared" si="1"/>
        <v>0</v>
      </c>
      <c r="AA16" s="24">
        <f t="shared" si="1"/>
        <v>0</v>
      </c>
      <c r="AB16" s="34">
        <f t="shared" si="1"/>
        <v>0</v>
      </c>
      <c r="AC16" s="33">
        <f t="shared" si="1"/>
        <v>0</v>
      </c>
      <c r="AD16" s="24">
        <f t="shared" si="1"/>
        <v>0</v>
      </c>
      <c r="AE16" s="34">
        <f t="shared" si="1"/>
        <v>0</v>
      </c>
      <c r="AF16" s="33">
        <f t="shared" si="1"/>
        <v>0</v>
      </c>
      <c r="AG16" s="24">
        <f t="shared" si="1"/>
        <v>0</v>
      </c>
      <c r="AH16" s="34">
        <f t="shared" si="1"/>
        <v>0</v>
      </c>
      <c r="AI16" s="33">
        <f t="shared" si="1"/>
        <v>0</v>
      </c>
      <c r="AJ16" s="24">
        <f t="shared" si="1"/>
        <v>0</v>
      </c>
      <c r="AK16" s="34">
        <f t="shared" si="1"/>
        <v>0</v>
      </c>
      <c r="AL16" s="33">
        <f t="shared" si="1"/>
        <v>0</v>
      </c>
      <c r="AM16" s="24">
        <f t="shared" si="1"/>
        <v>0</v>
      </c>
      <c r="AN16" s="34">
        <f>SUM(AN4:AN15)</f>
        <v>0</v>
      </c>
      <c r="AO16" s="65">
        <f t="shared" si="1"/>
        <v>190958871.34124753</v>
      </c>
    </row>
    <row r="17" spans="1:41" ht="16.5" thickTop="1" thickBot="1" x14ac:dyDescent="0.3">
      <c r="A17" s="72" t="s">
        <v>14</v>
      </c>
      <c r="B17" s="74">
        <f>+MPC!B17+MMT!B17+HPC!B17+MFF!B17</f>
        <v>11278785</v>
      </c>
      <c r="C17" s="74">
        <f>+MPC!C17+MMT!C17+HPC!C17+MFF!C17</f>
        <v>0</v>
      </c>
      <c r="D17" s="74">
        <f>+MPC!D17+MMT!D17+HPC!D17+MFF!D17</f>
        <v>22192</v>
      </c>
      <c r="E17" s="74">
        <f>+MPC!E17+MMT!E17+HPC!E17+MFF!E17</f>
        <v>699024</v>
      </c>
      <c r="F17" s="74">
        <f>+MPC!F17+MMT!F17+HPC!F17+MFF!F17</f>
        <v>0</v>
      </c>
      <c r="G17" s="74">
        <f>+MPC!G17+MMT!G17+HPC!G17+MFF!G17</f>
        <v>0</v>
      </c>
      <c r="H17" s="74">
        <f>+MPC!H17+MMT!H17+HPC!H17+MFF!H17</f>
        <v>0</v>
      </c>
      <c r="I17" s="74">
        <f>+MPC!I17+MMT!I17+HPC!I17+MFF!I17</f>
        <v>0</v>
      </c>
      <c r="J17" s="74">
        <f>+MPC!J17+MMT!J17+HPC!J17+MFF!J17</f>
        <v>0</v>
      </c>
      <c r="K17" s="74">
        <f>+MPC!K17+MMT!K17+HPC!K17+MFF!K17</f>
        <v>0</v>
      </c>
      <c r="L17" s="74">
        <f>+MPC!L17+MMT!L17+HPC!L17+MFF!L17</f>
        <v>0</v>
      </c>
      <c r="M17" s="74">
        <f>+MPC!M17+MMT!M17+HPC!M17+MFF!M17</f>
        <v>0</v>
      </c>
      <c r="N17" s="74">
        <f>+MPC!N17+MMT!N17+HPC!N17+MFF!N17</f>
        <v>0</v>
      </c>
      <c r="O17" s="74">
        <f>+MPC!O17+MMT!O17+HPC!O17+MFF!O17</f>
        <v>0</v>
      </c>
      <c r="P17" s="74">
        <f>+MPC!P17+MMT!P17+HPC!P17+MFF!P17</f>
        <v>0</v>
      </c>
      <c r="Q17" s="74">
        <f>+MPC!Q17+MMT!Q17+HPC!Q17+MFF!Q17</f>
        <v>0</v>
      </c>
      <c r="R17" s="74">
        <f>+MPC!R17+MMT!R17+HPC!R17+MFF!R17</f>
        <v>0</v>
      </c>
      <c r="S17" s="74">
        <f>+MPC!S17+MMT!S17+HPC!S17+MFF!S17</f>
        <v>0</v>
      </c>
      <c r="T17" s="74">
        <f>+MPC!T17+MMT!T17+HPC!T17+MFF!T17</f>
        <v>0</v>
      </c>
      <c r="U17" s="74">
        <f>+MPC!U17+MMT!U17+HPC!U17+MFF!U17</f>
        <v>0</v>
      </c>
      <c r="V17" s="74">
        <f>+MPC!V17+MMT!V17+HPC!V17+MFF!V17</f>
        <v>0</v>
      </c>
      <c r="W17" s="74">
        <f>+MPC!W17+MMT!W17+HPC!W17+MFF!W17</f>
        <v>0</v>
      </c>
      <c r="X17" s="74">
        <f>+MPC!X17+MMT!X17+HPC!X17+MFF!X17</f>
        <v>0</v>
      </c>
      <c r="Y17" s="74">
        <f>+MPC!Y17+MMT!Y17+HPC!Y17+MFF!Y17</f>
        <v>0</v>
      </c>
      <c r="Z17" s="74">
        <f>+MPC!Z17+MMT!Z17+HPC!Z17+MFF!Z17</f>
        <v>0</v>
      </c>
      <c r="AA17" s="74">
        <f>+MPC!AA17+MMT!AA17+HPC!AA17+MFF!AA17</f>
        <v>0</v>
      </c>
      <c r="AB17" s="74">
        <f>+MPC!AB17+MMT!AB17+HPC!AB17+MFF!AB17</f>
        <v>0</v>
      </c>
      <c r="AC17" s="74">
        <f>+MPC!AC17+MMT!AC17+HPC!AC17+MFF!AC17</f>
        <v>0</v>
      </c>
      <c r="AD17" s="74">
        <f>+MPC!AD17+MMT!AD17+HPC!AD17+MFF!AD17</f>
        <v>0</v>
      </c>
      <c r="AE17" s="74">
        <f>+MPC!AE17+MMT!AE17+HPC!AE17+MFF!AE17</f>
        <v>0</v>
      </c>
      <c r="AF17" s="74">
        <f>+MPC!AF17+MMT!AF17+HPC!AF17+MFF!AF17</f>
        <v>0</v>
      </c>
      <c r="AG17" s="74">
        <f>+MPC!AG17+MMT!AG17+HPC!AG17+MFF!AG17</f>
        <v>0</v>
      </c>
      <c r="AH17" s="74">
        <f>+MPC!AH17+MMT!AH17+HPC!AH17+MFF!AH17</f>
        <v>0</v>
      </c>
      <c r="AI17" s="74">
        <f>+MPC!AI17+MMT!AI17+HPC!AI17+MFF!AI17</f>
        <v>0</v>
      </c>
      <c r="AJ17" s="74">
        <f>+MPC!AJ17+MMT!AJ17+HPC!AJ17+MFF!AJ17</f>
        <v>0</v>
      </c>
      <c r="AK17" s="74">
        <f>+MPC!AK17+MMT!AK17+HPC!AK17+MFF!AK17</f>
        <v>0</v>
      </c>
      <c r="AL17" s="74">
        <f>+MPC!AL17+MMT!AL17+HPC!AL17+MFF!AL17</f>
        <v>0</v>
      </c>
      <c r="AM17" s="74">
        <f>+MPC!AM17+MMT!AM17+HPC!AM17+MFF!AM17</f>
        <v>0</v>
      </c>
      <c r="AN17" s="74">
        <f>+MPC!AN17+MMT!AN17+HPC!AN17+MFF!AN17</f>
        <v>0</v>
      </c>
      <c r="AO17" s="86">
        <v>12000000</v>
      </c>
    </row>
    <row r="18" spans="1:41" ht="15.75" thickBot="1" x14ac:dyDescent="0.3">
      <c r="A18" s="77" t="s">
        <v>16</v>
      </c>
      <c r="B18" s="79">
        <f>+MPC!B18+MMT!B18+HPC!B18+MFF!B18</f>
        <v>3052127</v>
      </c>
      <c r="C18" s="79">
        <f>+MPC!C18+MMT!C18+HPC!C18+MFF!C18</f>
        <v>196000</v>
      </c>
      <c r="D18" s="79">
        <f>+MPC!D18+MMT!D18+HPC!D18+MFF!D18</f>
        <v>555785</v>
      </c>
      <c r="E18" s="79">
        <f>+MPC!E18+MMT!E18+HPC!E18+MFF!E18</f>
        <v>12816372</v>
      </c>
      <c r="F18" s="79">
        <f>+MPC!F18+MMT!F18+HPC!F18+MFF!F18</f>
        <v>130760</v>
      </c>
      <c r="G18" s="79">
        <f>+MPC!G18+MMT!G18+HPC!G18+MFF!G18</f>
        <v>442829</v>
      </c>
      <c r="H18" s="79">
        <f>+MPC!H18+MMT!H18+HPC!H18+MFF!H18</f>
        <v>6621244</v>
      </c>
      <c r="I18" s="79">
        <f>+MPC!I18+MMT!I18+HPC!I18+MFF!I18</f>
        <v>0</v>
      </c>
      <c r="J18" s="79">
        <f>+MPC!J18+MMT!J18+HPC!J18+MFF!J18</f>
        <v>0</v>
      </c>
      <c r="K18" s="79">
        <f>+MPC!K18+MMT!K18+HPC!K18+MFF!K18</f>
        <v>0</v>
      </c>
      <c r="L18" s="79">
        <f>+MPC!L18+MMT!L18+HPC!L18+MFF!L18</f>
        <v>0</v>
      </c>
      <c r="M18" s="79">
        <f>+MPC!M18+MMT!M18+HPC!M18+MFF!M18</f>
        <v>0</v>
      </c>
      <c r="N18" s="79">
        <f>+MPC!N18+MMT!N18+HPC!N18+MFF!N18</f>
        <v>0</v>
      </c>
      <c r="O18" s="79">
        <f>+MPC!O18+MMT!O18+HPC!O18+MFF!O18</f>
        <v>0</v>
      </c>
      <c r="P18" s="79">
        <f>+MPC!P18+MMT!P18+HPC!P18+MFF!P18</f>
        <v>0</v>
      </c>
      <c r="Q18" s="79">
        <f>+MPC!Q18+MMT!Q18+HPC!Q18+MFF!Q18</f>
        <v>0</v>
      </c>
      <c r="R18" s="79">
        <f>+MPC!R18+MMT!R18+HPC!R18+MFF!R18</f>
        <v>0</v>
      </c>
      <c r="S18" s="79">
        <f>+MPC!S18+MMT!S18+HPC!S18+MFF!S18</f>
        <v>0</v>
      </c>
      <c r="T18" s="79">
        <f>+MPC!T18+MMT!T18+HPC!T18+MFF!T18</f>
        <v>0</v>
      </c>
      <c r="U18" s="79">
        <f>+MPC!U18+MMT!U18+HPC!U18+MFF!U18</f>
        <v>0</v>
      </c>
      <c r="V18" s="79">
        <f>+MPC!V18+MMT!V18+HPC!V18+MFF!V18</f>
        <v>0</v>
      </c>
      <c r="W18" s="79">
        <f>+MPC!W18+MMT!W18+HPC!W18+MFF!W18</f>
        <v>0</v>
      </c>
      <c r="X18" s="79">
        <f>+MPC!X18+MMT!X18+HPC!X18+MFF!X18</f>
        <v>0</v>
      </c>
      <c r="Y18" s="79">
        <f>+MPC!Y18+MMT!Y18+HPC!Y18+MFF!Y18</f>
        <v>0</v>
      </c>
      <c r="Z18" s="79">
        <f>+MPC!Z18+MMT!Z18+HPC!Z18+MFF!Z18</f>
        <v>0</v>
      </c>
      <c r="AA18" s="79">
        <f>+MPC!AA18+MMT!AA18+HPC!AA18+MFF!AA18</f>
        <v>0</v>
      </c>
      <c r="AB18" s="79">
        <f>+MPC!AB18+MMT!AB18+HPC!AB18+MFF!AB18</f>
        <v>0</v>
      </c>
      <c r="AC18" s="79">
        <f>+MPC!AC18+MMT!AC18+HPC!AC18+MFF!AC18</f>
        <v>0</v>
      </c>
      <c r="AD18" s="79">
        <f>+MPC!AD18+MMT!AD18+HPC!AD18+MFF!AD18</f>
        <v>0</v>
      </c>
      <c r="AE18" s="79">
        <f>+MPC!AE18+MMT!AE18+HPC!AE18+MFF!AE18</f>
        <v>0</v>
      </c>
      <c r="AF18" s="79">
        <f>+MPC!AF18+MMT!AF18+HPC!AF18+MFF!AF18</f>
        <v>0</v>
      </c>
      <c r="AG18" s="79">
        <f>+MPC!AG18+MMT!AG18+HPC!AG18+MFF!AG18</f>
        <v>0</v>
      </c>
      <c r="AH18" s="79">
        <f>+MPC!AH18+MMT!AH18+HPC!AH18+MFF!AH18</f>
        <v>0</v>
      </c>
      <c r="AI18" s="79">
        <f>+MPC!AI18+MMT!AI18+HPC!AI18+MFF!AI18</f>
        <v>0</v>
      </c>
      <c r="AJ18" s="79">
        <f>+MPC!AJ18+MMT!AJ18+HPC!AJ18+MFF!AJ18</f>
        <v>0</v>
      </c>
      <c r="AK18" s="79">
        <f>+MPC!AK18+MMT!AK18+HPC!AK18+MFF!AK18</f>
        <v>0</v>
      </c>
      <c r="AL18" s="79">
        <f>+MPC!AL18+MMT!AL18+HPC!AL18+MFF!AL18</f>
        <v>0</v>
      </c>
      <c r="AM18" s="79">
        <f>+MPC!AM18+MMT!AM18+HPC!AM18+MFF!AM18</f>
        <v>0</v>
      </c>
      <c r="AN18" s="79">
        <f>+MPC!AN18+MMT!AN18+HPC!AN18+MFF!AN18</f>
        <v>0</v>
      </c>
      <c r="AO18" s="89">
        <f>+MPC!AO18+MMT!AO18+HPC!AO18+MFF!AO18</f>
        <v>23815117</v>
      </c>
    </row>
    <row r="19" spans="1:41" ht="15.75" thickBot="1" x14ac:dyDescent="0.3">
      <c r="A19" s="77" t="s">
        <v>17</v>
      </c>
      <c r="B19" s="79">
        <f>+MPC!B19+MMT!B19+HPC!B19+MFF!B19</f>
        <v>0</v>
      </c>
      <c r="C19" s="79">
        <f>+MPC!C19+MMT!C19+HPC!C19+MFF!C19</f>
        <v>0</v>
      </c>
      <c r="D19" s="79">
        <f>+MPC!D19+MMT!D19+HPC!D19+MFF!D19</f>
        <v>0</v>
      </c>
      <c r="E19" s="79">
        <f>+MPC!E19+MMT!E19+HPC!E19+MFF!E19</f>
        <v>2541534</v>
      </c>
      <c r="F19" s="79">
        <f>+MPC!F19+MMT!F19+HPC!F19+MFF!F19</f>
        <v>0</v>
      </c>
      <c r="G19" s="79">
        <f>+MPC!G19+MMT!G19+HPC!G19+MFF!G19</f>
        <v>0</v>
      </c>
      <c r="H19" s="79">
        <f>+MPC!H19+MMT!H19+HPC!H19+MFF!H19</f>
        <v>7663576</v>
      </c>
      <c r="I19" s="79">
        <f>+MPC!I19+MMT!I19+HPC!I19+MFF!I19</f>
        <v>0</v>
      </c>
      <c r="J19" s="79">
        <f>+MPC!J19+MMT!J19+HPC!J19+MFF!J19</f>
        <v>0</v>
      </c>
      <c r="K19" s="79">
        <f>+MPC!K19+MMT!K19+HPC!K19+MFF!K19</f>
        <v>0</v>
      </c>
      <c r="L19" s="79">
        <f>+MPC!L19+MMT!L19+HPC!L19+MFF!L19</f>
        <v>0</v>
      </c>
      <c r="M19" s="79">
        <f>+MPC!M19+MMT!M19+HPC!M19+MFF!M19</f>
        <v>0</v>
      </c>
      <c r="N19" s="79">
        <f>+MPC!N19+MMT!N19+HPC!N19+MFF!N19</f>
        <v>0</v>
      </c>
      <c r="O19" s="79">
        <f>+MPC!O19+MMT!O19+HPC!O19+MFF!O19</f>
        <v>0</v>
      </c>
      <c r="P19" s="79">
        <f>+MPC!P19+MMT!P19+HPC!P19+MFF!P19</f>
        <v>0</v>
      </c>
      <c r="Q19" s="79">
        <f>+MPC!Q19+MMT!Q19+HPC!Q19+MFF!Q19</f>
        <v>0</v>
      </c>
      <c r="R19" s="79">
        <f>+MPC!R19+MMT!R19+HPC!R19+MFF!R19</f>
        <v>0</v>
      </c>
      <c r="S19" s="79">
        <f>+MPC!S19+MMT!S19+HPC!S19+MFF!S19</f>
        <v>0</v>
      </c>
      <c r="T19" s="79">
        <f>+MPC!T19+MMT!T19+HPC!T19+MFF!T19</f>
        <v>0</v>
      </c>
      <c r="U19" s="79">
        <f>+MPC!U19+MMT!U19+HPC!U19+MFF!U19</f>
        <v>0</v>
      </c>
      <c r="V19" s="79">
        <f>+MPC!V19+MMT!V19+HPC!V19+MFF!V19</f>
        <v>0</v>
      </c>
      <c r="W19" s="79">
        <f>+MPC!W19+MMT!W19+HPC!W19+MFF!W19</f>
        <v>0</v>
      </c>
      <c r="X19" s="79">
        <f>+MPC!X19+MMT!X19+HPC!X19+MFF!X19</f>
        <v>0</v>
      </c>
      <c r="Y19" s="79">
        <f>+MPC!Y19+MMT!Y19+HPC!Y19+MFF!Y19</f>
        <v>0</v>
      </c>
      <c r="Z19" s="79">
        <f>+MPC!Z19+MMT!Z19+HPC!Z19+MFF!Z19</f>
        <v>0</v>
      </c>
      <c r="AA19" s="79">
        <f>+MPC!AA19+MMT!AA19+HPC!AA19+MFF!AA19</f>
        <v>0</v>
      </c>
      <c r="AB19" s="79">
        <f>+MPC!AB19+MMT!AB19+HPC!AB19+MFF!AB19</f>
        <v>0</v>
      </c>
      <c r="AC19" s="79">
        <f>+MPC!AC19+MMT!AC19+HPC!AC19+MFF!AC19</f>
        <v>0</v>
      </c>
      <c r="AD19" s="79">
        <f>+MPC!AD19+MMT!AD19+HPC!AD19+MFF!AD19</f>
        <v>0</v>
      </c>
      <c r="AE19" s="79">
        <f>+MPC!AE19+MMT!AE19+HPC!AE19+MFF!AE19</f>
        <v>0</v>
      </c>
      <c r="AF19" s="79">
        <f>+MPC!AF19+MMT!AF19+HPC!AF19+MFF!AF19</f>
        <v>0</v>
      </c>
      <c r="AG19" s="79">
        <f>+MPC!AG19+MMT!AG19+HPC!AG19+MFF!AG19</f>
        <v>0</v>
      </c>
      <c r="AH19" s="79">
        <f>+MPC!AH19+MMT!AH19+HPC!AH19+MFF!AH19</f>
        <v>0</v>
      </c>
      <c r="AI19" s="79">
        <f>+MPC!AI19+MMT!AI19+HPC!AI19+MFF!AI19</f>
        <v>0</v>
      </c>
      <c r="AJ19" s="79">
        <f>+MPC!AJ19+MMT!AJ19+HPC!AJ19+MFF!AJ19</f>
        <v>0</v>
      </c>
      <c r="AK19" s="79">
        <f>+MPC!AK19+MMT!AK19+HPC!AK19+MFF!AK19</f>
        <v>0</v>
      </c>
      <c r="AL19" s="79">
        <f>+MPC!AL19+MMT!AL19+HPC!AL19+MFF!AL19</f>
        <v>0</v>
      </c>
      <c r="AM19" s="79">
        <f>+MPC!AM19+MMT!AM19+HPC!AM19+MFF!AM19</f>
        <v>0</v>
      </c>
      <c r="AN19" s="79">
        <f>+MPC!AN19+MMT!AN19+HPC!AN19+MFF!AN19</f>
        <v>0</v>
      </c>
      <c r="AO19" s="89">
        <f>+MPC!AO19+MMT!AO19+HPC!AO19+MFF!AO19</f>
        <v>10205110</v>
      </c>
    </row>
    <row r="20" spans="1:41" ht="16.5" thickBot="1" x14ac:dyDescent="0.3">
      <c r="A20" s="81" t="s">
        <v>5</v>
      </c>
      <c r="B20" s="82">
        <f>+B16-B17-B18</f>
        <v>0</v>
      </c>
      <c r="C20" s="82">
        <f t="shared" ref="C20:AN20" si="2">+C16-C17-C18</f>
        <v>9</v>
      </c>
      <c r="D20" s="82">
        <f>+D16-D17-D18</f>
        <v>0</v>
      </c>
      <c r="E20" s="82">
        <f>+E16-E17-E18-E19</f>
        <v>0</v>
      </c>
      <c r="F20" s="82">
        <f>+F16-F17-F18-F19</f>
        <v>98727</v>
      </c>
      <c r="G20" s="82">
        <f>+G16-G17-G18-G19</f>
        <v>355702</v>
      </c>
      <c r="H20" s="82">
        <f>+H16-H18-H19</f>
        <v>96721274.535597518</v>
      </c>
      <c r="I20" s="82">
        <f t="shared" si="2"/>
        <v>2650976.5152500002</v>
      </c>
      <c r="J20" s="82">
        <f t="shared" si="2"/>
        <v>3527186.3250000002</v>
      </c>
      <c r="K20" s="82">
        <f t="shared" si="2"/>
        <v>0</v>
      </c>
      <c r="L20" s="82">
        <f t="shared" si="2"/>
        <v>0</v>
      </c>
      <c r="M20" s="82">
        <f t="shared" si="2"/>
        <v>0</v>
      </c>
      <c r="N20" s="82">
        <f t="shared" si="2"/>
        <v>10472835</v>
      </c>
      <c r="O20" s="82">
        <f t="shared" si="2"/>
        <v>0</v>
      </c>
      <c r="P20" s="82">
        <f t="shared" si="2"/>
        <v>688451</v>
      </c>
      <c r="Q20" s="82">
        <f t="shared" si="2"/>
        <v>11103267.5118</v>
      </c>
      <c r="R20" s="82">
        <f t="shared" si="2"/>
        <v>121821</v>
      </c>
      <c r="S20" s="82">
        <f t="shared" si="2"/>
        <v>1325433</v>
      </c>
      <c r="T20" s="82">
        <f t="shared" si="2"/>
        <v>5745318.7036000006</v>
      </c>
      <c r="U20" s="82">
        <f t="shared" si="2"/>
        <v>21622</v>
      </c>
      <c r="V20" s="82">
        <f t="shared" si="2"/>
        <v>145434.75</v>
      </c>
      <c r="W20" s="82">
        <f t="shared" si="2"/>
        <v>11616507</v>
      </c>
      <c r="X20" s="82">
        <f t="shared" si="2"/>
        <v>13652</v>
      </c>
      <c r="Y20" s="82">
        <f t="shared" si="2"/>
        <v>330426</v>
      </c>
      <c r="Z20" s="82">
        <f t="shared" si="2"/>
        <v>0</v>
      </c>
      <c r="AA20" s="82">
        <f t="shared" si="2"/>
        <v>0</v>
      </c>
      <c r="AB20" s="82">
        <f t="shared" si="2"/>
        <v>0</v>
      </c>
      <c r="AC20" s="82">
        <f t="shared" si="2"/>
        <v>0</v>
      </c>
      <c r="AD20" s="82">
        <f t="shared" si="2"/>
        <v>0</v>
      </c>
      <c r="AE20" s="82">
        <f t="shared" si="2"/>
        <v>0</v>
      </c>
      <c r="AF20" s="82">
        <f t="shared" si="2"/>
        <v>0</v>
      </c>
      <c r="AG20" s="82">
        <f t="shared" si="2"/>
        <v>0</v>
      </c>
      <c r="AH20" s="82">
        <f t="shared" si="2"/>
        <v>0</v>
      </c>
      <c r="AI20" s="82">
        <f t="shared" si="2"/>
        <v>0</v>
      </c>
      <c r="AJ20" s="82">
        <f t="shared" si="2"/>
        <v>0</v>
      </c>
      <c r="AK20" s="82">
        <f t="shared" si="2"/>
        <v>0</v>
      </c>
      <c r="AL20" s="82">
        <f t="shared" si="2"/>
        <v>0</v>
      </c>
      <c r="AM20" s="82">
        <f t="shared" si="2"/>
        <v>0</v>
      </c>
      <c r="AN20" s="82">
        <f t="shared" si="2"/>
        <v>0</v>
      </c>
      <c r="AO20" s="83">
        <f>+AO16-AO17-AO18-AO19</f>
        <v>144938644.34124753</v>
      </c>
    </row>
    <row r="21" spans="1:41" ht="15.75" thickTop="1" x14ac:dyDescent="0.25"/>
    <row r="26" spans="1:41" x14ac:dyDescent="0.25">
      <c r="T26" s="4"/>
      <c r="U26" s="4"/>
      <c r="V26" s="4"/>
      <c r="W26" s="5"/>
      <c r="X26" s="5"/>
      <c r="Y26" s="5"/>
    </row>
    <row r="27" spans="1:41" x14ac:dyDescent="0.25">
      <c r="T27" s="4"/>
      <c r="U27" s="4"/>
      <c r="V27" s="4"/>
      <c r="W27" s="5"/>
      <c r="X27" s="5"/>
      <c r="Y27" s="5"/>
    </row>
    <row r="28" spans="1:41" x14ac:dyDescent="0.25">
      <c r="T28" s="4"/>
      <c r="U28" s="4"/>
      <c r="V28" s="4"/>
      <c r="W28" s="5"/>
      <c r="X28" s="5"/>
      <c r="Y28" s="5"/>
    </row>
    <row r="29" spans="1:41" x14ac:dyDescent="0.25">
      <c r="T29" s="4"/>
      <c r="U29" s="4"/>
      <c r="V29" s="4"/>
      <c r="W29" s="5"/>
      <c r="X29" s="5"/>
      <c r="Y29" s="5"/>
    </row>
    <row r="30" spans="1:41" x14ac:dyDescent="0.25">
      <c r="T30" s="4"/>
      <c r="U30" s="4"/>
      <c r="V30" s="4"/>
      <c r="W30" s="5"/>
      <c r="X30" s="5"/>
      <c r="Y30" s="5"/>
    </row>
    <row r="31" spans="1:41" x14ac:dyDescent="0.25">
      <c r="T31" s="4"/>
      <c r="U31" s="4"/>
      <c r="V31" s="4"/>
      <c r="W31" s="5"/>
      <c r="X31" s="5"/>
      <c r="Y31" s="5"/>
    </row>
    <row r="32" spans="1:41" x14ac:dyDescent="0.25">
      <c r="T32" s="4"/>
      <c r="U32" s="4"/>
      <c r="V32" s="4"/>
      <c r="W32" s="5"/>
      <c r="X32" s="5"/>
      <c r="Y32" s="5"/>
    </row>
    <row r="33" spans="20:25" x14ac:dyDescent="0.25">
      <c r="T33" s="4"/>
      <c r="U33" s="4"/>
      <c r="V33" s="4"/>
      <c r="W33" s="5"/>
      <c r="X33" s="5"/>
      <c r="Y33" s="5"/>
    </row>
  </sheetData>
  <mergeCells count="14">
    <mergeCell ref="Q2:S2"/>
    <mergeCell ref="T2:V2"/>
    <mergeCell ref="W2:Y2"/>
    <mergeCell ref="Z2:AB2"/>
    <mergeCell ref="B2:D2"/>
    <mergeCell ref="E2:G2"/>
    <mergeCell ref="H2:J2"/>
    <mergeCell ref="K2:M2"/>
    <mergeCell ref="N2:P2"/>
    <mergeCell ref="AC2:AE2"/>
    <mergeCell ref="AF2:AH2"/>
    <mergeCell ref="AI2:AK2"/>
    <mergeCell ref="AL2:AN2"/>
    <mergeCell ref="AO2:AO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F6B0-2A2C-4A34-8AE8-AA0A5FFC8DD1}">
  <dimension ref="B1:H22"/>
  <sheetViews>
    <sheetView workbookViewId="0">
      <selection activeCell="E20" sqref="E20"/>
    </sheetView>
  </sheetViews>
  <sheetFormatPr defaultRowHeight="15" x14ac:dyDescent="0.25"/>
  <cols>
    <col min="2" max="2" width="4.5703125" style="6" customWidth="1"/>
    <col min="3" max="3" width="32.7109375" style="6" bestFit="1" customWidth="1"/>
    <col min="4" max="4" width="23.7109375" style="6" customWidth="1"/>
    <col min="5" max="5" width="16.42578125" style="6" bestFit="1" customWidth="1"/>
    <col min="6" max="6" width="18" style="6" bestFit="1" customWidth="1"/>
    <col min="7" max="7" width="16.42578125" style="6" bestFit="1" customWidth="1"/>
    <col min="8" max="8" width="19.42578125" style="6" bestFit="1" customWidth="1"/>
  </cols>
  <sheetData>
    <row r="1" spans="2:8" ht="15.75" thickBot="1" x14ac:dyDescent="0.3"/>
    <row r="2" spans="2:8" ht="16.5" thickTop="1" thickBot="1" x14ac:dyDescent="0.3">
      <c r="B2" s="70"/>
      <c r="C2" s="68"/>
      <c r="D2" s="68">
        <v>5111</v>
      </c>
      <c r="E2" s="68">
        <v>5110</v>
      </c>
      <c r="F2" s="68">
        <v>3062</v>
      </c>
      <c r="G2" s="68">
        <v>3154</v>
      </c>
      <c r="H2" s="69"/>
    </row>
    <row r="3" spans="2:8" ht="20.25" thickTop="1" thickBot="1" x14ac:dyDescent="0.3">
      <c r="B3" s="71"/>
      <c r="C3" s="66"/>
      <c r="D3" s="66" t="s">
        <v>1</v>
      </c>
      <c r="E3" s="66" t="s">
        <v>2</v>
      </c>
      <c r="F3" s="66" t="s">
        <v>3</v>
      </c>
      <c r="G3" s="66" t="s">
        <v>4</v>
      </c>
      <c r="H3" s="67" t="s">
        <v>0</v>
      </c>
    </row>
    <row r="4" spans="2:8" ht="20.25" thickTop="1" thickBot="1" x14ac:dyDescent="0.3">
      <c r="B4" s="99">
        <v>1</v>
      </c>
      <c r="C4" s="100" t="s">
        <v>6</v>
      </c>
      <c r="D4" s="101">
        <f>+MPC!B16+MPC!E16+MPC!H16+MPC!K16+MPC!N16+MPC!Q16+MPC!T16+MPC!W16+MPC!Z16+MPC!AC16+MPC!AF16+MPC!AI16+MPC!AL16</f>
        <v>64401282.118497498</v>
      </c>
      <c r="E4" s="101">
        <f>+MMT!B16+MMT!E16+MMT!H16+MMT!K16+MMT!N16+MMT!Q16+MMT!T16+MMT!W16+MMT!Z16+MMT!AC16+MMT!AF16+MMT!AI16+MMT!AL16</f>
        <v>6004910</v>
      </c>
      <c r="F4" s="101">
        <f>+HPC!B16+HPC!E16+HPC!H16+HPC!K16+HPC!N16+HPC!Q16+HPC!T16+HPC!W16+HPC!Z16+HPC!AC16+HPC!AF16+HPC!AI16+HPC!AL16</f>
        <v>105527627</v>
      </c>
      <c r="G4" s="101">
        <f>+MFF!B16+MFF!E16+MFF!H16+MFF!K16+MFF!N16+MFF!Q16+MFF!T16+MFF!W16+MFF!Z16+MFF!AC16+MFF!AF16+MFF!AI16+MFF!AL16</f>
        <v>4398045.6325000003</v>
      </c>
      <c r="H4" s="102">
        <f>SUM(D4:G4)</f>
        <v>180331864.75099748</v>
      </c>
    </row>
    <row r="5" spans="2:8" ht="19.5" thickBot="1" x14ac:dyDescent="0.3">
      <c r="B5" s="103">
        <v>2</v>
      </c>
      <c r="C5" s="104" t="s">
        <v>12</v>
      </c>
      <c r="D5" s="105">
        <f>+MPC!C16+MPC!F16+MPC!I16+MPC!L16+MPC!O16+MPC!R16+MPC!U16+MPC!X16+MPC!AA16+MPC!AD16+MPC!AG16+MPC!AJ16+MPC!AM16</f>
        <v>374680.13524999993</v>
      </c>
      <c r="E5" s="105">
        <f>+MMT!C16+MMT!F16+MMT!I16+MMT!L16+MMT!O16+MMT!R16+MMT!U16+MMT!X16+MMT!AA16+MMT!AD16+MMT!AG16+MMT!AJ16+MMT!AM16</f>
        <v>0</v>
      </c>
      <c r="F5" s="105">
        <f>+HPC!C16+HPC!F16+HPC!I16+HPC!L16+HPC!O16+HPC!R16+HPC!U16+HPC!X16+HPC!AA16+HPC!AD16+HPC!AG16+HPC!AJ16+HPC!AM16</f>
        <v>2858887.38</v>
      </c>
      <c r="G5" s="105">
        <f>+MFF!C16+MFF!F16+MFF!I16+MFF!L16+MFF!O16+MFF!R16+MFF!U16+MFF!X16+MFF!AA16+MFF!AD16+MFF!AG16+MFF!AJ16+MFF!AM16</f>
        <v>0</v>
      </c>
      <c r="H5" s="106">
        <f t="shared" ref="H5:H7" si="0">SUM(D5:G5)</f>
        <v>3233567.5152499997</v>
      </c>
    </row>
    <row r="6" spans="2:8" ht="19.5" thickBot="1" x14ac:dyDescent="0.3">
      <c r="B6" s="107">
        <v>3</v>
      </c>
      <c r="C6" s="108" t="s">
        <v>7</v>
      </c>
      <c r="D6" s="109">
        <f>+MPC!D16+MPC!G16+MPC!J16+MPC!M16+MPC!P16+MPC!S16+MPC!V16+MPC!Y16+MPC!AB16+MPC!AE16+MPC!AH16+MPC!AK16+MPC!AN16</f>
        <v>4660324.8250000002</v>
      </c>
      <c r="E6" s="110">
        <f>+MMT!D16+MMT!G16+MMT!J16+MMT!M16+MMT!P16+MMT!S16+MMT!V16+MMT!Y16+MMT!AB16+MMT!AE16+MMT!AH16+MMT!AK16+MMT!AN15</f>
        <v>219482</v>
      </c>
      <c r="F6" s="110">
        <f>+HPC!D16+HPC!G16+HPC!J16+HPC!M16+HPC!P16+HPC!S16+HPC!V16+HPC!Y16+HPC!AB16+HPC!AE16+HPC!AH16+HPC!AK16+HPC!AN16</f>
        <v>2513632.25</v>
      </c>
      <c r="G6" s="110">
        <f>+MFF!D16+MFF!G16+MFF!J16+MFF!M16+MFF!P16+MFF!S16+MFF!V16+MFF!Y16+MFF!AB16+MFF!AE16+MFF!AH16+MFF!AK16+MFF!AN16</f>
        <v>0</v>
      </c>
      <c r="H6" s="111">
        <f t="shared" si="0"/>
        <v>7393439.0750000002</v>
      </c>
    </row>
    <row r="7" spans="2:8" ht="20.25" thickTop="1" thickBot="1" x14ac:dyDescent="0.3">
      <c r="B7" s="95">
        <v>4</v>
      </c>
      <c r="C7" s="96" t="s">
        <v>8</v>
      </c>
      <c r="D7" s="97">
        <f>SUM(D4:D6)</f>
        <v>69436287.078747496</v>
      </c>
      <c r="E7" s="98">
        <f>SUM(E4:E6)</f>
        <v>6224392</v>
      </c>
      <c r="F7" s="98">
        <f>SUM(F4:F6)</f>
        <v>110900146.63</v>
      </c>
      <c r="G7" s="98">
        <f>SUM(G4:G6)</f>
        <v>4398045.6325000003</v>
      </c>
      <c r="H7" s="97">
        <f t="shared" si="0"/>
        <v>190958871.3412475</v>
      </c>
    </row>
    <row r="8" spans="2:8" ht="20.25" thickTop="1" thickBot="1" x14ac:dyDescent="0.3">
      <c r="B8" s="90"/>
      <c r="C8" s="90" t="s">
        <v>19</v>
      </c>
      <c r="D8" s="91">
        <v>14845654.5</v>
      </c>
      <c r="E8" s="91">
        <v>2826144</v>
      </c>
      <c r="F8" s="91">
        <v>27558221.5</v>
      </c>
      <c r="G8" s="91">
        <v>790207</v>
      </c>
      <c r="H8" s="91">
        <v>46020227</v>
      </c>
    </row>
    <row r="9" spans="2:8" ht="20.25" thickTop="1" thickBot="1" x14ac:dyDescent="0.3">
      <c r="B9" s="92"/>
      <c r="C9" s="93" t="s">
        <v>5</v>
      </c>
      <c r="D9" s="94">
        <f>+D7-D8</f>
        <v>54590632.578747496</v>
      </c>
      <c r="E9" s="94">
        <f t="shared" ref="E9:H9" si="1">+E7-E8</f>
        <v>3398248</v>
      </c>
      <c r="F9" s="94">
        <f t="shared" si="1"/>
        <v>83341925.129999995</v>
      </c>
      <c r="G9" s="94">
        <f t="shared" si="1"/>
        <v>3607838.6325000003</v>
      </c>
      <c r="H9" s="94">
        <f t="shared" si="1"/>
        <v>144938644.3412475</v>
      </c>
    </row>
    <row r="10" spans="2:8" ht="15.75" thickTop="1" x14ac:dyDescent="0.25"/>
    <row r="11" spans="2:8" x14ac:dyDescent="0.25">
      <c r="H11" s="7"/>
    </row>
    <row r="12" spans="2:8" x14ac:dyDescent="0.25">
      <c r="D12" s="8"/>
      <c r="E12" s="8"/>
      <c r="F12" s="8"/>
      <c r="G12" s="8"/>
      <c r="H12" s="8"/>
    </row>
    <row r="14" spans="2:8" x14ac:dyDescent="0.25">
      <c r="F14" s="10"/>
    </row>
    <row r="15" spans="2:8" x14ac:dyDescent="0.25">
      <c r="F15" s="10"/>
    </row>
    <row r="16" spans="2:8" x14ac:dyDescent="0.25">
      <c r="D16" s="8"/>
      <c r="E16" s="8"/>
      <c r="F16" s="8"/>
      <c r="G16" s="8"/>
      <c r="H16" s="8"/>
    </row>
    <row r="17" spans="4:8" x14ac:dyDescent="0.25">
      <c r="D17" s="9"/>
      <c r="E17" s="9"/>
      <c r="F17" s="9"/>
      <c r="G17" s="9"/>
      <c r="H17" s="9"/>
    </row>
    <row r="18" spans="4:8" x14ac:dyDescent="0.25">
      <c r="F18" s="9"/>
      <c r="H18" s="9"/>
    </row>
    <row r="19" spans="4:8" x14ac:dyDescent="0.25">
      <c r="D19" s="9"/>
      <c r="E19" s="9"/>
      <c r="F19" s="9"/>
      <c r="G19" s="9"/>
      <c r="H19" s="9"/>
    </row>
    <row r="20" spans="4:8" x14ac:dyDescent="0.25">
      <c r="D20" s="9"/>
      <c r="E20" s="9"/>
      <c r="F20" s="9"/>
      <c r="G20" s="9"/>
      <c r="H20" s="9"/>
    </row>
    <row r="21" spans="4:8" x14ac:dyDescent="0.25">
      <c r="D21" s="9"/>
      <c r="E21" s="9"/>
      <c r="F21" s="9"/>
      <c r="G21" s="9"/>
      <c r="H21" s="9"/>
    </row>
    <row r="22" spans="4:8" x14ac:dyDescent="0.25">
      <c r="D22" s="9"/>
      <c r="E22" s="9"/>
      <c r="F22" s="9"/>
      <c r="G22" s="9"/>
      <c r="H22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MPC</vt:lpstr>
      <vt:lpstr>MMT</vt:lpstr>
      <vt:lpstr>HPC</vt:lpstr>
      <vt:lpstr>MFF</vt:lpstr>
      <vt:lpstr>Summary</vt:lpstr>
      <vt:lpstr>grand total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2019-07-22T10:31:05Z</dcterms:modified>
</cp:coreProperties>
</file>