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4C6AA65C-8DFE-4F57-B5CC-E111EA2A3F56}" xr6:coauthVersionLast="37" xr6:coauthVersionMax="37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30" i="1" l="1"/>
  <c r="L29" i="1"/>
  <c r="L25" i="1"/>
  <c r="L24" i="1"/>
  <c r="L21" i="1"/>
  <c r="L18" i="1"/>
  <c r="L16" i="1"/>
  <c r="L15" i="1"/>
  <c r="L14" i="1"/>
  <c r="L13" i="1"/>
  <c r="L10" i="1"/>
  <c r="L9" i="1" s="1"/>
  <c r="L8" i="1"/>
  <c r="L7" i="1"/>
  <c r="L6" i="1"/>
  <c r="L4" i="1"/>
  <c r="L3" i="1"/>
  <c r="M33" i="1" l="1"/>
</calcChain>
</file>

<file path=xl/sharedStrings.xml><?xml version="1.0" encoding="utf-8"?>
<sst xmlns="http://schemas.openxmlformats.org/spreadsheetml/2006/main" count="190" uniqueCount="36">
  <si>
    <t>#</t>
  </si>
  <si>
    <t>Month</t>
  </si>
  <si>
    <t>Year</t>
  </si>
  <si>
    <t>Date</t>
  </si>
  <si>
    <t>Invoice No :</t>
  </si>
  <si>
    <t>Proforma Invoice</t>
  </si>
  <si>
    <t>System Ref No:</t>
  </si>
  <si>
    <t xml:space="preserve">country </t>
  </si>
  <si>
    <t>Customer</t>
  </si>
  <si>
    <t>Brand</t>
  </si>
  <si>
    <t>itenty</t>
  </si>
  <si>
    <t>US$</t>
  </si>
  <si>
    <t>PTR</t>
  </si>
  <si>
    <t>Oct</t>
  </si>
  <si>
    <t>Jordan</t>
  </si>
  <si>
    <t>Modern Arab Distribution Co. Ltd</t>
  </si>
  <si>
    <t>Clear Shampoo</t>
  </si>
  <si>
    <t>Hair Category</t>
  </si>
  <si>
    <t>Lux Shower Gel</t>
  </si>
  <si>
    <t>Personal Wash Category</t>
  </si>
  <si>
    <t>signal</t>
  </si>
  <si>
    <t>Oral Category</t>
  </si>
  <si>
    <t>Close Up</t>
  </si>
  <si>
    <t>Sunsilk Shampoo</t>
  </si>
  <si>
    <t>1600790336/1600790336</t>
  </si>
  <si>
    <t>2600821504/</t>
  </si>
  <si>
    <t>Lebanon</t>
  </si>
  <si>
    <t>Endurance</t>
  </si>
  <si>
    <t>Nov</t>
  </si>
  <si>
    <t>1600813324/1600814603</t>
  </si>
  <si>
    <t>3649027358/3649027487</t>
  </si>
  <si>
    <t>2600845123/2600846269</t>
  </si>
  <si>
    <t>1600812062/1600812070</t>
  </si>
  <si>
    <t>2600843799/2600843798</t>
  </si>
  <si>
    <t>dove cream shower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</si>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</sst>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dd/mm/yyyy;@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  <font>
      <b/>
      <sz val="10"/>
      <color indexed="8"/>
      <name val="Arial"/>
      <family val="2"/>
    </font>
    <font>
      <sz val="10"/>
      <color indexed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3" fillId="0" borderId="0"/>
  </cellStyleXfs>
  <cellXfs count="16">
    <xf numFmtId="0" fontId="0" fillId="0" borderId="0" xfId="0"/>
    <xf numFmtId="0" fontId="4" fillId="2" borderId="1" xfId="2" applyFont="1" applyFill="1" applyBorder="1" applyAlignment="1">
      <alignment horizontal="center"/>
    </xf>
    <xf numFmtId="0" fontId="5" fillId="2" borderId="2" xfId="2" applyFont="1" applyFill="1" applyBorder="1" applyAlignment="1">
      <alignment horizontal="center"/>
    </xf>
    <xf numFmtId="0" fontId="4" fillId="2" borderId="2" xfId="2" applyFont="1" applyFill="1" applyBorder="1" applyAlignment="1">
      <alignment horizontal="center"/>
    </xf>
    <xf numFmtId="0" fontId="4" fillId="2" borderId="1" xfId="2" applyNumberFormat="1" applyFont="1" applyFill="1" applyBorder="1" applyAlignment="1">
      <alignment horizontal="center"/>
    </xf>
    <xf numFmtId="4" fontId="6" fillId="2" borderId="1" xfId="1" applyNumberFormat="1" applyFont="1" applyFill="1" applyBorder="1" applyAlignment="1">
      <alignment horizontal="center"/>
    </xf>
    <xf numFmtId="0" fontId="3" fillId="3" borderId="2" xfId="2" applyNumberFormat="1" applyFont="1" applyFill="1" applyBorder="1" applyAlignment="1">
      <alignment horizontal="center"/>
    </xf>
    <xf numFmtId="49" fontId="7" fillId="3" borderId="2" xfId="2" applyNumberFormat="1" applyFont="1" applyFill="1" applyBorder="1" applyAlignment="1">
      <alignment horizontal="center"/>
    </xf>
    <xf numFmtId="0" fontId="7" fillId="3" borderId="2" xfId="2" applyNumberFormat="1" applyFont="1" applyFill="1" applyBorder="1" applyAlignment="1">
      <alignment horizontal="center"/>
    </xf>
    <xf numFmtId="164" fontId="3" fillId="3" borderId="2" xfId="2" applyNumberFormat="1" applyFont="1" applyFill="1" applyBorder="1" applyAlignment="1">
      <alignment horizontal="center"/>
    </xf>
    <xf numFmtId="1" fontId="3" fillId="3" borderId="2" xfId="2" applyNumberFormat="1" applyFont="1" applyFill="1" applyBorder="1" applyAlignment="1">
      <alignment horizontal="center"/>
    </xf>
    <xf numFmtId="49" fontId="3" fillId="3" borderId="2" xfId="2" applyNumberFormat="1" applyFont="1" applyFill="1" applyBorder="1" applyAlignment="1">
      <alignment horizontal="center"/>
    </xf>
    <xf numFmtId="4" fontId="3" fillId="3" borderId="2" xfId="2" applyNumberFormat="1" applyFont="1" applyFill="1" applyBorder="1" applyAlignment="1">
      <alignment horizontal="center"/>
    </xf>
    <xf numFmtId="0" fontId="4" fillId="2" borderId="3" xfId="2" applyFont="1" applyFill="1" applyBorder="1" applyAlignment="1">
      <alignment horizontal="center"/>
    </xf>
    <xf numFmtId="43" fontId="2" fillId="0" borderId="0" xfId="1" applyFont="1"/>
    <xf numFmtId="4" fontId="2" fillId="0" borderId="0" xfId="0" applyNumberFormat="1" applyFont="1"/>
  </cellXfs>
  <cellStyles count="3">
    <cellStyle name="%" xfId="2" xr:uid="{1BE73757-92B9-4567-B06A-D0DC200334D6}"/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33"/>
  <sheetViews>
    <sheetView tabSelected="1" topLeftCell="G1" workbookViewId="0">
      <selection activeCell="L34" sqref="L34"/>
    </sheetView>
  </sheetViews>
  <sheetFormatPr defaultRowHeight="15" x14ac:dyDescent="0.25"/>
  <cols>
    <col min="1" max="1" width="6" bestFit="1" customWidth="1"/>
    <col min="4" max="4" width="10.140625" bestFit="1" customWidth="1"/>
    <col min="5" max="7" width="22" bestFit="1" customWidth="1"/>
    <col min="8" max="8" width="8.28515625" bestFit="1" customWidth="1"/>
    <col min="9" max="9" width="28.5703125" bestFit="1" customWidth="1"/>
    <col min="10" max="10" width="17" bestFit="1" customWidth="1"/>
    <col min="11" max="11" width="22.140625" bestFit="1" customWidth="1"/>
    <col min="12" max="12" width="11.7109375" bestFit="1" customWidth="1"/>
    <col min="13" max="13" width="15.28515625" bestFit="1" customWidth="1"/>
  </cols>
  <sheetData>
    <row r="2" spans="1:13" x14ac:dyDescent="0.25">
      <c r="A2" s="1" t="s">
        <v>0</v>
      </c>
      <c r="B2" s="2" t="s">
        <v>1</v>
      </c>
      <c r="C2" s="2" t="s">
        <v>2</v>
      </c>
      <c r="D2" s="3" t="s">
        <v>3</v>
      </c>
      <c r="E2" s="4" t="s">
        <v>4</v>
      </c>
      <c r="F2" s="4" t="s">
        <v>5</v>
      </c>
      <c r="G2" s="4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5" t="s">
        <v>11</v>
      </c>
      <c r="M2" s="13" t="s">
        <v>12</v>
      </c>
    </row>
    <row r="3" spans="1:13" x14ac:dyDescent="0.25">
      <c r="A3" s="6">
        <v>14660</v>
      </c>
      <c r="B3" s="7" t="s">
        <v>13</v>
      </c>
      <c r="C3" s="8">
        <v>2015</v>
      </c>
      <c r="D3" s="9">
        <v>42289</v>
      </c>
      <c r="E3" s="10">
        <v>1600790331</v>
      </c>
      <c r="F3" s="6">
        <v>2600821498</v>
      </c>
      <c r="G3" s="6">
        <v>3870001487</v>
      </c>
      <c r="H3" s="11" t="s">
        <v>14</v>
      </c>
      <c r="I3" s="11" t="s">
        <v>15</v>
      </c>
      <c r="J3" s="11" t="s">
        <v>16</v>
      </c>
      <c r="K3" s="11" t="s">
        <v>17</v>
      </c>
      <c r="L3" s="12">
        <f>16090+19308+11832</f>
        <v>47230</v>
      </c>
      <c r="M3" s="12">
        <v>27721.648500000003</v>
      </c>
    </row>
    <row r="4" spans="1:13" x14ac:dyDescent="0.25">
      <c r="A4" s="6">
        <v>14660</v>
      </c>
      <c r="B4" s="7" t="s">
        <v>13</v>
      </c>
      <c r="C4" s="8">
        <v>2015</v>
      </c>
      <c r="D4" s="9">
        <v>42289</v>
      </c>
      <c r="E4" s="10">
        <v>1600790331</v>
      </c>
      <c r="F4" s="6">
        <v>2600821498</v>
      </c>
      <c r="G4" s="6">
        <v>3870001487</v>
      </c>
      <c r="H4" s="11" t="s">
        <v>14</v>
      </c>
      <c r="I4" s="11" t="s">
        <v>15</v>
      </c>
      <c r="J4" s="11" t="s">
        <v>18</v>
      </c>
      <c r="K4" s="11" t="s">
        <v>19</v>
      </c>
      <c r="L4" s="12">
        <f>17232+25848+1737</f>
        <v>44817</v>
      </c>
      <c r="M4" s="12">
        <v>26305.338150000003</v>
      </c>
    </row>
    <row r="5" spans="1:13" x14ac:dyDescent="0.25">
      <c r="A5" s="6">
        <v>14660</v>
      </c>
      <c r="B5" s="7" t="s">
        <v>13</v>
      </c>
      <c r="C5" s="8">
        <v>2015</v>
      </c>
      <c r="D5" s="9">
        <v>42289</v>
      </c>
      <c r="E5" s="10">
        <v>1600790331</v>
      </c>
      <c r="F5" s="6">
        <v>2600821498</v>
      </c>
      <c r="G5" s="6">
        <v>3870001487</v>
      </c>
      <c r="H5" s="11" t="s">
        <v>14</v>
      </c>
      <c r="I5" s="11" t="s">
        <v>15</v>
      </c>
      <c r="J5" s="11" t="s">
        <v>20</v>
      </c>
      <c r="K5" s="11" t="s">
        <v>21</v>
      </c>
      <c r="L5" s="12">
        <v>4819</v>
      </c>
      <c r="M5" s="12">
        <v>2828.5120500000003</v>
      </c>
    </row>
    <row r="6" spans="1:13" x14ac:dyDescent="0.25">
      <c r="A6" s="6">
        <v>14585</v>
      </c>
      <c r="B6" s="7" t="s">
        <v>13</v>
      </c>
      <c r="C6" s="8">
        <v>2015</v>
      </c>
      <c r="D6" s="9">
        <v>42289</v>
      </c>
      <c r="E6" s="10">
        <v>1600786987</v>
      </c>
      <c r="F6" s="6">
        <v>2600820666</v>
      </c>
      <c r="G6" s="6">
        <v>3870001477</v>
      </c>
      <c r="H6" s="11" t="s">
        <v>14</v>
      </c>
      <c r="I6" s="11" t="s">
        <v>15</v>
      </c>
      <c r="J6" s="11" t="s">
        <v>22</v>
      </c>
      <c r="K6" s="11" t="s">
        <v>21</v>
      </c>
      <c r="L6" s="12">
        <f>10211+12355.31+4271.04+11422+11422+8901</f>
        <v>58582.35</v>
      </c>
      <c r="M6" s="12">
        <v>34384.910332500003</v>
      </c>
    </row>
    <row r="7" spans="1:13" x14ac:dyDescent="0.25">
      <c r="A7" s="6">
        <v>14585</v>
      </c>
      <c r="B7" s="7" t="s">
        <v>13</v>
      </c>
      <c r="C7" s="8">
        <v>2015</v>
      </c>
      <c r="D7" s="9">
        <v>42289</v>
      </c>
      <c r="E7" s="10">
        <v>1600786987</v>
      </c>
      <c r="F7" s="6">
        <v>2600820666</v>
      </c>
      <c r="G7" s="6">
        <v>3870001477</v>
      </c>
      <c r="H7" s="11" t="s">
        <v>14</v>
      </c>
      <c r="I7" s="11" t="s">
        <v>15</v>
      </c>
      <c r="J7" s="11" t="s">
        <v>20</v>
      </c>
      <c r="K7" s="11" t="s">
        <v>21</v>
      </c>
      <c r="L7" s="12">
        <f>4819+7026+17565</f>
        <v>29410</v>
      </c>
      <c r="M7" s="12">
        <v>17262.199500000002</v>
      </c>
    </row>
    <row r="8" spans="1:13" x14ac:dyDescent="0.25">
      <c r="A8" s="6">
        <v>14585</v>
      </c>
      <c r="B8" s="7" t="s">
        <v>13</v>
      </c>
      <c r="C8" s="8">
        <v>2015</v>
      </c>
      <c r="D8" s="9">
        <v>42289</v>
      </c>
      <c r="E8" s="10">
        <v>1600786987</v>
      </c>
      <c r="F8" s="6">
        <v>2600820666</v>
      </c>
      <c r="G8" s="6">
        <v>3870001477</v>
      </c>
      <c r="H8" s="11" t="s">
        <v>14</v>
      </c>
      <c r="I8" s="11" t="s">
        <v>15</v>
      </c>
      <c r="J8" s="11" t="s">
        <v>18</v>
      </c>
      <c r="K8" s="11" t="s">
        <v>19</v>
      </c>
      <c r="L8" s="12">
        <f>5211+14360+15078</f>
        <v>34649</v>
      </c>
      <c r="M8" s="12">
        <v>20337.23055</v>
      </c>
    </row>
    <row r="9" spans="1:13" x14ac:dyDescent="0.25">
      <c r="A9" s="6">
        <v>14584</v>
      </c>
      <c r="B9" s="7" t="s">
        <v>13</v>
      </c>
      <c r="C9" s="8">
        <v>2015</v>
      </c>
      <c r="D9" s="9">
        <v>42289</v>
      </c>
      <c r="E9" s="10">
        <v>1600786986</v>
      </c>
      <c r="F9" s="6">
        <v>2600820665</v>
      </c>
      <c r="G9" s="6">
        <v>3870001476</v>
      </c>
      <c r="H9" s="11" t="s">
        <v>14</v>
      </c>
      <c r="I9" s="11" t="s">
        <v>15</v>
      </c>
      <c r="J9" s="11" t="s">
        <v>16</v>
      </c>
      <c r="K9" s="11" t="s">
        <v>17</v>
      </c>
      <c r="L9" s="12">
        <f>401467.9-L10</f>
        <v>358522</v>
      </c>
      <c r="M9" s="12">
        <v>210434.48790000001</v>
      </c>
    </row>
    <row r="10" spans="1:13" x14ac:dyDescent="0.25">
      <c r="A10" s="6">
        <v>14584</v>
      </c>
      <c r="B10" s="7" t="s">
        <v>13</v>
      </c>
      <c r="C10" s="8">
        <v>2015</v>
      </c>
      <c r="D10" s="9">
        <v>42289</v>
      </c>
      <c r="E10" s="10">
        <v>1600786986</v>
      </c>
      <c r="F10" s="6">
        <v>2600820665</v>
      </c>
      <c r="G10" s="6">
        <v>3870001476</v>
      </c>
      <c r="H10" s="11" t="s">
        <v>14</v>
      </c>
      <c r="I10" s="11" t="s">
        <v>15</v>
      </c>
      <c r="J10" s="11" t="s">
        <v>23</v>
      </c>
      <c r="K10" s="11" t="s">
        <v>17</v>
      </c>
      <c r="L10" s="12">
        <f>3137.6+6471.3+13727+15688+3922</f>
        <v>42945.9</v>
      </c>
      <c r="M10" s="12">
        <v>25207.096004999999</v>
      </c>
    </row>
    <row r="11" spans="1:13" x14ac:dyDescent="0.25">
      <c r="A11" s="6">
        <v>14694</v>
      </c>
      <c r="B11" s="7" t="s">
        <v>13</v>
      </c>
      <c r="C11" s="8">
        <v>2015</v>
      </c>
      <c r="D11" s="9">
        <v>42290</v>
      </c>
      <c r="E11" s="10" t="s">
        <v>24</v>
      </c>
      <c r="F11" s="6" t="s">
        <v>25</v>
      </c>
      <c r="G11" s="6">
        <v>3870001493</v>
      </c>
      <c r="H11" s="11" t="s">
        <v>26</v>
      </c>
      <c r="I11" s="11" t="s">
        <v>27</v>
      </c>
      <c r="J11" s="11" t="s">
        <v>23</v>
      </c>
      <c r="K11" s="11" t="s">
        <v>17</v>
      </c>
      <c r="L11" s="12">
        <v>10443</v>
      </c>
      <c r="M11" s="12">
        <v>6129.5188500000004</v>
      </c>
    </row>
    <row r="12" spans="1:13" x14ac:dyDescent="0.25">
      <c r="A12" s="6">
        <v>14694</v>
      </c>
      <c r="B12" s="7" t="s">
        <v>13</v>
      </c>
      <c r="C12" s="8">
        <v>2015</v>
      </c>
      <c r="D12" s="9">
        <v>42290</v>
      </c>
      <c r="E12" s="10" t="s">
        <v>24</v>
      </c>
      <c r="F12" s="6" t="s">
        <v>25</v>
      </c>
      <c r="G12" s="6">
        <v>3870001493</v>
      </c>
      <c r="H12" s="11" t="s">
        <v>26</v>
      </c>
      <c r="I12" s="11" t="s">
        <v>27</v>
      </c>
      <c r="J12" s="11" t="s">
        <v>22</v>
      </c>
      <c r="K12" s="11" t="s">
        <v>21</v>
      </c>
      <c r="L12" s="12">
        <v>6014</v>
      </c>
      <c r="M12" s="12">
        <v>3529.9173000000001</v>
      </c>
    </row>
    <row r="13" spans="1:13" x14ac:dyDescent="0.25">
      <c r="A13" s="6">
        <v>14694</v>
      </c>
      <c r="B13" s="7" t="s">
        <v>13</v>
      </c>
      <c r="C13" s="8">
        <v>2015</v>
      </c>
      <c r="D13" s="9">
        <v>42290</v>
      </c>
      <c r="E13" s="10" t="s">
        <v>24</v>
      </c>
      <c r="F13" s="6" t="s">
        <v>25</v>
      </c>
      <c r="G13" s="6">
        <v>3870001493</v>
      </c>
      <c r="H13" s="11" t="s">
        <v>26</v>
      </c>
      <c r="I13" s="11" t="s">
        <v>27</v>
      </c>
      <c r="J13" s="11" t="s">
        <v>20</v>
      </c>
      <c r="K13" s="11" t="s">
        <v>21</v>
      </c>
      <c r="L13" s="12">
        <f>4442+4442</f>
        <v>8884</v>
      </c>
      <c r="M13" s="12">
        <v>5214.4638000000004</v>
      </c>
    </row>
    <row r="14" spans="1:13" x14ac:dyDescent="0.25">
      <c r="A14" s="6">
        <v>14694</v>
      </c>
      <c r="B14" s="7" t="s">
        <v>13</v>
      </c>
      <c r="C14" s="8">
        <v>2015</v>
      </c>
      <c r="D14" s="9">
        <v>42290</v>
      </c>
      <c r="E14" s="10" t="s">
        <v>24</v>
      </c>
      <c r="F14" s="6" t="s">
        <v>25</v>
      </c>
      <c r="G14" s="6">
        <v>3870001493</v>
      </c>
      <c r="H14" s="11" t="s">
        <v>26</v>
      </c>
      <c r="I14" s="11" t="s">
        <v>27</v>
      </c>
      <c r="J14" s="11" t="s">
        <v>18</v>
      </c>
      <c r="K14" s="11" t="s">
        <v>19</v>
      </c>
      <c r="L14" s="12">
        <f>10640+3040</f>
        <v>13680</v>
      </c>
      <c r="M14" s="12">
        <v>8050.9660000000003</v>
      </c>
    </row>
    <row r="15" spans="1:13" x14ac:dyDescent="0.25">
      <c r="A15" s="6">
        <v>14611</v>
      </c>
      <c r="B15" s="7" t="s">
        <v>13</v>
      </c>
      <c r="C15" s="8">
        <v>2015</v>
      </c>
      <c r="D15" s="9">
        <v>42289</v>
      </c>
      <c r="E15" s="10">
        <v>1600786995</v>
      </c>
      <c r="F15" s="6">
        <v>3870001482</v>
      </c>
      <c r="G15" s="6">
        <v>2600820819</v>
      </c>
      <c r="H15" s="11" t="s">
        <v>26</v>
      </c>
      <c r="I15" s="11" t="s">
        <v>27</v>
      </c>
      <c r="J15" s="11" t="s">
        <v>22</v>
      </c>
      <c r="K15" s="11" t="s">
        <v>21</v>
      </c>
      <c r="L15" s="12">
        <f>7037.8+20108</f>
        <v>27145.8</v>
      </c>
      <c r="M15" s="12">
        <v>15937.027722000003</v>
      </c>
    </row>
    <row r="16" spans="1:13" x14ac:dyDescent="0.25">
      <c r="A16" s="6">
        <v>14611</v>
      </c>
      <c r="B16" s="7" t="s">
        <v>13</v>
      </c>
      <c r="C16" s="8">
        <v>2015</v>
      </c>
      <c r="D16" s="9">
        <v>42289</v>
      </c>
      <c r="E16" s="10">
        <v>1600786995</v>
      </c>
      <c r="F16" s="6">
        <v>3870001482</v>
      </c>
      <c r="G16" s="6">
        <v>2600820819</v>
      </c>
      <c r="H16" s="11" t="s">
        <v>26</v>
      </c>
      <c r="I16" s="11" t="s">
        <v>27</v>
      </c>
      <c r="J16" s="11" t="s">
        <v>20</v>
      </c>
      <c r="K16" s="11" t="s">
        <v>21</v>
      </c>
      <c r="L16" s="12">
        <f>22210+4442+6004</f>
        <v>32656</v>
      </c>
      <c r="M16" s="12">
        <v>19172.011040000001</v>
      </c>
    </row>
    <row r="17" spans="1:13" x14ac:dyDescent="0.25">
      <c r="A17" s="6">
        <v>14611</v>
      </c>
      <c r="B17" s="7" t="s">
        <v>13</v>
      </c>
      <c r="C17" s="8">
        <v>2015</v>
      </c>
      <c r="D17" s="9">
        <v>42289</v>
      </c>
      <c r="E17" s="10">
        <v>1600786995</v>
      </c>
      <c r="F17" s="6">
        <v>3870001482</v>
      </c>
      <c r="G17" s="6">
        <v>2600820819</v>
      </c>
      <c r="H17" s="11" t="s">
        <v>26</v>
      </c>
      <c r="I17" s="11" t="s">
        <v>27</v>
      </c>
      <c r="J17" s="11" t="s">
        <v>18</v>
      </c>
      <c r="K17" s="11" t="s">
        <v>19</v>
      </c>
      <c r="L17" s="12">
        <v>7600</v>
      </c>
      <c r="M17" s="12">
        <v>4461.884</v>
      </c>
    </row>
    <row r="18" spans="1:13" x14ac:dyDescent="0.25">
      <c r="A18" s="6">
        <v>16730</v>
      </c>
      <c r="B18" s="7" t="s">
        <v>28</v>
      </c>
      <c r="C18" s="8">
        <v>2015</v>
      </c>
      <c r="D18" s="9">
        <v>42329</v>
      </c>
      <c r="E18" s="10">
        <v>1600814601</v>
      </c>
      <c r="F18" s="6">
        <v>2600846266</v>
      </c>
      <c r="G18" s="6">
        <v>3870001849</v>
      </c>
      <c r="H18" s="11" t="s">
        <v>14</v>
      </c>
      <c r="I18" s="11" t="s">
        <v>15</v>
      </c>
      <c r="J18" s="11" t="s">
        <v>18</v>
      </c>
      <c r="K18" s="11" t="s">
        <v>19</v>
      </c>
      <c r="L18" s="12">
        <f>7783.2+17032.8</f>
        <v>24816</v>
      </c>
      <c r="M18" s="12">
        <v>14569.225440000002</v>
      </c>
    </row>
    <row r="19" spans="1:13" x14ac:dyDescent="0.25">
      <c r="A19" s="6">
        <v>16730</v>
      </c>
      <c r="B19" s="7" t="s">
        <v>28</v>
      </c>
      <c r="C19" s="8">
        <v>2015</v>
      </c>
      <c r="D19" s="9">
        <v>42329</v>
      </c>
      <c r="E19" s="10">
        <v>1600814601</v>
      </c>
      <c r="F19" s="6">
        <v>2600846266</v>
      </c>
      <c r="G19" s="6">
        <v>3870001849</v>
      </c>
      <c r="H19" s="11" t="s">
        <v>14</v>
      </c>
      <c r="I19" s="11" t="s">
        <v>15</v>
      </c>
      <c r="J19" s="11" t="s">
        <v>20</v>
      </c>
      <c r="K19" s="11" t="s">
        <v>21</v>
      </c>
      <c r="L19" s="12">
        <v>40479.599999999999</v>
      </c>
      <c r="M19" s="12">
        <v>23765.168364000001</v>
      </c>
    </row>
    <row r="20" spans="1:13" x14ac:dyDescent="0.25">
      <c r="A20" s="6">
        <v>16730</v>
      </c>
      <c r="B20" s="7" t="s">
        <v>28</v>
      </c>
      <c r="C20" s="8">
        <v>2015</v>
      </c>
      <c r="D20" s="9">
        <v>42329</v>
      </c>
      <c r="E20" s="10">
        <v>1600814601</v>
      </c>
      <c r="F20" s="6">
        <v>2600846266</v>
      </c>
      <c r="G20" s="6">
        <v>3870001849</v>
      </c>
      <c r="H20" s="11" t="s">
        <v>14</v>
      </c>
      <c r="I20" s="11" t="s">
        <v>15</v>
      </c>
      <c r="J20" s="11" t="s">
        <v>23</v>
      </c>
      <c r="K20" s="11" t="s">
        <v>17</v>
      </c>
      <c r="L20" s="12">
        <v>10664.3</v>
      </c>
      <c r="M20" s="12">
        <v>6260.9038870000004</v>
      </c>
    </row>
    <row r="21" spans="1:13" x14ac:dyDescent="0.25">
      <c r="A21" s="6">
        <v>16673</v>
      </c>
      <c r="B21" s="7" t="s">
        <v>28</v>
      </c>
      <c r="C21" s="8">
        <v>2015</v>
      </c>
      <c r="D21" s="9">
        <v>42327</v>
      </c>
      <c r="E21" s="10" t="s">
        <v>29</v>
      </c>
      <c r="F21" s="6" t="s">
        <v>30</v>
      </c>
      <c r="G21" s="6" t="s">
        <v>31</v>
      </c>
      <c r="H21" s="11" t="s">
        <v>26</v>
      </c>
      <c r="I21" s="11" t="s">
        <v>27</v>
      </c>
      <c r="J21" s="11" t="s">
        <v>23</v>
      </c>
      <c r="K21" s="11" t="s">
        <v>17</v>
      </c>
      <c r="L21" s="12">
        <f>20133+26107.5</f>
        <v>46240.5</v>
      </c>
      <c r="M21" s="12">
        <v>27147.335145000005</v>
      </c>
    </row>
    <row r="22" spans="1:13" x14ac:dyDescent="0.25">
      <c r="A22" s="6">
        <v>16673</v>
      </c>
      <c r="B22" s="7" t="s">
        <v>28</v>
      </c>
      <c r="C22" s="8">
        <v>2015</v>
      </c>
      <c r="D22" s="9">
        <v>42327</v>
      </c>
      <c r="E22" s="10" t="s">
        <v>29</v>
      </c>
      <c r="F22" s="6" t="s">
        <v>30</v>
      </c>
      <c r="G22" s="6" t="s">
        <v>31</v>
      </c>
      <c r="H22" s="11" t="s">
        <v>26</v>
      </c>
      <c r="I22" s="11" t="s">
        <v>27</v>
      </c>
      <c r="J22" s="11" t="s">
        <v>18</v>
      </c>
      <c r="K22" s="11" t="s">
        <v>19</v>
      </c>
      <c r="L22" s="12">
        <v>11400</v>
      </c>
      <c r="M22" s="12">
        <v>6692.8260000000009</v>
      </c>
    </row>
    <row r="23" spans="1:13" x14ac:dyDescent="0.25">
      <c r="A23" s="6">
        <v>16500</v>
      </c>
      <c r="B23" s="7" t="s">
        <v>28</v>
      </c>
      <c r="C23" s="8">
        <v>2015</v>
      </c>
      <c r="D23" s="9">
        <v>42325</v>
      </c>
      <c r="E23" s="10" t="s">
        <v>32</v>
      </c>
      <c r="F23" s="6" t="s">
        <v>33</v>
      </c>
      <c r="G23" s="6"/>
      <c r="H23" s="11" t="s">
        <v>26</v>
      </c>
      <c r="I23" s="11" t="s">
        <v>27</v>
      </c>
      <c r="J23" s="11" t="s">
        <v>22</v>
      </c>
      <c r="K23" s="11" t="s">
        <v>21</v>
      </c>
      <c r="L23" s="12">
        <v>18851.25</v>
      </c>
      <c r="M23" s="12">
        <v>11067.380362500002</v>
      </c>
    </row>
    <row r="24" spans="1:13" x14ac:dyDescent="0.25">
      <c r="A24" s="6">
        <v>16500</v>
      </c>
      <c r="B24" s="7" t="s">
        <v>28</v>
      </c>
      <c r="C24" s="8">
        <v>2015</v>
      </c>
      <c r="D24" s="9">
        <v>42325</v>
      </c>
      <c r="E24" s="10" t="s">
        <v>32</v>
      </c>
      <c r="F24" s="6" t="s">
        <v>33</v>
      </c>
      <c r="G24" s="6"/>
      <c r="H24" s="11" t="s">
        <v>26</v>
      </c>
      <c r="I24" s="11" t="s">
        <v>27</v>
      </c>
      <c r="J24" s="11" t="s">
        <v>23</v>
      </c>
      <c r="K24" s="11" t="s">
        <v>17</v>
      </c>
      <c r="L24" s="12">
        <f>1705.69+4908.21+34078.99+1218.35+31318</f>
        <v>73229.239999999991</v>
      </c>
      <c r="M24" s="12">
        <v>42992.154511600005</v>
      </c>
    </row>
    <row r="25" spans="1:13" x14ac:dyDescent="0.25">
      <c r="A25" s="6">
        <v>16500</v>
      </c>
      <c r="B25" s="7" t="s">
        <v>28</v>
      </c>
      <c r="C25" s="8">
        <v>2015</v>
      </c>
      <c r="D25" s="9">
        <v>42325</v>
      </c>
      <c r="E25" s="10" t="s">
        <v>32</v>
      </c>
      <c r="F25" s="6" t="s">
        <v>33</v>
      </c>
      <c r="G25" s="6"/>
      <c r="H25" s="11" t="s">
        <v>26</v>
      </c>
      <c r="I25" s="11" t="s">
        <v>27</v>
      </c>
      <c r="J25" s="11" t="s">
        <v>20</v>
      </c>
      <c r="K25" s="11" t="s">
        <v>21</v>
      </c>
      <c r="L25" s="12">
        <f>4308.74+31094+6663+6663</f>
        <v>48728.74</v>
      </c>
      <c r="M25" s="12">
        <v>28608.155966600003</v>
      </c>
    </row>
    <row r="26" spans="1:13" x14ac:dyDescent="0.25">
      <c r="A26" s="6">
        <v>16500</v>
      </c>
      <c r="B26" s="7" t="s">
        <v>28</v>
      </c>
      <c r="C26" s="8">
        <v>2015</v>
      </c>
      <c r="D26" s="9">
        <v>42325</v>
      </c>
      <c r="E26" s="10" t="s">
        <v>32</v>
      </c>
      <c r="F26" s="6" t="s">
        <v>33</v>
      </c>
      <c r="G26" s="6"/>
      <c r="H26" s="11" t="s">
        <v>26</v>
      </c>
      <c r="I26" s="11" t="s">
        <v>27</v>
      </c>
      <c r="J26" s="11" t="s">
        <v>18</v>
      </c>
      <c r="K26" s="11" t="s">
        <v>19</v>
      </c>
      <c r="L26" s="12">
        <v>10640</v>
      </c>
      <c r="M26" s="12">
        <v>6246.6376000000009</v>
      </c>
    </row>
    <row r="27" spans="1:13" x14ac:dyDescent="0.25">
      <c r="A27" s="6">
        <v>16500</v>
      </c>
      <c r="B27" s="7" t="s">
        <v>28</v>
      </c>
      <c r="C27" s="8">
        <v>2015</v>
      </c>
      <c r="D27" s="9">
        <v>42325</v>
      </c>
      <c r="E27" s="10" t="s">
        <v>32</v>
      </c>
      <c r="F27" s="6" t="s">
        <v>33</v>
      </c>
      <c r="G27" s="6"/>
      <c r="H27" s="11" t="s">
        <v>26</v>
      </c>
      <c r="I27" s="11" t="s">
        <v>27</v>
      </c>
      <c r="J27" s="11" t="s">
        <v>34</v>
      </c>
      <c r="K27" s="11" t="s">
        <v>19</v>
      </c>
      <c r="L27" s="12">
        <v>3474.9</v>
      </c>
      <c r="M27" s="12">
        <v>2040.0790410000004</v>
      </c>
    </row>
    <row r="28" spans="1:13" x14ac:dyDescent="0.25">
      <c r="A28" s="6">
        <v>16500</v>
      </c>
      <c r="B28" s="7" t="s">
        <v>28</v>
      </c>
      <c r="C28" s="8">
        <v>2015</v>
      </c>
      <c r="D28" s="9">
        <v>42325</v>
      </c>
      <c r="E28" s="10" t="s">
        <v>32</v>
      </c>
      <c r="F28" s="6" t="s">
        <v>33</v>
      </c>
      <c r="G28" s="6"/>
      <c r="H28" s="11" t="s">
        <v>26</v>
      </c>
      <c r="I28" s="11" t="s">
        <v>27</v>
      </c>
      <c r="J28" s="11" t="s">
        <v>16</v>
      </c>
      <c r="K28" s="11" t="s">
        <v>17</v>
      </c>
      <c r="L28" s="12">
        <v>97709.3</v>
      </c>
      <c r="M28" s="12">
        <v>57364.152937000006</v>
      </c>
    </row>
    <row r="29" spans="1:13" x14ac:dyDescent="0.25">
      <c r="A29" s="6">
        <v>17128</v>
      </c>
      <c r="B29" s="7" t="s">
        <v>28</v>
      </c>
      <c r="C29" s="8">
        <v>2015</v>
      </c>
      <c r="D29" s="9">
        <v>42334</v>
      </c>
      <c r="E29" s="10">
        <v>1600817147</v>
      </c>
      <c r="F29" s="6">
        <v>3870001942</v>
      </c>
      <c r="G29" s="6">
        <v>2600848978</v>
      </c>
      <c r="H29" s="11" t="s">
        <v>26</v>
      </c>
      <c r="I29" s="11" t="s">
        <v>27</v>
      </c>
      <c r="J29" s="11" t="s">
        <v>23</v>
      </c>
      <c r="K29" s="11" t="s">
        <v>17</v>
      </c>
      <c r="L29" s="12">
        <f>41772+31329+17405</f>
        <v>90506</v>
      </c>
      <c r="M29" s="12">
        <v>53135.167540000009</v>
      </c>
    </row>
    <row r="30" spans="1:13" x14ac:dyDescent="0.25">
      <c r="A30" s="6">
        <v>14957</v>
      </c>
      <c r="B30" s="7" t="s">
        <v>13</v>
      </c>
      <c r="C30" s="8">
        <v>2015</v>
      </c>
      <c r="D30" s="9">
        <v>42296</v>
      </c>
      <c r="E30" s="10">
        <v>1600792499</v>
      </c>
      <c r="F30" s="6">
        <v>3870001538</v>
      </c>
      <c r="G30" s="6">
        <v>2600823399</v>
      </c>
      <c r="H30" s="11" t="s">
        <v>26</v>
      </c>
      <c r="I30" s="11" t="s">
        <v>27</v>
      </c>
      <c r="J30" s="11" t="s">
        <v>18</v>
      </c>
      <c r="K30" s="11" t="s">
        <v>19</v>
      </c>
      <c r="L30" s="12">
        <f>33440+14440</f>
        <v>47880</v>
      </c>
      <c r="M30" s="12">
        <v>28109.869200000005</v>
      </c>
    </row>
    <row r="31" spans="1:13" x14ac:dyDescent="0.25">
      <c r="A31" s="6">
        <v>14957</v>
      </c>
      <c r="B31" s="7" t="s">
        <v>13</v>
      </c>
      <c r="C31" s="8">
        <v>2015</v>
      </c>
      <c r="D31" s="9">
        <v>42296</v>
      </c>
      <c r="E31" s="10">
        <v>1600792499</v>
      </c>
      <c r="F31" s="6">
        <v>3870001538</v>
      </c>
      <c r="G31" s="6">
        <v>2600823399</v>
      </c>
      <c r="H31" s="11" t="s">
        <v>26</v>
      </c>
      <c r="I31" s="11" t="s">
        <v>27</v>
      </c>
      <c r="J31" s="11" t="s">
        <v>22</v>
      </c>
      <c r="K31" s="11" t="s">
        <v>21</v>
      </c>
      <c r="L31" s="12">
        <v>11335</v>
      </c>
      <c r="M31" s="12">
        <v>6654.6651500000007</v>
      </c>
    </row>
    <row r="32" spans="1:13" x14ac:dyDescent="0.25">
      <c r="A32" s="6">
        <v>14957</v>
      </c>
      <c r="B32" s="7" t="s">
        <v>13</v>
      </c>
      <c r="C32" s="8">
        <v>2015</v>
      </c>
      <c r="D32" s="9">
        <v>42296</v>
      </c>
      <c r="E32" s="10">
        <v>1600792499</v>
      </c>
      <c r="F32" s="6">
        <v>3870001538</v>
      </c>
      <c r="G32" s="6">
        <v>2600823399</v>
      </c>
      <c r="H32" s="11" t="s">
        <v>26</v>
      </c>
      <c r="I32" s="11" t="s">
        <v>27</v>
      </c>
      <c r="J32" s="11" t="s">
        <v>23</v>
      </c>
      <c r="K32" s="11" t="s">
        <v>17</v>
      </c>
      <c r="L32" s="12">
        <v>9572.75</v>
      </c>
      <c r="M32" s="12">
        <v>5620.0657975000013</v>
      </c>
    </row>
    <row r="33" spans="12:13" x14ac:dyDescent="0.25">
      <c r="L33" s="15" t="s">
        <v>35</v>
      </c>
      <c r="M33" s="14">
        <f>SUM(M3:M32)</f>
        <v>747250.99864170025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2019-04-22T10:26:09Z</dcterms:modified>
</cp:coreProperties>
</file>