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Feuil1" sheetId="1" r:id="rId1"/>
    <sheet name="Modele" sheetId="2" r:id="rId2"/>
    <sheet name="Feuil3" sheetId="3" r:id="rId3"/>
  </sheets>
  <definedNames>
    <definedName name="a">Feuil1!$Q$1</definedName>
    <definedName name="aa">Feuil1!$Q$1</definedName>
    <definedName name="aaa">Modele!$B$1</definedName>
    <definedName name="alp">Modele!$B$7</definedName>
    <definedName name="alpha">Feuil1!$Q$7</definedName>
    <definedName name="b">Feuil1!$Q$2</definedName>
    <definedName name="bb">Feuil1!$Q$2</definedName>
    <definedName name="bbb">Modele!$B$2</definedName>
    <definedName name="cc">Feuil1!$Q$3</definedName>
    <definedName name="ccc">Modele!$B$3</definedName>
    <definedName name="d">Feuil1!$Q$4</definedName>
    <definedName name="ddd">Modele!$B$4</definedName>
    <definedName name="ggg">Modele!$B$11</definedName>
    <definedName name="l0">Feuil1!$Q$6</definedName>
    <definedName name="lam">Modele!$B$6</definedName>
    <definedName name="Ll">Feuil1!$Q$8</definedName>
    <definedName name="lll">Modele!$B$8</definedName>
    <definedName name="M">Feuil1!$Q$10</definedName>
    <definedName name="mmm">Modele!$B$10</definedName>
    <definedName name="nb">Feuil1!$Q$9</definedName>
    <definedName name="nnn">Modele!$B$9</definedName>
    <definedName name="p">Feuil1!$Q$5</definedName>
    <definedName name="ppp">Modele!$B$5</definedName>
  </definedNames>
  <calcPr calcId="144525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2" i="2"/>
  <c r="B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3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2" i="2"/>
  <c r="D101" i="2"/>
  <c r="D102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3" i="2"/>
  <c r="D2" i="2"/>
  <c r="B7" i="2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2" i="1"/>
  <c r="Q7" i="1" l="1"/>
  <c r="E65" i="1"/>
  <c r="F65" i="1" s="1"/>
  <c r="Q6" i="1"/>
  <c r="E4" i="1" s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2" i="1"/>
  <c r="G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  <c r="E93" i="1" l="1"/>
  <c r="F93" i="1" s="1"/>
  <c r="E86" i="1"/>
  <c r="F86" i="1" s="1"/>
  <c r="E29" i="1"/>
  <c r="F29" i="1" s="1"/>
  <c r="E7" i="1"/>
  <c r="E58" i="1"/>
  <c r="F58" i="1" s="1"/>
  <c r="E37" i="1"/>
  <c r="F37" i="1" s="1"/>
  <c r="E101" i="1"/>
  <c r="F101" i="1" s="1"/>
  <c r="E71" i="1"/>
  <c r="F71" i="1" s="1"/>
  <c r="H71" i="1" s="1"/>
  <c r="E43" i="1"/>
  <c r="F43" i="1" s="1"/>
  <c r="H43" i="1" s="1"/>
  <c r="E15" i="1"/>
  <c r="F15" i="1" s="1"/>
  <c r="H15" i="1" s="1"/>
  <c r="I15" i="1" s="1"/>
  <c r="F7" i="1"/>
  <c r="E79" i="1"/>
  <c r="F79" i="1" s="1"/>
  <c r="E50" i="1"/>
  <c r="F50" i="1" s="1"/>
  <c r="H50" i="1" s="1"/>
  <c r="E22" i="1"/>
  <c r="F22" i="1" s="1"/>
  <c r="E98" i="1"/>
  <c r="F98" i="1" s="1"/>
  <c r="E91" i="1"/>
  <c r="F91" i="1" s="1"/>
  <c r="E85" i="1"/>
  <c r="F85" i="1" s="1"/>
  <c r="E77" i="1"/>
  <c r="F77" i="1" s="1"/>
  <c r="H77" i="1" s="1"/>
  <c r="I77" i="1" s="1"/>
  <c r="E70" i="1"/>
  <c r="F70" i="1" s="1"/>
  <c r="E63" i="1"/>
  <c r="F63" i="1" s="1"/>
  <c r="H63" i="1" s="1"/>
  <c r="I63" i="1" s="1"/>
  <c r="E55" i="1"/>
  <c r="F55" i="1" s="1"/>
  <c r="E49" i="1"/>
  <c r="F49" i="1" s="1"/>
  <c r="H49" i="1" s="1"/>
  <c r="I49" i="1" s="1"/>
  <c r="E42" i="1"/>
  <c r="F42" i="1" s="1"/>
  <c r="H42" i="1" s="1"/>
  <c r="I42" i="1" s="1"/>
  <c r="E34" i="1"/>
  <c r="F34" i="1" s="1"/>
  <c r="E27" i="1"/>
  <c r="F27" i="1" s="1"/>
  <c r="E21" i="1"/>
  <c r="F21" i="1" s="1"/>
  <c r="H21" i="1" s="1"/>
  <c r="I21" i="1" s="1"/>
  <c r="E13" i="1"/>
  <c r="F13" i="1" s="1"/>
  <c r="H13" i="1" s="1"/>
  <c r="I13" i="1" s="1"/>
  <c r="E6" i="1"/>
  <c r="F6" i="1" s="1"/>
  <c r="E2" i="1"/>
  <c r="F2" i="1" s="1"/>
  <c r="E97" i="1"/>
  <c r="F97" i="1" s="1"/>
  <c r="H97" i="1" s="1"/>
  <c r="I97" i="1" s="1"/>
  <c r="E90" i="1"/>
  <c r="F90" i="1" s="1"/>
  <c r="H90" i="1" s="1"/>
  <c r="I90" i="1" s="1"/>
  <c r="E82" i="1"/>
  <c r="F82" i="1" s="1"/>
  <c r="H82" i="1" s="1"/>
  <c r="I82" i="1" s="1"/>
  <c r="E75" i="1"/>
  <c r="F75" i="1" s="1"/>
  <c r="E69" i="1"/>
  <c r="F69" i="1" s="1"/>
  <c r="E61" i="1"/>
  <c r="F61" i="1" s="1"/>
  <c r="E54" i="1"/>
  <c r="F54" i="1" s="1"/>
  <c r="H54" i="1" s="1"/>
  <c r="I54" i="1" s="1"/>
  <c r="E47" i="1"/>
  <c r="F47" i="1" s="1"/>
  <c r="H47" i="1" s="1"/>
  <c r="I47" i="1" s="1"/>
  <c r="E39" i="1"/>
  <c r="F39" i="1" s="1"/>
  <c r="E33" i="1"/>
  <c r="F33" i="1" s="1"/>
  <c r="H33" i="1" s="1"/>
  <c r="I33" i="1" s="1"/>
  <c r="E26" i="1"/>
  <c r="F26" i="1" s="1"/>
  <c r="H26" i="1" s="1"/>
  <c r="I26" i="1" s="1"/>
  <c r="E18" i="1"/>
  <c r="F18" i="1" s="1"/>
  <c r="H18" i="1" s="1"/>
  <c r="I18" i="1" s="1"/>
  <c r="E11" i="1"/>
  <c r="F11" i="1" s="1"/>
  <c r="E5" i="1"/>
  <c r="F5" i="1" s="1"/>
  <c r="E102" i="1"/>
  <c r="F102" i="1" s="1"/>
  <c r="E95" i="1"/>
  <c r="F95" i="1" s="1"/>
  <c r="H95" i="1" s="1"/>
  <c r="I95" i="1" s="1"/>
  <c r="E87" i="1"/>
  <c r="F87" i="1" s="1"/>
  <c r="E81" i="1"/>
  <c r="F81" i="1" s="1"/>
  <c r="E74" i="1"/>
  <c r="F74" i="1" s="1"/>
  <c r="E66" i="1"/>
  <c r="F66" i="1" s="1"/>
  <c r="H66" i="1" s="1"/>
  <c r="I66" i="1" s="1"/>
  <c r="E59" i="1"/>
  <c r="F59" i="1" s="1"/>
  <c r="E53" i="1"/>
  <c r="F53" i="1" s="1"/>
  <c r="H53" i="1" s="1"/>
  <c r="I53" i="1" s="1"/>
  <c r="E45" i="1"/>
  <c r="F45" i="1" s="1"/>
  <c r="E38" i="1"/>
  <c r="F38" i="1" s="1"/>
  <c r="H38" i="1" s="1"/>
  <c r="I38" i="1" s="1"/>
  <c r="E31" i="1"/>
  <c r="F31" i="1" s="1"/>
  <c r="E23" i="1"/>
  <c r="F23" i="1" s="1"/>
  <c r="H23" i="1" s="1"/>
  <c r="I23" i="1" s="1"/>
  <c r="E17" i="1"/>
  <c r="F17" i="1" s="1"/>
  <c r="H17" i="1" s="1"/>
  <c r="I17" i="1" s="1"/>
  <c r="E10" i="1"/>
  <c r="F10" i="1" s="1"/>
  <c r="F4" i="1"/>
  <c r="H7" i="1"/>
  <c r="H27" i="1"/>
  <c r="I27" i="1" s="1"/>
  <c r="H31" i="1"/>
  <c r="I31" i="1" s="1"/>
  <c r="H39" i="1"/>
  <c r="I39" i="1" s="1"/>
  <c r="H55" i="1"/>
  <c r="I55" i="1" s="1"/>
  <c r="H75" i="1"/>
  <c r="I75" i="1" s="1"/>
  <c r="H79" i="1"/>
  <c r="H91" i="1"/>
  <c r="I91" i="1" s="1"/>
  <c r="H6" i="1"/>
  <c r="I6" i="1" s="1"/>
  <c r="H2" i="1"/>
  <c r="I2" i="1" s="1"/>
  <c r="H5" i="1"/>
  <c r="I5" i="1" s="1"/>
  <c r="H29" i="1"/>
  <c r="H37" i="1"/>
  <c r="H45" i="1"/>
  <c r="I45" i="1" s="1"/>
  <c r="H61" i="1"/>
  <c r="I61" i="1" s="1"/>
  <c r="H65" i="1"/>
  <c r="H69" i="1"/>
  <c r="I69" i="1" s="1"/>
  <c r="H81" i="1"/>
  <c r="I81" i="1" s="1"/>
  <c r="H85" i="1"/>
  <c r="I85" i="1" s="1"/>
  <c r="H93" i="1"/>
  <c r="H101" i="1"/>
  <c r="H10" i="1"/>
  <c r="I10" i="1" s="1"/>
  <c r="H34" i="1"/>
  <c r="I34" i="1" s="1"/>
  <c r="H98" i="1"/>
  <c r="I98" i="1" s="1"/>
  <c r="H22" i="1"/>
  <c r="H70" i="1"/>
  <c r="I70" i="1" s="1"/>
  <c r="H86" i="1"/>
  <c r="H102" i="1"/>
  <c r="I102" i="1" s="1"/>
  <c r="H58" i="1"/>
  <c r="H74" i="1"/>
  <c r="I74" i="1" s="1"/>
  <c r="E99" i="1"/>
  <c r="F99" i="1" s="1"/>
  <c r="E94" i="1"/>
  <c r="F94" i="1" s="1"/>
  <c r="H94" i="1" s="1"/>
  <c r="I94" i="1" s="1"/>
  <c r="E89" i="1"/>
  <c r="F89" i="1" s="1"/>
  <c r="E83" i="1"/>
  <c r="F83" i="1" s="1"/>
  <c r="H83" i="1" s="1"/>
  <c r="I83" i="1" s="1"/>
  <c r="E78" i="1"/>
  <c r="F78" i="1" s="1"/>
  <c r="E73" i="1"/>
  <c r="F73" i="1" s="1"/>
  <c r="E67" i="1"/>
  <c r="F67" i="1" s="1"/>
  <c r="H67" i="1" s="1"/>
  <c r="I67" i="1" s="1"/>
  <c r="E62" i="1"/>
  <c r="F62" i="1" s="1"/>
  <c r="E57" i="1"/>
  <c r="F57" i="1" s="1"/>
  <c r="E51" i="1"/>
  <c r="F51" i="1" s="1"/>
  <c r="H51" i="1" s="1"/>
  <c r="I51" i="1" s="1"/>
  <c r="E46" i="1"/>
  <c r="F46" i="1" s="1"/>
  <c r="H46" i="1" s="1"/>
  <c r="I46" i="1" s="1"/>
  <c r="E41" i="1"/>
  <c r="F41" i="1" s="1"/>
  <c r="E35" i="1"/>
  <c r="F35" i="1" s="1"/>
  <c r="E30" i="1"/>
  <c r="F30" i="1" s="1"/>
  <c r="E25" i="1"/>
  <c r="F25" i="1" s="1"/>
  <c r="E19" i="1"/>
  <c r="F19" i="1" s="1"/>
  <c r="E14" i="1"/>
  <c r="F14" i="1" s="1"/>
  <c r="E9" i="1"/>
  <c r="F9" i="1" s="1"/>
  <c r="E3" i="1"/>
  <c r="F3" i="1" s="1"/>
  <c r="H3" i="1" s="1"/>
  <c r="I3" i="1" s="1"/>
  <c r="E100" i="1"/>
  <c r="F100" i="1" s="1"/>
  <c r="H100" i="1" s="1"/>
  <c r="I100" i="1" s="1"/>
  <c r="E96" i="1"/>
  <c r="F96" i="1" s="1"/>
  <c r="E92" i="1"/>
  <c r="F92" i="1" s="1"/>
  <c r="H92" i="1" s="1"/>
  <c r="I92" i="1" s="1"/>
  <c r="E88" i="1"/>
  <c r="F88" i="1" s="1"/>
  <c r="H88" i="1" s="1"/>
  <c r="I88" i="1" s="1"/>
  <c r="E84" i="1"/>
  <c r="F84" i="1" s="1"/>
  <c r="E80" i="1"/>
  <c r="F80" i="1" s="1"/>
  <c r="E76" i="1"/>
  <c r="F76" i="1" s="1"/>
  <c r="H76" i="1" s="1"/>
  <c r="I76" i="1" s="1"/>
  <c r="E72" i="1"/>
  <c r="F72" i="1" s="1"/>
  <c r="H72" i="1" s="1"/>
  <c r="I72" i="1" s="1"/>
  <c r="E68" i="1"/>
  <c r="F68" i="1" s="1"/>
  <c r="E64" i="1"/>
  <c r="F64" i="1" s="1"/>
  <c r="E60" i="1"/>
  <c r="F60" i="1" s="1"/>
  <c r="H60" i="1" s="1"/>
  <c r="I60" i="1" s="1"/>
  <c r="E56" i="1"/>
  <c r="F56" i="1" s="1"/>
  <c r="H56" i="1" s="1"/>
  <c r="I56" i="1" s="1"/>
  <c r="E52" i="1"/>
  <c r="F52" i="1" s="1"/>
  <c r="E48" i="1"/>
  <c r="F48" i="1" s="1"/>
  <c r="E44" i="1"/>
  <c r="F44" i="1" s="1"/>
  <c r="H44" i="1" s="1"/>
  <c r="I44" i="1" s="1"/>
  <c r="E40" i="1"/>
  <c r="F40" i="1" s="1"/>
  <c r="H40" i="1" s="1"/>
  <c r="I40" i="1" s="1"/>
  <c r="E36" i="1"/>
  <c r="F36" i="1" s="1"/>
  <c r="H36" i="1" s="1"/>
  <c r="I36" i="1" s="1"/>
  <c r="E32" i="1"/>
  <c r="F32" i="1" s="1"/>
  <c r="E28" i="1"/>
  <c r="F28" i="1" s="1"/>
  <c r="H28" i="1" s="1"/>
  <c r="I28" i="1" s="1"/>
  <c r="E24" i="1"/>
  <c r="F24" i="1" s="1"/>
  <c r="H24" i="1" s="1"/>
  <c r="I24" i="1" s="1"/>
  <c r="E20" i="1"/>
  <c r="F20" i="1" s="1"/>
  <c r="E16" i="1"/>
  <c r="F16" i="1" s="1"/>
  <c r="E12" i="1"/>
  <c r="F12" i="1" s="1"/>
  <c r="E8" i="1"/>
  <c r="F8" i="1" s="1"/>
  <c r="H8" i="1" s="1"/>
  <c r="I8" i="1" s="1"/>
  <c r="I29" i="1" l="1"/>
  <c r="J29" i="1" s="1"/>
  <c r="J15" i="1"/>
  <c r="I86" i="1"/>
  <c r="J86" i="1" s="1"/>
  <c r="J71" i="1"/>
  <c r="I71" i="1"/>
  <c r="J93" i="1"/>
  <c r="I93" i="1"/>
  <c r="J79" i="1"/>
  <c r="I79" i="1"/>
  <c r="J7" i="1"/>
  <c r="I7" i="1"/>
  <c r="J58" i="1"/>
  <c r="I58" i="1"/>
  <c r="J22" i="1"/>
  <c r="I22" i="1"/>
  <c r="J65" i="1"/>
  <c r="I65" i="1"/>
  <c r="J37" i="1"/>
  <c r="I37" i="1"/>
  <c r="J101" i="1"/>
  <c r="I101" i="1"/>
  <c r="J50" i="1"/>
  <c r="I50" i="1"/>
  <c r="J43" i="1"/>
  <c r="I43" i="1"/>
  <c r="H12" i="1"/>
  <c r="H99" i="1"/>
  <c r="H35" i="1"/>
  <c r="H19" i="1"/>
  <c r="J23" i="1"/>
  <c r="J53" i="1"/>
  <c r="J81" i="1"/>
  <c r="J5" i="1"/>
  <c r="J33" i="1"/>
  <c r="J61" i="1"/>
  <c r="J90" i="1"/>
  <c r="J21" i="1"/>
  <c r="J49" i="1"/>
  <c r="J77" i="1"/>
  <c r="J83" i="1"/>
  <c r="J31" i="1"/>
  <c r="J39" i="1"/>
  <c r="J69" i="1"/>
  <c r="J97" i="1"/>
  <c r="J27" i="1"/>
  <c r="J55" i="1"/>
  <c r="J85" i="1"/>
  <c r="J24" i="1"/>
  <c r="J40" i="1"/>
  <c r="J56" i="1"/>
  <c r="J72" i="1"/>
  <c r="J88" i="1"/>
  <c r="J3" i="1"/>
  <c r="J46" i="1"/>
  <c r="J67" i="1"/>
  <c r="H78" i="1"/>
  <c r="H62" i="1"/>
  <c r="H14" i="1"/>
  <c r="H84" i="1"/>
  <c r="H68" i="1"/>
  <c r="H52" i="1"/>
  <c r="H20" i="1"/>
  <c r="H4" i="1"/>
  <c r="H59" i="1"/>
  <c r="H11" i="1"/>
  <c r="J10" i="1"/>
  <c r="J38" i="1"/>
  <c r="J66" i="1"/>
  <c r="J95" i="1"/>
  <c r="J18" i="1"/>
  <c r="J47" i="1"/>
  <c r="J75" i="1"/>
  <c r="J2" i="1"/>
  <c r="J6" i="1"/>
  <c r="J34" i="1"/>
  <c r="J63" i="1"/>
  <c r="J91" i="1"/>
  <c r="J36" i="1"/>
  <c r="J100" i="1"/>
  <c r="J8" i="1"/>
  <c r="J28" i="1"/>
  <c r="J44" i="1"/>
  <c r="J60" i="1"/>
  <c r="J76" i="1"/>
  <c r="J92" i="1"/>
  <c r="J51" i="1"/>
  <c r="J94" i="1"/>
  <c r="H30" i="1"/>
  <c r="H89" i="1"/>
  <c r="H73" i="1"/>
  <c r="H57" i="1"/>
  <c r="H41" i="1"/>
  <c r="H25" i="1"/>
  <c r="H9" i="1"/>
  <c r="H96" i="1"/>
  <c r="H80" i="1"/>
  <c r="H64" i="1"/>
  <c r="H48" i="1"/>
  <c r="H32" i="1"/>
  <c r="H16" i="1"/>
  <c r="H87" i="1"/>
  <c r="J17" i="1"/>
  <c r="J45" i="1"/>
  <c r="J74" i="1"/>
  <c r="J102" i="1"/>
  <c r="J26" i="1"/>
  <c r="J54" i="1"/>
  <c r="J82" i="1"/>
  <c r="J13" i="1"/>
  <c r="J42" i="1"/>
  <c r="J70" i="1"/>
  <c r="J98" i="1"/>
  <c r="I16" i="1" l="1"/>
  <c r="J16" i="1" s="1"/>
  <c r="J80" i="1"/>
  <c r="I80" i="1"/>
  <c r="I41" i="1"/>
  <c r="J41" i="1" s="1"/>
  <c r="J30" i="1"/>
  <c r="I30" i="1"/>
  <c r="I48" i="1"/>
  <c r="J48" i="1" s="1"/>
  <c r="J9" i="1"/>
  <c r="I9" i="1"/>
  <c r="I73" i="1"/>
  <c r="J73" i="1" s="1"/>
  <c r="J20" i="1"/>
  <c r="I20" i="1"/>
  <c r="I14" i="1"/>
  <c r="J14" i="1" s="1"/>
  <c r="J12" i="1"/>
  <c r="I12" i="1"/>
  <c r="I64" i="1"/>
  <c r="J64" i="1" s="1"/>
  <c r="J89" i="1"/>
  <c r="I89" i="1"/>
  <c r="I52" i="1"/>
  <c r="J52" i="1" s="1"/>
  <c r="J19" i="1"/>
  <c r="I19" i="1"/>
  <c r="I87" i="1"/>
  <c r="J87" i="1" s="1"/>
  <c r="J25" i="1"/>
  <c r="I25" i="1"/>
  <c r="I11" i="1"/>
  <c r="J11" i="1" s="1"/>
  <c r="J35" i="1"/>
  <c r="I35" i="1"/>
  <c r="I62" i="1"/>
  <c r="J62" i="1" s="1"/>
  <c r="J59" i="1"/>
  <c r="I59" i="1"/>
  <c r="I68" i="1"/>
  <c r="J68" i="1" s="1"/>
  <c r="J78" i="1"/>
  <c r="I78" i="1"/>
  <c r="I32" i="1"/>
  <c r="J32" i="1" s="1"/>
  <c r="J96" i="1"/>
  <c r="I96" i="1"/>
  <c r="I57" i="1"/>
  <c r="J57" i="1" s="1"/>
  <c r="J4" i="1"/>
  <c r="I4" i="1"/>
  <c r="I84" i="1"/>
  <c r="J84" i="1" s="1"/>
  <c r="J99" i="1"/>
  <c r="I99" i="1"/>
</calcChain>
</file>

<file path=xl/sharedStrings.xml><?xml version="1.0" encoding="utf-8"?>
<sst xmlns="http://schemas.openxmlformats.org/spreadsheetml/2006/main" count="40" uniqueCount="29">
  <si>
    <t>Angle moteur SW (deg)</t>
  </si>
  <si>
    <t>Angle bras SW (deg)</t>
  </si>
  <si>
    <t>a</t>
  </si>
  <si>
    <t>b</t>
  </si>
  <si>
    <t>c</t>
  </si>
  <si>
    <t>d</t>
  </si>
  <si>
    <t>pas</t>
  </si>
  <si>
    <t>lambda0</t>
  </si>
  <si>
    <t>lambda</t>
  </si>
  <si>
    <t>alpha</t>
  </si>
  <si>
    <t>Angle bras (deg)</t>
  </si>
  <si>
    <t>Angle moteur SW (rad)</t>
  </si>
  <si>
    <t>Angle bras SW (rad)</t>
  </si>
  <si>
    <t xml:space="preserve">Couple moteur calculé </t>
  </si>
  <si>
    <t>L</t>
  </si>
  <si>
    <t>Nb masses</t>
  </si>
  <si>
    <t>Masse</t>
  </si>
  <si>
    <t>beta</t>
  </si>
  <si>
    <t>theta'</t>
  </si>
  <si>
    <t>Couple SW</t>
  </si>
  <si>
    <t>Bras - Rad</t>
  </si>
  <si>
    <t>Bras - deg</t>
  </si>
  <si>
    <t>Theta' - Rad</t>
  </si>
  <si>
    <t>Theta' - Deg</t>
  </si>
  <si>
    <t>Gravité</t>
  </si>
  <si>
    <t>Beta - rad</t>
  </si>
  <si>
    <t>Beta - deg</t>
  </si>
  <si>
    <t>gamma-rad</t>
  </si>
  <si>
    <t>Couple moteur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</si>
</sst>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064380444412092E-2"/>
          <c:y val="2.8252405949256341E-2"/>
          <c:w val="0.6646345548889383"/>
          <c:h val="0.89719889180519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Angle bras (deg)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Feuil1!$C$2:$C$102</c:f>
              <c:numCache>
                <c:formatCode>General</c:formatCode>
                <c:ptCount val="101"/>
                <c:pt idx="0">
                  <c:v>0</c:v>
                </c:pt>
                <c:pt idx="1">
                  <c:v>-53.680002999999999</c:v>
                </c:pt>
                <c:pt idx="2">
                  <c:v>-108.27305200000001</c:v>
                </c:pt>
                <c:pt idx="3">
                  <c:v>-163.77548200000001</c:v>
                </c:pt>
                <c:pt idx="4">
                  <c:v>-220.18356399999999</c:v>
                </c:pt>
                <c:pt idx="5">
                  <c:v>-277.49350199999998</c:v>
                </c:pt>
                <c:pt idx="6">
                  <c:v>-335.701436</c:v>
                </c:pt>
                <c:pt idx="7">
                  <c:v>-394.80344000000002</c:v>
                </c:pt>
                <c:pt idx="8">
                  <c:v>-454.79552000000001</c:v>
                </c:pt>
                <c:pt idx="9">
                  <c:v>-515.67362000000003</c:v>
                </c:pt>
                <c:pt idx="10">
                  <c:v>-577.43361600000003</c:v>
                </c:pt>
                <c:pt idx="11">
                  <c:v>-640.07131800000002</c:v>
                </c:pt>
                <c:pt idx="12">
                  <c:v>-703.58247100000006</c:v>
                </c:pt>
                <c:pt idx="13">
                  <c:v>-767.96275100000003</c:v>
                </c:pt>
                <c:pt idx="14">
                  <c:v>-833.20777199999998</c:v>
                </c:pt>
                <c:pt idx="15">
                  <c:v>-899.31307700000002</c:v>
                </c:pt>
                <c:pt idx="16">
                  <c:v>-966.27414499999998</c:v>
                </c:pt>
                <c:pt idx="17">
                  <c:v>-1034.0863879999999</c:v>
                </c:pt>
                <c:pt idx="18">
                  <c:v>-1102.74515</c:v>
                </c:pt>
                <c:pt idx="19">
                  <c:v>-1172.2457059999999</c:v>
                </c:pt>
                <c:pt idx="20">
                  <c:v>-1242.5832680000001</c:v>
                </c:pt>
                <c:pt idx="21">
                  <c:v>-1313.7529750000001</c:v>
                </c:pt>
                <c:pt idx="22">
                  <c:v>-1385.749902</c:v>
                </c:pt>
                <c:pt idx="23">
                  <c:v>-1458.5690529999999</c:v>
                </c:pt>
                <c:pt idx="24">
                  <c:v>-1532.205363</c:v>
                </c:pt>
                <c:pt idx="25">
                  <c:v>-1606.653699</c:v>
                </c:pt>
                <c:pt idx="26">
                  <c:v>-1681.9088589999999</c:v>
                </c:pt>
                <c:pt idx="27">
                  <c:v>-1757.9655680000001</c:v>
                </c:pt>
                <c:pt idx="28">
                  <c:v>-1834.8184839999999</c:v>
                </c:pt>
                <c:pt idx="29">
                  <c:v>-1912.4621930000001</c:v>
                </c:pt>
                <c:pt idx="30">
                  <c:v>-1990.8912069999999</c:v>
                </c:pt>
                <c:pt idx="31">
                  <c:v>-2070.0999700000002</c:v>
                </c:pt>
                <c:pt idx="32">
                  <c:v>-2150.0828489999999</c:v>
                </c:pt>
                <c:pt idx="33">
                  <c:v>-2230.8341409999998</c:v>
                </c:pt>
                <c:pt idx="34">
                  <c:v>-2312.3480679999998</c:v>
                </c:pt>
                <c:pt idx="35">
                  <c:v>-2394.6187770000001</c:v>
                </c:pt>
                <c:pt idx="36">
                  <c:v>-2477.6403380000002</c:v>
                </c:pt>
                <c:pt idx="37">
                  <c:v>-2561.4067479999999</c:v>
                </c:pt>
                <c:pt idx="38">
                  <c:v>-2645.9119219999998</c:v>
                </c:pt>
                <c:pt idx="39">
                  <c:v>-2731.1497009999998</c:v>
                </c:pt>
                <c:pt idx="40">
                  <c:v>-2817.1138449999999</c:v>
                </c:pt>
                <c:pt idx="41">
                  <c:v>-2903.7980309999998</c:v>
                </c:pt>
                <c:pt idx="42">
                  <c:v>-2991.1958589999999</c:v>
                </c:pt>
                <c:pt idx="43">
                  <c:v>-3079.3008410000002</c:v>
                </c:pt>
                <c:pt idx="44">
                  <c:v>-3168.1064080000001</c:v>
                </c:pt>
                <c:pt idx="45">
                  <c:v>-3257.6059049999999</c:v>
                </c:pt>
                <c:pt idx="46">
                  <c:v>-3347.7925869999999</c:v>
                </c:pt>
                <c:pt idx="47">
                  <c:v>-3438.659623</c:v>
                </c:pt>
                <c:pt idx="48">
                  <c:v>-3530.2000899999998</c:v>
                </c:pt>
                <c:pt idx="49">
                  <c:v>-3622.40697</c:v>
                </c:pt>
                <c:pt idx="50">
                  <c:v>-3715.273154</c:v>
                </c:pt>
                <c:pt idx="51">
                  <c:v>-3808.791432</c:v>
                </c:pt>
                <c:pt idx="52">
                  <c:v>-3902.9544989999999</c:v>
                </c:pt>
                <c:pt idx="53">
                  <c:v>-3997.7549450000001</c:v>
                </c:pt>
                <c:pt idx="54">
                  <c:v>-4093.1852560000002</c:v>
                </c:pt>
                <c:pt idx="55">
                  <c:v>-4189.237811</c:v>
                </c:pt>
                <c:pt idx="56">
                  <c:v>-4285.9048789999997</c:v>
                </c:pt>
                <c:pt idx="57">
                  <c:v>-4383.1786160000001</c:v>
                </c:pt>
                <c:pt idx="58">
                  <c:v>-4481.051058</c:v>
                </c:pt>
                <c:pt idx="59">
                  <c:v>-4579.5141229999999</c:v>
                </c:pt>
                <c:pt idx="60">
                  <c:v>-4678.5596029999997</c:v>
                </c:pt>
                <c:pt idx="61">
                  <c:v>-4778.1791620000004</c:v>
                </c:pt>
                <c:pt idx="62">
                  <c:v>-4878.3643279999997</c:v>
                </c:pt>
                <c:pt idx="63">
                  <c:v>-4979.1064919999999</c:v>
                </c:pt>
                <c:pt idx="64">
                  <c:v>-5080.3968999999997</c:v>
                </c:pt>
                <c:pt idx="65">
                  <c:v>-5182.2266509999999</c:v>
                </c:pt>
                <c:pt idx="66">
                  <c:v>-5284.5866850000002</c:v>
                </c:pt>
                <c:pt idx="67">
                  <c:v>-5387.4677819999997</c:v>
                </c:pt>
                <c:pt idx="68">
                  <c:v>-5490.8605520000001</c:v>
                </c:pt>
                <c:pt idx="69">
                  <c:v>-5594.7554280000004</c:v>
                </c:pt>
                <c:pt idx="70">
                  <c:v>-5699.1426579999998</c:v>
                </c:pt>
                <c:pt idx="71">
                  <c:v>-5804.012299</c:v>
                </c:pt>
                <c:pt idx="72">
                  <c:v>-5909.3542010000001</c:v>
                </c:pt>
                <c:pt idx="73">
                  <c:v>-6015.1580050000002</c:v>
                </c:pt>
                <c:pt idx="74">
                  <c:v>-6121.4131239999997</c:v>
                </c:pt>
                <c:pt idx="75">
                  <c:v>-6228.1087399999997</c:v>
                </c:pt>
                <c:pt idx="76">
                  <c:v>-6335.2337820000002</c:v>
                </c:pt>
                <c:pt idx="77">
                  <c:v>-6442.7769200000002</c:v>
                </c:pt>
                <c:pt idx="78">
                  <c:v>-6550.7265450000004</c:v>
                </c:pt>
                <c:pt idx="79">
                  <c:v>-6659.0707579999998</c:v>
                </c:pt>
                <c:pt idx="80">
                  <c:v>-6767.7973469999997</c:v>
                </c:pt>
                <c:pt idx="81">
                  <c:v>-6876.8937729999998</c:v>
                </c:pt>
                <c:pt idx="82">
                  <c:v>-6986.3471449999997</c:v>
                </c:pt>
                <c:pt idx="83">
                  <c:v>-7096.1442029999998</c:v>
                </c:pt>
                <c:pt idx="84">
                  <c:v>-7206.2712920000004</c:v>
                </c:pt>
                <c:pt idx="85">
                  <c:v>-7316.7143329999999</c:v>
                </c:pt>
                <c:pt idx="86">
                  <c:v>-7427.458799</c:v>
                </c:pt>
                <c:pt idx="87">
                  <c:v>-7538.4896820000004</c:v>
                </c:pt>
                <c:pt idx="88">
                  <c:v>-7649.7914609999998</c:v>
                </c:pt>
                <c:pt idx="89">
                  <c:v>-7761.3480630000004</c:v>
                </c:pt>
                <c:pt idx="90">
                  <c:v>-7873.1428249999999</c:v>
                </c:pt>
                <c:pt idx="91">
                  <c:v>-7985.1584489999996</c:v>
                </c:pt>
                <c:pt idx="92">
                  <c:v>-8097.3769570000004</c:v>
                </c:pt>
                <c:pt idx="93">
                  <c:v>-8209.7796350000008</c:v>
                </c:pt>
                <c:pt idx="94">
                  <c:v>-8322.3469789999999</c:v>
                </c:pt>
                <c:pt idx="95">
                  <c:v>-8435.0586320000002</c:v>
                </c:pt>
                <c:pt idx="96">
                  <c:v>-8547.8933130000005</c:v>
                </c:pt>
                <c:pt idx="97">
                  <c:v>-8660.8287450000007</c:v>
                </c:pt>
                <c:pt idx="98">
                  <c:v>-8773.8415690000002</c:v>
                </c:pt>
                <c:pt idx="99">
                  <c:v>-8886.9072550000001</c:v>
                </c:pt>
                <c:pt idx="100">
                  <c:v>-9000.0000020000007</c:v>
                </c:pt>
              </c:numCache>
            </c:numRef>
          </c:xVal>
          <c:yVal>
            <c:numRef>
              <c:f>Feuil1!$F$2:$F$102</c:f>
              <c:numCache>
                <c:formatCode>General</c:formatCode>
                <c:ptCount val="101"/>
                <c:pt idx="0">
                  <c:v>-2.0753743477897046E-3</c:v>
                </c:pt>
                <c:pt idx="1">
                  <c:v>0.89796477197592139</c:v>
                </c:pt>
                <c:pt idx="2">
                  <c:v>1.7980035376182215</c:v>
                </c:pt>
                <c:pt idx="3">
                  <c:v>2.6980409822318805</c:v>
                </c:pt>
                <c:pt idx="4">
                  <c:v>3.59807718410093</c:v>
                </c:pt>
                <c:pt idx="5">
                  <c:v>4.498112192763088</c:v>
                </c:pt>
                <c:pt idx="6">
                  <c:v>5.3981460781863007</c:v>
                </c:pt>
                <c:pt idx="7">
                  <c:v>6.2981789000559019</c:v>
                </c:pt>
                <c:pt idx="8">
                  <c:v>7.1982106799296446</c:v>
                </c:pt>
                <c:pt idx="9">
                  <c:v>8.0982414933591471</c:v>
                </c:pt>
                <c:pt idx="10">
                  <c:v>8.9982713806680792</c:v>
                </c:pt>
                <c:pt idx="11">
                  <c:v>9.8983003795306672</c:v>
                </c:pt>
                <c:pt idx="12">
                  <c:v>10.798328540947566</c:v>
                </c:pt>
                <c:pt idx="13">
                  <c:v>11.698355874682761</c:v>
                </c:pt>
                <c:pt idx="14">
                  <c:v>12.598382449946222</c:v>
                </c:pt>
                <c:pt idx="15">
                  <c:v>13.498408272004042</c:v>
                </c:pt>
                <c:pt idx="16">
                  <c:v>14.398433382128083</c:v>
                </c:pt>
                <c:pt idx="17">
                  <c:v>15.298457818340125</c:v>
                </c:pt>
                <c:pt idx="18">
                  <c:v>16.198481605355909</c:v>
                </c:pt>
                <c:pt idx="19">
                  <c:v>17.098504745490743</c:v>
                </c:pt>
                <c:pt idx="20">
                  <c:v>17.998527299489325</c:v>
                </c:pt>
                <c:pt idx="21">
                  <c:v>18.898549260809773</c:v>
                </c:pt>
                <c:pt idx="22">
                  <c:v>19.798570675001059</c:v>
                </c:pt>
                <c:pt idx="23">
                  <c:v>20.698591554637161</c:v>
                </c:pt>
                <c:pt idx="24">
                  <c:v>21.598611909625333</c:v>
                </c:pt>
                <c:pt idx="25">
                  <c:v>22.498631763812924</c:v>
                </c:pt>
                <c:pt idx="26">
                  <c:v>23.398651147079335</c:v>
                </c:pt>
                <c:pt idx="27">
                  <c:v>24.298670052980285</c:v>
                </c:pt>
                <c:pt idx="28">
                  <c:v>25.198688515892513</c:v>
                </c:pt>
                <c:pt idx="29">
                  <c:v>26.098706556976978</c:v>
                </c:pt>
                <c:pt idx="30">
                  <c:v>26.998724168075157</c:v>
                </c:pt>
                <c:pt idx="31">
                  <c:v>27.898741387430817</c:v>
                </c:pt>
                <c:pt idx="32">
                  <c:v>28.798758203501549</c:v>
                </c:pt>
                <c:pt idx="33">
                  <c:v>29.69877464223886</c:v>
                </c:pt>
                <c:pt idx="34">
                  <c:v>30.598790718089006</c:v>
                </c:pt>
                <c:pt idx="35">
                  <c:v>31.498806442703852</c:v>
                </c:pt>
                <c:pt idx="36">
                  <c:v>32.398821812156555</c:v>
                </c:pt>
                <c:pt idx="37">
                  <c:v>33.298836859614156</c:v>
                </c:pt>
                <c:pt idx="38">
                  <c:v>34.198851568032083</c:v>
                </c:pt>
                <c:pt idx="39">
                  <c:v>35.098865966760329</c:v>
                </c:pt>
                <c:pt idx="40">
                  <c:v>35.998880067559426</c:v>
                </c:pt>
                <c:pt idx="41">
                  <c:v>36.89889385627734</c:v>
                </c:pt>
                <c:pt idx="42">
                  <c:v>37.798907367753699</c:v>
                </c:pt>
                <c:pt idx="43">
                  <c:v>38.698920584987505</c:v>
                </c:pt>
                <c:pt idx="44">
                  <c:v>39.598933525689631</c:v>
                </c:pt>
                <c:pt idx="45">
                  <c:v>40.498946205515935</c:v>
                </c:pt>
                <c:pt idx="46">
                  <c:v>41.398958613942526</c:v>
                </c:pt>
                <c:pt idx="47">
                  <c:v>42.298970771214229</c:v>
                </c:pt>
                <c:pt idx="48">
                  <c:v>43.198982685931185</c:v>
                </c:pt>
                <c:pt idx="49">
                  <c:v>44.098994344860586</c:v>
                </c:pt>
                <c:pt idx="50">
                  <c:v>44.999005772031438</c:v>
                </c:pt>
                <c:pt idx="51">
                  <c:v>45.899016952426905</c:v>
                </c:pt>
                <c:pt idx="52">
                  <c:v>46.799027912665181</c:v>
                </c:pt>
                <c:pt idx="53">
                  <c:v>47.699038648535463</c:v>
                </c:pt>
                <c:pt idx="54">
                  <c:v>48.599049160448288</c:v>
                </c:pt>
                <c:pt idx="55">
                  <c:v>49.499059451849831</c:v>
                </c:pt>
                <c:pt idx="56">
                  <c:v>50.399069529541265</c:v>
                </c:pt>
                <c:pt idx="57">
                  <c:v>51.299079405953037</c:v>
                </c:pt>
                <c:pt idx="58">
                  <c:v>52.199089066764998</c:v>
                </c:pt>
                <c:pt idx="59">
                  <c:v>53.099098523949138</c:v>
                </c:pt>
                <c:pt idx="60">
                  <c:v>53.999107778717061</c:v>
                </c:pt>
                <c:pt idx="61">
                  <c:v>54.899116842384672</c:v>
                </c:pt>
                <c:pt idx="62">
                  <c:v>55.79912570551852</c:v>
                </c:pt>
                <c:pt idx="63">
                  <c:v>56.699134373415916</c:v>
                </c:pt>
                <c:pt idx="64">
                  <c:v>57.599142841542843</c:v>
                </c:pt>
                <c:pt idx="65">
                  <c:v>58.499151128041902</c:v>
                </c:pt>
                <c:pt idx="66">
                  <c:v>59.399159221166727</c:v>
                </c:pt>
                <c:pt idx="67">
                  <c:v>60.299167128227353</c:v>
                </c:pt>
                <c:pt idx="68">
                  <c:v>61.199174849117981</c:v>
                </c:pt>
                <c:pt idx="69">
                  <c:v>62.099182381090813</c:v>
                </c:pt>
                <c:pt idx="70">
                  <c:v>62.9991897196727</c:v>
                </c:pt>
                <c:pt idx="71">
                  <c:v>63.899196881952946</c:v>
                </c:pt>
                <c:pt idx="72">
                  <c:v>64.799203849696752</c:v>
                </c:pt>
                <c:pt idx="73">
                  <c:v>65.699210638949765</c:v>
                </c:pt>
                <c:pt idx="74">
                  <c:v>66.599217230805763</c:v>
                </c:pt>
                <c:pt idx="75">
                  <c:v>67.499223645817736</c:v>
                </c:pt>
                <c:pt idx="76">
                  <c:v>68.399229865092224</c:v>
                </c:pt>
                <c:pt idx="77">
                  <c:v>69.299235895381202</c:v>
                </c:pt>
                <c:pt idx="78">
                  <c:v>70.199241725362683</c:v>
                </c:pt>
                <c:pt idx="79">
                  <c:v>71.099247367537856</c:v>
                </c:pt>
                <c:pt idx="80">
                  <c:v>71.999252810955099</c:v>
                </c:pt>
                <c:pt idx="81">
                  <c:v>72.899258060900337</c:v>
                </c:pt>
                <c:pt idx="82">
                  <c:v>73.799263100407131</c:v>
                </c:pt>
                <c:pt idx="83">
                  <c:v>74.699267932089526</c:v>
                </c:pt>
                <c:pt idx="84">
                  <c:v>75.599272561168135</c:v>
                </c:pt>
                <c:pt idx="85">
                  <c:v>76.499276971263342</c:v>
                </c:pt>
                <c:pt idx="86">
                  <c:v>77.39928115961807</c:v>
                </c:pt>
                <c:pt idx="87">
                  <c:v>78.299285119113847</c:v>
                </c:pt>
                <c:pt idx="88">
                  <c:v>79.199288850842009</c:v>
                </c:pt>
                <c:pt idx="89">
                  <c:v>80.099292344466221</c:v>
                </c:pt>
                <c:pt idx="90">
                  <c:v>80.999295593693745</c:v>
                </c:pt>
                <c:pt idx="91">
                  <c:v>81.899298584863089</c:v>
                </c:pt>
                <c:pt idx="92">
                  <c:v>82.799301318175765</c:v>
                </c:pt>
                <c:pt idx="93">
                  <c:v>83.69930377657343</c:v>
                </c:pt>
                <c:pt idx="94">
                  <c:v>84.599305950501702</c:v>
                </c:pt>
                <c:pt idx="95">
                  <c:v>85.499307834422979</c:v>
                </c:pt>
                <c:pt idx="96">
                  <c:v>86.399309408060219</c:v>
                </c:pt>
                <c:pt idx="97">
                  <c:v>87.299310663472085</c:v>
                </c:pt>
                <c:pt idx="98">
                  <c:v>88.19931158007617</c:v>
                </c:pt>
                <c:pt idx="99">
                  <c:v>89.099312141992328</c:v>
                </c:pt>
                <c:pt idx="100">
                  <c:v>89.99931234124449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Feuil1!$C$2:$C$102</c:f>
              <c:numCache>
                <c:formatCode>General</c:formatCode>
                <c:ptCount val="101"/>
                <c:pt idx="0">
                  <c:v>0</c:v>
                </c:pt>
                <c:pt idx="1">
                  <c:v>-53.680002999999999</c:v>
                </c:pt>
                <c:pt idx="2">
                  <c:v>-108.27305200000001</c:v>
                </c:pt>
                <c:pt idx="3">
                  <c:v>-163.77548200000001</c:v>
                </c:pt>
                <c:pt idx="4">
                  <c:v>-220.18356399999999</c:v>
                </c:pt>
                <c:pt idx="5">
                  <c:v>-277.49350199999998</c:v>
                </c:pt>
                <c:pt idx="6">
                  <c:v>-335.701436</c:v>
                </c:pt>
                <c:pt idx="7">
                  <c:v>-394.80344000000002</c:v>
                </c:pt>
                <c:pt idx="8">
                  <c:v>-454.79552000000001</c:v>
                </c:pt>
                <c:pt idx="9">
                  <c:v>-515.67362000000003</c:v>
                </c:pt>
                <c:pt idx="10">
                  <c:v>-577.43361600000003</c:v>
                </c:pt>
                <c:pt idx="11">
                  <c:v>-640.07131800000002</c:v>
                </c:pt>
                <c:pt idx="12">
                  <c:v>-703.58247100000006</c:v>
                </c:pt>
                <c:pt idx="13">
                  <c:v>-767.96275100000003</c:v>
                </c:pt>
                <c:pt idx="14">
                  <c:v>-833.20777199999998</c:v>
                </c:pt>
                <c:pt idx="15">
                  <c:v>-899.31307700000002</c:v>
                </c:pt>
                <c:pt idx="16">
                  <c:v>-966.27414499999998</c:v>
                </c:pt>
                <c:pt idx="17">
                  <c:v>-1034.0863879999999</c:v>
                </c:pt>
                <c:pt idx="18">
                  <c:v>-1102.74515</c:v>
                </c:pt>
                <c:pt idx="19">
                  <c:v>-1172.2457059999999</c:v>
                </c:pt>
                <c:pt idx="20">
                  <c:v>-1242.5832680000001</c:v>
                </c:pt>
                <c:pt idx="21">
                  <c:v>-1313.7529750000001</c:v>
                </c:pt>
                <c:pt idx="22">
                  <c:v>-1385.749902</c:v>
                </c:pt>
                <c:pt idx="23">
                  <c:v>-1458.5690529999999</c:v>
                </c:pt>
                <c:pt idx="24">
                  <c:v>-1532.205363</c:v>
                </c:pt>
                <c:pt idx="25">
                  <c:v>-1606.653699</c:v>
                </c:pt>
                <c:pt idx="26">
                  <c:v>-1681.9088589999999</c:v>
                </c:pt>
                <c:pt idx="27">
                  <c:v>-1757.9655680000001</c:v>
                </c:pt>
                <c:pt idx="28">
                  <c:v>-1834.8184839999999</c:v>
                </c:pt>
                <c:pt idx="29">
                  <c:v>-1912.4621930000001</c:v>
                </c:pt>
                <c:pt idx="30">
                  <c:v>-1990.8912069999999</c:v>
                </c:pt>
                <c:pt idx="31">
                  <c:v>-2070.0999700000002</c:v>
                </c:pt>
                <c:pt idx="32">
                  <c:v>-2150.0828489999999</c:v>
                </c:pt>
                <c:pt idx="33">
                  <c:v>-2230.8341409999998</c:v>
                </c:pt>
                <c:pt idx="34">
                  <c:v>-2312.3480679999998</c:v>
                </c:pt>
                <c:pt idx="35">
                  <c:v>-2394.6187770000001</c:v>
                </c:pt>
                <c:pt idx="36">
                  <c:v>-2477.6403380000002</c:v>
                </c:pt>
                <c:pt idx="37">
                  <c:v>-2561.4067479999999</c:v>
                </c:pt>
                <c:pt idx="38">
                  <c:v>-2645.9119219999998</c:v>
                </c:pt>
                <c:pt idx="39">
                  <c:v>-2731.1497009999998</c:v>
                </c:pt>
                <c:pt idx="40">
                  <c:v>-2817.1138449999999</c:v>
                </c:pt>
                <c:pt idx="41">
                  <c:v>-2903.7980309999998</c:v>
                </c:pt>
                <c:pt idx="42">
                  <c:v>-2991.1958589999999</c:v>
                </c:pt>
                <c:pt idx="43">
                  <c:v>-3079.3008410000002</c:v>
                </c:pt>
                <c:pt idx="44">
                  <c:v>-3168.1064080000001</c:v>
                </c:pt>
                <c:pt idx="45">
                  <c:v>-3257.6059049999999</c:v>
                </c:pt>
                <c:pt idx="46">
                  <c:v>-3347.7925869999999</c:v>
                </c:pt>
                <c:pt idx="47">
                  <c:v>-3438.659623</c:v>
                </c:pt>
                <c:pt idx="48">
                  <c:v>-3530.2000899999998</c:v>
                </c:pt>
                <c:pt idx="49">
                  <c:v>-3622.40697</c:v>
                </c:pt>
                <c:pt idx="50">
                  <c:v>-3715.273154</c:v>
                </c:pt>
                <c:pt idx="51">
                  <c:v>-3808.791432</c:v>
                </c:pt>
                <c:pt idx="52">
                  <c:v>-3902.9544989999999</c:v>
                </c:pt>
                <c:pt idx="53">
                  <c:v>-3997.7549450000001</c:v>
                </c:pt>
                <c:pt idx="54">
                  <c:v>-4093.1852560000002</c:v>
                </c:pt>
                <c:pt idx="55">
                  <c:v>-4189.237811</c:v>
                </c:pt>
                <c:pt idx="56">
                  <c:v>-4285.9048789999997</c:v>
                </c:pt>
                <c:pt idx="57">
                  <c:v>-4383.1786160000001</c:v>
                </c:pt>
                <c:pt idx="58">
                  <c:v>-4481.051058</c:v>
                </c:pt>
                <c:pt idx="59">
                  <c:v>-4579.5141229999999</c:v>
                </c:pt>
                <c:pt idx="60">
                  <c:v>-4678.5596029999997</c:v>
                </c:pt>
                <c:pt idx="61">
                  <c:v>-4778.1791620000004</c:v>
                </c:pt>
                <c:pt idx="62">
                  <c:v>-4878.3643279999997</c:v>
                </c:pt>
                <c:pt idx="63">
                  <c:v>-4979.1064919999999</c:v>
                </c:pt>
                <c:pt idx="64">
                  <c:v>-5080.3968999999997</c:v>
                </c:pt>
                <c:pt idx="65">
                  <c:v>-5182.2266509999999</c:v>
                </c:pt>
                <c:pt idx="66">
                  <c:v>-5284.5866850000002</c:v>
                </c:pt>
                <c:pt idx="67">
                  <c:v>-5387.4677819999997</c:v>
                </c:pt>
                <c:pt idx="68">
                  <c:v>-5490.8605520000001</c:v>
                </c:pt>
                <c:pt idx="69">
                  <c:v>-5594.7554280000004</c:v>
                </c:pt>
                <c:pt idx="70">
                  <c:v>-5699.1426579999998</c:v>
                </c:pt>
                <c:pt idx="71">
                  <c:v>-5804.012299</c:v>
                </c:pt>
                <c:pt idx="72">
                  <c:v>-5909.3542010000001</c:v>
                </c:pt>
                <c:pt idx="73">
                  <c:v>-6015.1580050000002</c:v>
                </c:pt>
                <c:pt idx="74">
                  <c:v>-6121.4131239999997</c:v>
                </c:pt>
                <c:pt idx="75">
                  <c:v>-6228.1087399999997</c:v>
                </c:pt>
                <c:pt idx="76">
                  <c:v>-6335.2337820000002</c:v>
                </c:pt>
                <c:pt idx="77">
                  <c:v>-6442.7769200000002</c:v>
                </c:pt>
                <c:pt idx="78">
                  <c:v>-6550.7265450000004</c:v>
                </c:pt>
                <c:pt idx="79">
                  <c:v>-6659.0707579999998</c:v>
                </c:pt>
                <c:pt idx="80">
                  <c:v>-6767.7973469999997</c:v>
                </c:pt>
                <c:pt idx="81">
                  <c:v>-6876.8937729999998</c:v>
                </c:pt>
                <c:pt idx="82">
                  <c:v>-6986.3471449999997</c:v>
                </c:pt>
                <c:pt idx="83">
                  <c:v>-7096.1442029999998</c:v>
                </c:pt>
                <c:pt idx="84">
                  <c:v>-7206.2712920000004</c:v>
                </c:pt>
                <c:pt idx="85">
                  <c:v>-7316.7143329999999</c:v>
                </c:pt>
                <c:pt idx="86">
                  <c:v>-7427.458799</c:v>
                </c:pt>
                <c:pt idx="87">
                  <c:v>-7538.4896820000004</c:v>
                </c:pt>
                <c:pt idx="88">
                  <c:v>-7649.7914609999998</c:v>
                </c:pt>
                <c:pt idx="89">
                  <c:v>-7761.3480630000004</c:v>
                </c:pt>
                <c:pt idx="90">
                  <c:v>-7873.1428249999999</c:v>
                </c:pt>
                <c:pt idx="91">
                  <c:v>-7985.1584489999996</c:v>
                </c:pt>
                <c:pt idx="92">
                  <c:v>-8097.3769570000004</c:v>
                </c:pt>
                <c:pt idx="93">
                  <c:v>-8209.7796350000008</c:v>
                </c:pt>
                <c:pt idx="94">
                  <c:v>-8322.3469789999999</c:v>
                </c:pt>
                <c:pt idx="95">
                  <c:v>-8435.0586320000002</c:v>
                </c:pt>
                <c:pt idx="96">
                  <c:v>-8547.8933130000005</c:v>
                </c:pt>
                <c:pt idx="97">
                  <c:v>-8660.8287450000007</c:v>
                </c:pt>
                <c:pt idx="98">
                  <c:v>-8773.8415690000002</c:v>
                </c:pt>
                <c:pt idx="99">
                  <c:v>-8886.9072550000001</c:v>
                </c:pt>
                <c:pt idx="100">
                  <c:v>-9000.0000020000007</c:v>
                </c:pt>
              </c:numCache>
            </c:numRef>
          </c:xVal>
          <c:yVal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  <c:pt idx="6">
                  <c:v>5.4</c:v>
                </c:pt>
                <c:pt idx="7">
                  <c:v>6.3</c:v>
                </c:pt>
                <c:pt idx="8">
                  <c:v>7.2</c:v>
                </c:pt>
                <c:pt idx="9">
                  <c:v>8.1</c:v>
                </c:pt>
                <c:pt idx="10">
                  <c:v>9</c:v>
                </c:pt>
                <c:pt idx="11">
                  <c:v>9.9</c:v>
                </c:pt>
                <c:pt idx="12">
                  <c:v>10.8</c:v>
                </c:pt>
                <c:pt idx="13">
                  <c:v>11.7</c:v>
                </c:pt>
                <c:pt idx="14">
                  <c:v>12.6</c:v>
                </c:pt>
                <c:pt idx="15">
                  <c:v>13.5</c:v>
                </c:pt>
                <c:pt idx="16">
                  <c:v>14.4</c:v>
                </c:pt>
                <c:pt idx="17">
                  <c:v>15.3</c:v>
                </c:pt>
                <c:pt idx="18">
                  <c:v>16.2</c:v>
                </c:pt>
                <c:pt idx="19">
                  <c:v>17.100000000000001</c:v>
                </c:pt>
                <c:pt idx="20">
                  <c:v>18</c:v>
                </c:pt>
                <c:pt idx="21">
                  <c:v>18.899999999999999</c:v>
                </c:pt>
                <c:pt idx="22">
                  <c:v>19.8</c:v>
                </c:pt>
                <c:pt idx="23">
                  <c:v>20.7</c:v>
                </c:pt>
                <c:pt idx="24">
                  <c:v>21.6</c:v>
                </c:pt>
                <c:pt idx="25">
                  <c:v>22.5</c:v>
                </c:pt>
                <c:pt idx="26">
                  <c:v>23.4</c:v>
                </c:pt>
                <c:pt idx="27">
                  <c:v>24.3</c:v>
                </c:pt>
                <c:pt idx="28">
                  <c:v>25.2</c:v>
                </c:pt>
                <c:pt idx="29">
                  <c:v>26.1</c:v>
                </c:pt>
                <c:pt idx="30">
                  <c:v>27</c:v>
                </c:pt>
                <c:pt idx="31">
                  <c:v>27.9</c:v>
                </c:pt>
                <c:pt idx="32">
                  <c:v>28.8</c:v>
                </c:pt>
                <c:pt idx="33">
                  <c:v>29.7</c:v>
                </c:pt>
                <c:pt idx="34">
                  <c:v>30.6</c:v>
                </c:pt>
                <c:pt idx="35">
                  <c:v>31.5</c:v>
                </c:pt>
                <c:pt idx="36">
                  <c:v>32.4</c:v>
                </c:pt>
                <c:pt idx="37">
                  <c:v>33.299999999999997</c:v>
                </c:pt>
                <c:pt idx="38">
                  <c:v>34.200000000000003</c:v>
                </c:pt>
                <c:pt idx="39">
                  <c:v>35.1</c:v>
                </c:pt>
                <c:pt idx="40">
                  <c:v>36</c:v>
                </c:pt>
                <c:pt idx="41">
                  <c:v>36.9</c:v>
                </c:pt>
                <c:pt idx="42">
                  <c:v>37.799999999999997</c:v>
                </c:pt>
                <c:pt idx="43">
                  <c:v>38.700000000000003</c:v>
                </c:pt>
                <c:pt idx="44">
                  <c:v>39.6</c:v>
                </c:pt>
                <c:pt idx="45">
                  <c:v>40.5</c:v>
                </c:pt>
                <c:pt idx="46">
                  <c:v>41.4</c:v>
                </c:pt>
                <c:pt idx="47">
                  <c:v>42.3</c:v>
                </c:pt>
                <c:pt idx="48">
                  <c:v>43.2</c:v>
                </c:pt>
                <c:pt idx="49">
                  <c:v>44.1</c:v>
                </c:pt>
                <c:pt idx="50">
                  <c:v>45</c:v>
                </c:pt>
                <c:pt idx="51">
                  <c:v>45.9</c:v>
                </c:pt>
                <c:pt idx="52">
                  <c:v>46.8</c:v>
                </c:pt>
                <c:pt idx="53">
                  <c:v>47.7</c:v>
                </c:pt>
                <c:pt idx="54">
                  <c:v>48.6</c:v>
                </c:pt>
                <c:pt idx="55">
                  <c:v>49.5</c:v>
                </c:pt>
                <c:pt idx="56">
                  <c:v>50.4</c:v>
                </c:pt>
                <c:pt idx="57">
                  <c:v>51.3</c:v>
                </c:pt>
                <c:pt idx="58">
                  <c:v>52.2</c:v>
                </c:pt>
                <c:pt idx="59">
                  <c:v>53.1</c:v>
                </c:pt>
                <c:pt idx="60">
                  <c:v>54</c:v>
                </c:pt>
                <c:pt idx="61">
                  <c:v>54.9</c:v>
                </c:pt>
                <c:pt idx="62">
                  <c:v>55.8</c:v>
                </c:pt>
                <c:pt idx="63">
                  <c:v>56.7</c:v>
                </c:pt>
                <c:pt idx="64">
                  <c:v>57.6</c:v>
                </c:pt>
                <c:pt idx="65">
                  <c:v>58.5</c:v>
                </c:pt>
                <c:pt idx="66">
                  <c:v>59.4</c:v>
                </c:pt>
                <c:pt idx="67">
                  <c:v>60.3</c:v>
                </c:pt>
                <c:pt idx="68">
                  <c:v>61.2</c:v>
                </c:pt>
                <c:pt idx="69">
                  <c:v>62.1</c:v>
                </c:pt>
                <c:pt idx="70">
                  <c:v>63</c:v>
                </c:pt>
                <c:pt idx="71">
                  <c:v>63.9</c:v>
                </c:pt>
                <c:pt idx="72">
                  <c:v>64.8</c:v>
                </c:pt>
                <c:pt idx="73">
                  <c:v>65.7</c:v>
                </c:pt>
                <c:pt idx="74">
                  <c:v>66.599999999999994</c:v>
                </c:pt>
                <c:pt idx="75">
                  <c:v>67.5</c:v>
                </c:pt>
                <c:pt idx="76">
                  <c:v>68.400000000000006</c:v>
                </c:pt>
                <c:pt idx="77">
                  <c:v>69.3</c:v>
                </c:pt>
                <c:pt idx="78">
                  <c:v>70.2</c:v>
                </c:pt>
                <c:pt idx="79">
                  <c:v>71.099999999999994</c:v>
                </c:pt>
                <c:pt idx="80">
                  <c:v>72</c:v>
                </c:pt>
                <c:pt idx="81">
                  <c:v>72.900000000000006</c:v>
                </c:pt>
                <c:pt idx="82">
                  <c:v>73.8</c:v>
                </c:pt>
                <c:pt idx="83">
                  <c:v>74.7</c:v>
                </c:pt>
                <c:pt idx="84">
                  <c:v>75.599999999999994</c:v>
                </c:pt>
                <c:pt idx="85">
                  <c:v>76.5</c:v>
                </c:pt>
                <c:pt idx="86">
                  <c:v>77.400000000000006</c:v>
                </c:pt>
                <c:pt idx="87">
                  <c:v>78.3</c:v>
                </c:pt>
                <c:pt idx="88">
                  <c:v>79.2</c:v>
                </c:pt>
                <c:pt idx="89">
                  <c:v>80.099999999999994</c:v>
                </c:pt>
                <c:pt idx="90">
                  <c:v>81</c:v>
                </c:pt>
                <c:pt idx="91">
                  <c:v>81.900000000000006</c:v>
                </c:pt>
                <c:pt idx="92">
                  <c:v>82.8</c:v>
                </c:pt>
                <c:pt idx="93">
                  <c:v>83.7</c:v>
                </c:pt>
                <c:pt idx="94">
                  <c:v>84.6</c:v>
                </c:pt>
                <c:pt idx="95">
                  <c:v>85.5</c:v>
                </c:pt>
                <c:pt idx="96">
                  <c:v>86.4</c:v>
                </c:pt>
                <c:pt idx="97">
                  <c:v>87.3</c:v>
                </c:pt>
                <c:pt idx="98">
                  <c:v>88.2</c:v>
                </c:pt>
                <c:pt idx="99">
                  <c:v>89.1</c:v>
                </c:pt>
                <c:pt idx="100">
                  <c:v>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9808"/>
        <c:axId val="161721344"/>
      </c:scatterChart>
      <c:valAx>
        <c:axId val="16171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721344"/>
        <c:crosses val="autoZero"/>
        <c:crossBetween val="midCat"/>
      </c:valAx>
      <c:valAx>
        <c:axId val="1617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19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  <c:pt idx="6">
                  <c:v>5.4</c:v>
                </c:pt>
                <c:pt idx="7">
                  <c:v>6.3</c:v>
                </c:pt>
                <c:pt idx="8">
                  <c:v>7.2</c:v>
                </c:pt>
                <c:pt idx="9">
                  <c:v>8.1</c:v>
                </c:pt>
                <c:pt idx="10">
                  <c:v>9</c:v>
                </c:pt>
                <c:pt idx="11">
                  <c:v>9.9</c:v>
                </c:pt>
                <c:pt idx="12">
                  <c:v>10.8</c:v>
                </c:pt>
                <c:pt idx="13">
                  <c:v>11.7</c:v>
                </c:pt>
                <c:pt idx="14">
                  <c:v>12.6</c:v>
                </c:pt>
                <c:pt idx="15">
                  <c:v>13.5</c:v>
                </c:pt>
                <c:pt idx="16">
                  <c:v>14.4</c:v>
                </c:pt>
                <c:pt idx="17">
                  <c:v>15.3</c:v>
                </c:pt>
                <c:pt idx="18">
                  <c:v>16.2</c:v>
                </c:pt>
                <c:pt idx="19">
                  <c:v>17.100000000000001</c:v>
                </c:pt>
                <c:pt idx="20">
                  <c:v>18</c:v>
                </c:pt>
                <c:pt idx="21">
                  <c:v>18.899999999999999</c:v>
                </c:pt>
                <c:pt idx="22">
                  <c:v>19.8</c:v>
                </c:pt>
                <c:pt idx="23">
                  <c:v>20.7</c:v>
                </c:pt>
                <c:pt idx="24">
                  <c:v>21.6</c:v>
                </c:pt>
                <c:pt idx="25">
                  <c:v>22.5</c:v>
                </c:pt>
                <c:pt idx="26">
                  <c:v>23.4</c:v>
                </c:pt>
                <c:pt idx="27">
                  <c:v>24.3</c:v>
                </c:pt>
                <c:pt idx="28">
                  <c:v>25.2</c:v>
                </c:pt>
                <c:pt idx="29">
                  <c:v>26.1</c:v>
                </c:pt>
                <c:pt idx="30">
                  <c:v>27</c:v>
                </c:pt>
                <c:pt idx="31">
                  <c:v>27.9</c:v>
                </c:pt>
                <c:pt idx="32">
                  <c:v>28.8</c:v>
                </c:pt>
                <c:pt idx="33">
                  <c:v>29.7</c:v>
                </c:pt>
                <c:pt idx="34">
                  <c:v>30.6</c:v>
                </c:pt>
                <c:pt idx="35">
                  <c:v>31.5</c:v>
                </c:pt>
                <c:pt idx="36">
                  <c:v>32.4</c:v>
                </c:pt>
                <c:pt idx="37">
                  <c:v>33.299999999999997</c:v>
                </c:pt>
                <c:pt idx="38">
                  <c:v>34.200000000000003</c:v>
                </c:pt>
                <c:pt idx="39">
                  <c:v>35.1</c:v>
                </c:pt>
                <c:pt idx="40">
                  <c:v>36</c:v>
                </c:pt>
                <c:pt idx="41">
                  <c:v>36.9</c:v>
                </c:pt>
                <c:pt idx="42">
                  <c:v>37.799999999999997</c:v>
                </c:pt>
                <c:pt idx="43">
                  <c:v>38.700000000000003</c:v>
                </c:pt>
                <c:pt idx="44">
                  <c:v>39.6</c:v>
                </c:pt>
                <c:pt idx="45">
                  <c:v>40.5</c:v>
                </c:pt>
                <c:pt idx="46">
                  <c:v>41.4</c:v>
                </c:pt>
                <c:pt idx="47">
                  <c:v>42.3</c:v>
                </c:pt>
                <c:pt idx="48">
                  <c:v>43.2</c:v>
                </c:pt>
                <c:pt idx="49">
                  <c:v>44.1</c:v>
                </c:pt>
                <c:pt idx="50">
                  <c:v>45</c:v>
                </c:pt>
                <c:pt idx="51">
                  <c:v>45.9</c:v>
                </c:pt>
                <c:pt idx="52">
                  <c:v>46.8</c:v>
                </c:pt>
                <c:pt idx="53">
                  <c:v>47.7</c:v>
                </c:pt>
                <c:pt idx="54">
                  <c:v>48.6</c:v>
                </c:pt>
                <c:pt idx="55">
                  <c:v>49.5</c:v>
                </c:pt>
                <c:pt idx="56">
                  <c:v>50.4</c:v>
                </c:pt>
                <c:pt idx="57">
                  <c:v>51.3</c:v>
                </c:pt>
                <c:pt idx="58">
                  <c:v>52.2</c:v>
                </c:pt>
                <c:pt idx="59">
                  <c:v>53.1</c:v>
                </c:pt>
                <c:pt idx="60">
                  <c:v>54</c:v>
                </c:pt>
                <c:pt idx="61">
                  <c:v>54.9</c:v>
                </c:pt>
                <c:pt idx="62">
                  <c:v>55.8</c:v>
                </c:pt>
                <c:pt idx="63">
                  <c:v>56.7</c:v>
                </c:pt>
                <c:pt idx="64">
                  <c:v>57.6</c:v>
                </c:pt>
                <c:pt idx="65">
                  <c:v>58.5</c:v>
                </c:pt>
                <c:pt idx="66">
                  <c:v>59.4</c:v>
                </c:pt>
                <c:pt idx="67">
                  <c:v>60.3</c:v>
                </c:pt>
                <c:pt idx="68">
                  <c:v>61.2</c:v>
                </c:pt>
                <c:pt idx="69">
                  <c:v>62.1</c:v>
                </c:pt>
                <c:pt idx="70">
                  <c:v>63</c:v>
                </c:pt>
                <c:pt idx="71">
                  <c:v>63.9</c:v>
                </c:pt>
                <c:pt idx="72">
                  <c:v>64.8</c:v>
                </c:pt>
                <c:pt idx="73">
                  <c:v>65.7</c:v>
                </c:pt>
                <c:pt idx="74">
                  <c:v>66.599999999999994</c:v>
                </c:pt>
                <c:pt idx="75">
                  <c:v>67.5</c:v>
                </c:pt>
                <c:pt idx="76">
                  <c:v>68.400000000000006</c:v>
                </c:pt>
                <c:pt idx="77">
                  <c:v>69.3</c:v>
                </c:pt>
                <c:pt idx="78">
                  <c:v>70.2</c:v>
                </c:pt>
                <c:pt idx="79">
                  <c:v>71.099999999999994</c:v>
                </c:pt>
                <c:pt idx="80">
                  <c:v>72</c:v>
                </c:pt>
                <c:pt idx="81">
                  <c:v>72.900000000000006</c:v>
                </c:pt>
                <c:pt idx="82">
                  <c:v>73.8</c:v>
                </c:pt>
                <c:pt idx="83">
                  <c:v>74.7</c:v>
                </c:pt>
                <c:pt idx="84">
                  <c:v>75.599999999999994</c:v>
                </c:pt>
                <c:pt idx="85">
                  <c:v>76.5</c:v>
                </c:pt>
                <c:pt idx="86">
                  <c:v>77.400000000000006</c:v>
                </c:pt>
                <c:pt idx="87">
                  <c:v>78.3</c:v>
                </c:pt>
                <c:pt idx="88">
                  <c:v>79.2</c:v>
                </c:pt>
                <c:pt idx="89">
                  <c:v>80.099999999999994</c:v>
                </c:pt>
                <c:pt idx="90">
                  <c:v>81</c:v>
                </c:pt>
                <c:pt idx="91">
                  <c:v>81.900000000000006</c:v>
                </c:pt>
                <c:pt idx="92">
                  <c:v>82.8</c:v>
                </c:pt>
                <c:pt idx="93">
                  <c:v>83.7</c:v>
                </c:pt>
                <c:pt idx="94">
                  <c:v>84.6</c:v>
                </c:pt>
                <c:pt idx="95">
                  <c:v>85.5</c:v>
                </c:pt>
                <c:pt idx="96">
                  <c:v>86.4</c:v>
                </c:pt>
                <c:pt idx="97">
                  <c:v>87.3</c:v>
                </c:pt>
                <c:pt idx="98">
                  <c:v>88.2</c:v>
                </c:pt>
                <c:pt idx="99">
                  <c:v>89.1</c:v>
                </c:pt>
                <c:pt idx="100">
                  <c:v>90</c:v>
                </c:pt>
              </c:numCache>
            </c:numRef>
          </c:xVal>
          <c:yVal>
            <c:numRef>
              <c:f>Feuil1!$M$2:$M$102</c:f>
              <c:numCache>
                <c:formatCode>General</c:formatCode>
                <c:ptCount val="101"/>
                <c:pt idx="0">
                  <c:v>80.158999999999992</c:v>
                </c:pt>
                <c:pt idx="1">
                  <c:v>79.052999999999997</c:v>
                </c:pt>
                <c:pt idx="2">
                  <c:v>77.960000000000008</c:v>
                </c:pt>
                <c:pt idx="3">
                  <c:v>76.888999999999996</c:v>
                </c:pt>
                <c:pt idx="4">
                  <c:v>75.843999999999994</c:v>
                </c:pt>
                <c:pt idx="5">
                  <c:v>74.820999999999998</c:v>
                </c:pt>
                <c:pt idx="6">
                  <c:v>73.81</c:v>
                </c:pt>
                <c:pt idx="7">
                  <c:v>72.802000000000007</c:v>
                </c:pt>
                <c:pt idx="8">
                  <c:v>71.798000000000002</c:v>
                </c:pt>
                <c:pt idx="9">
                  <c:v>70.807999999999993</c:v>
                </c:pt>
                <c:pt idx="10">
                  <c:v>69.840999999999994</c:v>
                </c:pt>
                <c:pt idx="11">
                  <c:v>68.893000000000001</c:v>
                </c:pt>
                <c:pt idx="12">
                  <c:v>67.951999999999998</c:v>
                </c:pt>
                <c:pt idx="13">
                  <c:v>67.006</c:v>
                </c:pt>
                <c:pt idx="14">
                  <c:v>66.060999999999993</c:v>
                </c:pt>
                <c:pt idx="15">
                  <c:v>65.131</c:v>
                </c:pt>
                <c:pt idx="16">
                  <c:v>64.224000000000004</c:v>
                </c:pt>
                <c:pt idx="17">
                  <c:v>63.327999999999996</c:v>
                </c:pt>
                <c:pt idx="18">
                  <c:v>62.427999999999997</c:v>
                </c:pt>
                <c:pt idx="19">
                  <c:v>61.518999999999998</c:v>
                </c:pt>
                <c:pt idx="20">
                  <c:v>60.62</c:v>
                </c:pt>
                <c:pt idx="21">
                  <c:v>59.742999999999995</c:v>
                </c:pt>
                <c:pt idx="22">
                  <c:v>58.878999999999998</c:v>
                </c:pt>
                <c:pt idx="23">
                  <c:v>58.01</c:v>
                </c:pt>
                <c:pt idx="24">
                  <c:v>57.128</c:v>
                </c:pt>
                <c:pt idx="25">
                  <c:v>56.255000000000003</c:v>
                </c:pt>
                <c:pt idx="26">
                  <c:v>55.404000000000003</c:v>
                </c:pt>
                <c:pt idx="27">
                  <c:v>54.565000000000005</c:v>
                </c:pt>
                <c:pt idx="28">
                  <c:v>53.713999999999999</c:v>
                </c:pt>
                <c:pt idx="29">
                  <c:v>52.852000000000004</c:v>
                </c:pt>
                <c:pt idx="30">
                  <c:v>52.004000000000005</c:v>
                </c:pt>
                <c:pt idx="31">
                  <c:v>51.179000000000002</c:v>
                </c:pt>
                <c:pt idx="32">
                  <c:v>50.355999999999995</c:v>
                </c:pt>
                <c:pt idx="33">
                  <c:v>49.512999999999998</c:v>
                </c:pt>
                <c:pt idx="34">
                  <c:v>48.668999999999997</c:v>
                </c:pt>
                <c:pt idx="35">
                  <c:v>47.849999999999994</c:v>
                </c:pt>
                <c:pt idx="36">
                  <c:v>47.044999999999995</c:v>
                </c:pt>
                <c:pt idx="37">
                  <c:v>46.222999999999999</c:v>
                </c:pt>
                <c:pt idx="38">
                  <c:v>45.388999999999996</c:v>
                </c:pt>
                <c:pt idx="39">
                  <c:v>44.574000000000005</c:v>
                </c:pt>
                <c:pt idx="40">
                  <c:v>43.780999999999999</c:v>
                </c:pt>
                <c:pt idx="41">
                  <c:v>42.975999999999999</c:v>
                </c:pt>
                <c:pt idx="42">
                  <c:v>42.152000000000001</c:v>
                </c:pt>
                <c:pt idx="43">
                  <c:v>41.344000000000001</c:v>
                </c:pt>
                <c:pt idx="44">
                  <c:v>40.561</c:v>
                </c:pt>
                <c:pt idx="45">
                  <c:v>39.770000000000003</c:v>
                </c:pt>
                <c:pt idx="46">
                  <c:v>38.955999999999996</c:v>
                </c:pt>
                <c:pt idx="47">
                  <c:v>38.156000000000006</c:v>
                </c:pt>
                <c:pt idx="48">
                  <c:v>37.384</c:v>
                </c:pt>
                <c:pt idx="49">
                  <c:v>36.600999999999999</c:v>
                </c:pt>
                <c:pt idx="50">
                  <c:v>35.795999999999999</c:v>
                </c:pt>
                <c:pt idx="51">
                  <c:v>35.009</c:v>
                </c:pt>
                <c:pt idx="52">
                  <c:v>34.247999999999998</c:v>
                </c:pt>
                <c:pt idx="53">
                  <c:v>33.471000000000004</c:v>
                </c:pt>
                <c:pt idx="54">
                  <c:v>32.673999999999999</c:v>
                </c:pt>
                <c:pt idx="55">
                  <c:v>31.903000000000002</c:v>
                </c:pt>
                <c:pt idx="56">
                  <c:v>31.151999999999997</c:v>
                </c:pt>
                <c:pt idx="57">
                  <c:v>30.375</c:v>
                </c:pt>
                <c:pt idx="58">
                  <c:v>29.590999999999998</c:v>
                </c:pt>
                <c:pt idx="59">
                  <c:v>28.84</c:v>
                </c:pt>
                <c:pt idx="60">
                  <c:v>28.093</c:v>
                </c:pt>
                <c:pt idx="61">
                  <c:v>27.315999999999999</c:v>
                </c:pt>
                <c:pt idx="62">
                  <c:v>26.551000000000002</c:v>
                </c:pt>
                <c:pt idx="63">
                  <c:v>25.818000000000001</c:v>
                </c:pt>
                <c:pt idx="64">
                  <c:v>25.068000000000001</c:v>
                </c:pt>
                <c:pt idx="65">
                  <c:v>24.298000000000002</c:v>
                </c:pt>
                <c:pt idx="66">
                  <c:v>23.559000000000001</c:v>
                </c:pt>
                <c:pt idx="67">
                  <c:v>22.834</c:v>
                </c:pt>
                <c:pt idx="68">
                  <c:v>22.076999999999998</c:v>
                </c:pt>
                <c:pt idx="69">
                  <c:v>21.327999999999999</c:v>
                </c:pt>
                <c:pt idx="70">
                  <c:v>20.614000000000001</c:v>
                </c:pt>
                <c:pt idx="71">
                  <c:v>19.881</c:v>
                </c:pt>
                <c:pt idx="72">
                  <c:v>19.128</c:v>
                </c:pt>
                <c:pt idx="73">
                  <c:v>18.412000000000003</c:v>
                </c:pt>
                <c:pt idx="74">
                  <c:v>17.702999999999999</c:v>
                </c:pt>
                <c:pt idx="75">
                  <c:v>16.96</c:v>
                </c:pt>
                <c:pt idx="76">
                  <c:v>16.236000000000001</c:v>
                </c:pt>
                <c:pt idx="77">
                  <c:v>15.542</c:v>
                </c:pt>
                <c:pt idx="78">
                  <c:v>14.819000000000001</c:v>
                </c:pt>
                <c:pt idx="79">
                  <c:v>14.09</c:v>
                </c:pt>
                <c:pt idx="80">
                  <c:v>13.401</c:v>
                </c:pt>
                <c:pt idx="81">
                  <c:v>12.699</c:v>
                </c:pt>
                <c:pt idx="82">
                  <c:v>11.972</c:v>
                </c:pt>
                <c:pt idx="83">
                  <c:v>11.282</c:v>
                </c:pt>
                <c:pt idx="84">
                  <c:v>10.599</c:v>
                </c:pt>
                <c:pt idx="85">
                  <c:v>9.8809999999999985</c:v>
                </c:pt>
                <c:pt idx="86">
                  <c:v>9.1870000000000012</c:v>
                </c:pt>
                <c:pt idx="87">
                  <c:v>8.5179999999999989</c:v>
                </c:pt>
                <c:pt idx="88">
                  <c:v>7.8140000000000001</c:v>
                </c:pt>
                <c:pt idx="89">
                  <c:v>7.1159999999999997</c:v>
                </c:pt>
                <c:pt idx="90">
                  <c:v>6.4550000000000001</c:v>
                </c:pt>
                <c:pt idx="91">
                  <c:v>5.766</c:v>
                </c:pt>
                <c:pt idx="92">
                  <c:v>5.0670000000000002</c:v>
                </c:pt>
                <c:pt idx="93">
                  <c:v>4.4089999999999998</c:v>
                </c:pt>
                <c:pt idx="94">
                  <c:v>3.7349999999999999</c:v>
                </c:pt>
                <c:pt idx="95">
                  <c:v>3.036</c:v>
                </c:pt>
                <c:pt idx="96">
                  <c:v>2.3770000000000002</c:v>
                </c:pt>
                <c:pt idx="97">
                  <c:v>1.7149999999999999</c:v>
                </c:pt>
                <c:pt idx="98">
                  <c:v>1.0189999999999999</c:v>
                </c:pt>
                <c:pt idx="99">
                  <c:v>0.35399999999999998</c:v>
                </c:pt>
                <c:pt idx="100">
                  <c:v>0.29899999999999999</c:v>
                </c:pt>
              </c:numCache>
            </c:numRef>
          </c:yVal>
          <c:smooth val="1"/>
        </c:ser>
        <c:ser>
          <c:idx val="1"/>
          <c:order val="1"/>
          <c:tx>
            <c:v>Calcul</c:v>
          </c:tx>
          <c:marker>
            <c:symbol val="none"/>
          </c:marker>
          <c:xVal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  <c:pt idx="6">
                  <c:v>5.4</c:v>
                </c:pt>
                <c:pt idx="7">
                  <c:v>6.3</c:v>
                </c:pt>
                <c:pt idx="8">
                  <c:v>7.2</c:v>
                </c:pt>
                <c:pt idx="9">
                  <c:v>8.1</c:v>
                </c:pt>
                <c:pt idx="10">
                  <c:v>9</c:v>
                </c:pt>
                <c:pt idx="11">
                  <c:v>9.9</c:v>
                </c:pt>
                <c:pt idx="12">
                  <c:v>10.8</c:v>
                </c:pt>
                <c:pt idx="13">
                  <c:v>11.7</c:v>
                </c:pt>
                <c:pt idx="14">
                  <c:v>12.6</c:v>
                </c:pt>
                <c:pt idx="15">
                  <c:v>13.5</c:v>
                </c:pt>
                <c:pt idx="16">
                  <c:v>14.4</c:v>
                </c:pt>
                <c:pt idx="17">
                  <c:v>15.3</c:v>
                </c:pt>
                <c:pt idx="18">
                  <c:v>16.2</c:v>
                </c:pt>
                <c:pt idx="19">
                  <c:v>17.100000000000001</c:v>
                </c:pt>
                <c:pt idx="20">
                  <c:v>18</c:v>
                </c:pt>
                <c:pt idx="21">
                  <c:v>18.899999999999999</c:v>
                </c:pt>
                <c:pt idx="22">
                  <c:v>19.8</c:v>
                </c:pt>
                <c:pt idx="23">
                  <c:v>20.7</c:v>
                </c:pt>
                <c:pt idx="24">
                  <c:v>21.6</c:v>
                </c:pt>
                <c:pt idx="25">
                  <c:v>22.5</c:v>
                </c:pt>
                <c:pt idx="26">
                  <c:v>23.4</c:v>
                </c:pt>
                <c:pt idx="27">
                  <c:v>24.3</c:v>
                </c:pt>
                <c:pt idx="28">
                  <c:v>25.2</c:v>
                </c:pt>
                <c:pt idx="29">
                  <c:v>26.1</c:v>
                </c:pt>
                <c:pt idx="30">
                  <c:v>27</c:v>
                </c:pt>
                <c:pt idx="31">
                  <c:v>27.9</c:v>
                </c:pt>
                <c:pt idx="32">
                  <c:v>28.8</c:v>
                </c:pt>
                <c:pt idx="33">
                  <c:v>29.7</c:v>
                </c:pt>
                <c:pt idx="34">
                  <c:v>30.6</c:v>
                </c:pt>
                <c:pt idx="35">
                  <c:v>31.5</c:v>
                </c:pt>
                <c:pt idx="36">
                  <c:v>32.4</c:v>
                </c:pt>
                <c:pt idx="37">
                  <c:v>33.299999999999997</c:v>
                </c:pt>
                <c:pt idx="38">
                  <c:v>34.200000000000003</c:v>
                </c:pt>
                <c:pt idx="39">
                  <c:v>35.1</c:v>
                </c:pt>
                <c:pt idx="40">
                  <c:v>36</c:v>
                </c:pt>
                <c:pt idx="41">
                  <c:v>36.9</c:v>
                </c:pt>
                <c:pt idx="42">
                  <c:v>37.799999999999997</c:v>
                </c:pt>
                <c:pt idx="43">
                  <c:v>38.700000000000003</c:v>
                </c:pt>
                <c:pt idx="44">
                  <c:v>39.6</c:v>
                </c:pt>
                <c:pt idx="45">
                  <c:v>40.5</c:v>
                </c:pt>
                <c:pt idx="46">
                  <c:v>41.4</c:v>
                </c:pt>
                <c:pt idx="47">
                  <c:v>42.3</c:v>
                </c:pt>
                <c:pt idx="48">
                  <c:v>43.2</c:v>
                </c:pt>
                <c:pt idx="49">
                  <c:v>44.1</c:v>
                </c:pt>
                <c:pt idx="50">
                  <c:v>45</c:v>
                </c:pt>
                <c:pt idx="51">
                  <c:v>45.9</c:v>
                </c:pt>
                <c:pt idx="52">
                  <c:v>46.8</c:v>
                </c:pt>
                <c:pt idx="53">
                  <c:v>47.7</c:v>
                </c:pt>
                <c:pt idx="54">
                  <c:v>48.6</c:v>
                </c:pt>
                <c:pt idx="55">
                  <c:v>49.5</c:v>
                </c:pt>
                <c:pt idx="56">
                  <c:v>50.4</c:v>
                </c:pt>
                <c:pt idx="57">
                  <c:v>51.3</c:v>
                </c:pt>
                <c:pt idx="58">
                  <c:v>52.2</c:v>
                </c:pt>
                <c:pt idx="59">
                  <c:v>53.1</c:v>
                </c:pt>
                <c:pt idx="60">
                  <c:v>54</c:v>
                </c:pt>
                <c:pt idx="61">
                  <c:v>54.9</c:v>
                </c:pt>
                <c:pt idx="62">
                  <c:v>55.8</c:v>
                </c:pt>
                <c:pt idx="63">
                  <c:v>56.7</c:v>
                </c:pt>
                <c:pt idx="64">
                  <c:v>57.6</c:v>
                </c:pt>
                <c:pt idx="65">
                  <c:v>58.5</c:v>
                </c:pt>
                <c:pt idx="66">
                  <c:v>59.4</c:v>
                </c:pt>
                <c:pt idx="67">
                  <c:v>60.3</c:v>
                </c:pt>
                <c:pt idx="68">
                  <c:v>61.2</c:v>
                </c:pt>
                <c:pt idx="69">
                  <c:v>62.1</c:v>
                </c:pt>
                <c:pt idx="70">
                  <c:v>63</c:v>
                </c:pt>
                <c:pt idx="71">
                  <c:v>63.9</c:v>
                </c:pt>
                <c:pt idx="72">
                  <c:v>64.8</c:v>
                </c:pt>
                <c:pt idx="73">
                  <c:v>65.7</c:v>
                </c:pt>
                <c:pt idx="74">
                  <c:v>66.599999999999994</c:v>
                </c:pt>
                <c:pt idx="75">
                  <c:v>67.5</c:v>
                </c:pt>
                <c:pt idx="76">
                  <c:v>68.400000000000006</c:v>
                </c:pt>
                <c:pt idx="77">
                  <c:v>69.3</c:v>
                </c:pt>
                <c:pt idx="78">
                  <c:v>70.2</c:v>
                </c:pt>
                <c:pt idx="79">
                  <c:v>71.099999999999994</c:v>
                </c:pt>
                <c:pt idx="80">
                  <c:v>72</c:v>
                </c:pt>
                <c:pt idx="81">
                  <c:v>72.900000000000006</c:v>
                </c:pt>
                <c:pt idx="82">
                  <c:v>73.8</c:v>
                </c:pt>
                <c:pt idx="83">
                  <c:v>74.7</c:v>
                </c:pt>
                <c:pt idx="84">
                  <c:v>75.599999999999994</c:v>
                </c:pt>
                <c:pt idx="85">
                  <c:v>76.5</c:v>
                </c:pt>
                <c:pt idx="86">
                  <c:v>77.400000000000006</c:v>
                </c:pt>
                <c:pt idx="87">
                  <c:v>78.3</c:v>
                </c:pt>
                <c:pt idx="88">
                  <c:v>79.2</c:v>
                </c:pt>
                <c:pt idx="89">
                  <c:v>80.099999999999994</c:v>
                </c:pt>
                <c:pt idx="90">
                  <c:v>81</c:v>
                </c:pt>
                <c:pt idx="91">
                  <c:v>81.900000000000006</c:v>
                </c:pt>
                <c:pt idx="92">
                  <c:v>82.8</c:v>
                </c:pt>
                <c:pt idx="93">
                  <c:v>83.7</c:v>
                </c:pt>
                <c:pt idx="94">
                  <c:v>84.6</c:v>
                </c:pt>
                <c:pt idx="95">
                  <c:v>85.5</c:v>
                </c:pt>
                <c:pt idx="96">
                  <c:v>86.4</c:v>
                </c:pt>
                <c:pt idx="97">
                  <c:v>87.3</c:v>
                </c:pt>
                <c:pt idx="98">
                  <c:v>88.2</c:v>
                </c:pt>
                <c:pt idx="99">
                  <c:v>89.1</c:v>
                </c:pt>
                <c:pt idx="100">
                  <c:v>90</c:v>
                </c:pt>
              </c:numCache>
            </c:numRef>
          </c:xVal>
          <c:yVal>
            <c:numRef>
              <c:f>Feuil1!$J$2:$J$102</c:f>
              <c:numCache>
                <c:formatCode>General</c:formatCode>
                <c:ptCount val="101"/>
                <c:pt idx="0">
                  <c:v>233.2693475020572</c:v>
                </c:pt>
                <c:pt idx="1">
                  <c:v>227.52217200585858</c:v>
                </c:pt>
                <c:pt idx="2">
                  <c:v>232.12711416515651</c:v>
                </c:pt>
                <c:pt idx="3">
                  <c:v>247.71687896309396</c:v>
                </c:pt>
                <c:pt idx="4">
                  <c:v>277.74496777840449</c:v>
                </c:pt>
                <c:pt idx="5">
                  <c:v>330.81170683354492</c:v>
                </c:pt>
                <c:pt idx="6">
                  <c:v>428.72876859671783</c:v>
                </c:pt>
                <c:pt idx="7">
                  <c:v>640.99113642135114</c:v>
                </c:pt>
                <c:pt idx="8">
                  <c:v>1355.73815508968</c:v>
                </c:pt>
                <c:pt idx="9">
                  <c:v>-9681.2450884394093</c:v>
                </c:pt>
                <c:pt idx="10">
                  <c:v>-1072.5358159652242</c:v>
                </c:pt>
                <c:pt idx="11">
                  <c:v>-580.78938836923953</c:v>
                </c:pt>
                <c:pt idx="12">
                  <c:v>-408.67678373391595</c:v>
                </c:pt>
                <c:pt idx="13">
                  <c:v>-323.95370077713602</c:v>
                </c:pt>
                <c:pt idx="14">
                  <c:v>-275.8738949915865</c:v>
                </c:pt>
                <c:pt idx="15">
                  <c:v>-247.01100678833996</c:v>
                </c:pt>
                <c:pt idx="16">
                  <c:v>-229.91843607934896</c:v>
                </c:pt>
                <c:pt idx="17">
                  <c:v>-221.05614414640999</c:v>
                </c:pt>
                <c:pt idx="18">
                  <c:v>-218.75125468845192</c:v>
                </c:pt>
                <c:pt idx="19">
                  <c:v>-222.4302997767071</c:v>
                </c:pt>
                <c:pt idx="20">
                  <c:v>-232.37265661383361</c:v>
                </c:pt>
                <c:pt idx="21">
                  <c:v>-249.78254544472972</c:v>
                </c:pt>
                <c:pt idx="22">
                  <c:v>-277.22225000719067</c:v>
                </c:pt>
                <c:pt idx="23">
                  <c:v>-319.74293166084232</c:v>
                </c:pt>
                <c:pt idx="24">
                  <c:v>-387.840868848453</c:v>
                </c:pt>
                <c:pt idx="25">
                  <c:v>-506.46961504408108</c:v>
                </c:pt>
                <c:pt idx="26">
                  <c:v>-751.54440668885047</c:v>
                </c:pt>
                <c:pt idx="27">
                  <c:v>-1511.7607901536176</c:v>
                </c:pt>
                <c:pt idx="28">
                  <c:v>53415.35893541338</c:v>
                </c:pt>
                <c:pt idx="29">
                  <c:v>1435.4559228444489</c:v>
                </c:pt>
                <c:pt idx="30">
                  <c:v>735.3250299448722</c:v>
                </c:pt>
                <c:pt idx="31">
                  <c:v>500.63011044652751</c:v>
                </c:pt>
                <c:pt idx="32">
                  <c:v>384.6965007813875</c:v>
                </c:pt>
                <c:pt idx="33">
                  <c:v>316.71179168409844</c:v>
                </c:pt>
                <c:pt idx="34">
                  <c:v>272.88876571331406</c:v>
                </c:pt>
                <c:pt idx="35">
                  <c:v>243.00868889446383</c:v>
                </c:pt>
                <c:pt idx="36">
                  <c:v>221.97243589959893</c:v>
                </c:pt>
                <c:pt idx="37">
                  <c:v>206.96824294821289</c:v>
                </c:pt>
                <c:pt idx="38">
                  <c:v>196.33543533504022</c:v>
                </c:pt>
                <c:pt idx="39">
                  <c:v>189.04785844223534</c:v>
                </c:pt>
                <c:pt idx="40">
                  <c:v>184.45676376749054</c:v>
                </c:pt>
                <c:pt idx="41">
                  <c:v>182.15430355257254</c:v>
                </c:pt>
                <c:pt idx="42">
                  <c:v>181.89823263505357</c:v>
                </c:pt>
                <c:pt idx="43">
                  <c:v>183.57040676974356</c:v>
                </c:pt>
                <c:pt idx="44">
                  <c:v>187.15589324975986</c:v>
                </c:pt>
                <c:pt idx="45">
                  <c:v>192.73654014561328</c:v>
                </c:pt>
                <c:pt idx="46">
                  <c:v>200.49690137780132</c:v>
                </c:pt>
                <c:pt idx="47">
                  <c:v>210.74346615516365</c:v>
                </c:pt>
                <c:pt idx="48">
                  <c:v>223.94145533902986</c:v>
                </c:pt>
                <c:pt idx="49">
                  <c:v>240.77841778459086</c:v>
                </c:pt>
                <c:pt idx="50">
                  <c:v>262.27288225373394</c:v>
                </c:pt>
                <c:pt idx="51">
                  <c:v>289.96463280886985</c:v>
                </c:pt>
                <c:pt idx="52">
                  <c:v>326.2637445606112</c:v>
                </c:pt>
                <c:pt idx="53">
                  <c:v>375.13370524919191</c:v>
                </c:pt>
                <c:pt idx="54">
                  <c:v>443.5484940825628</c:v>
                </c:pt>
                <c:pt idx="55">
                  <c:v>544.98045698442422</c:v>
                </c:pt>
                <c:pt idx="56">
                  <c:v>709.21505579906386</c:v>
                </c:pt>
                <c:pt idx="57">
                  <c:v>1017.6762783998229</c:v>
                </c:pt>
                <c:pt idx="58">
                  <c:v>1800.7288198986398</c:v>
                </c:pt>
                <c:pt idx="59">
                  <c:v>7671.5999013183873</c:v>
                </c:pt>
                <c:pt idx="60">
                  <c:v>-3444.0799231939459</c:v>
                </c:pt>
                <c:pt idx="61">
                  <c:v>-1418.246236284725</c:v>
                </c:pt>
                <c:pt idx="62">
                  <c:v>-898.92488221060205</c:v>
                </c:pt>
                <c:pt idx="63">
                  <c:v>-661.73930376224325</c:v>
                </c:pt>
                <c:pt idx="64">
                  <c:v>-526.24393840261087</c:v>
                </c:pt>
                <c:pt idx="65">
                  <c:v>-438.81905889718064</c:v>
                </c:pt>
                <c:pt idx="66">
                  <c:v>-377.90441451153231</c:v>
                </c:pt>
                <c:pt idx="67">
                  <c:v>-333.15926046430798</c:v>
                </c:pt>
                <c:pt idx="68">
                  <c:v>-299.00928052280892</c:v>
                </c:pt>
                <c:pt idx="69">
                  <c:v>-272.18900909404346</c:v>
                </c:pt>
                <c:pt idx="70">
                  <c:v>-250.66388070205537</c:v>
                </c:pt>
                <c:pt idx="71">
                  <c:v>-233.10601250743443</c:v>
                </c:pt>
                <c:pt idx="72">
                  <c:v>-218.61848387041439</c:v>
                </c:pt>
                <c:pt idx="73">
                  <c:v>-206.58130561725244</c:v>
                </c:pt>
                <c:pt idx="74">
                  <c:v>-196.56145195429033</c:v>
                </c:pt>
                <c:pt idx="75">
                  <c:v>-188.25888796319492</c:v>
                </c:pt>
                <c:pt idx="76">
                  <c:v>-181.47427950724384</c:v>
                </c:pt>
                <c:pt idx="77">
                  <c:v>-176.09102155395934</c:v>
                </c:pt>
                <c:pt idx="78">
                  <c:v>-172.0681970199027</c:v>
                </c:pt>
                <c:pt idx="79">
                  <c:v>-169.4439075722313</c:v>
                </c:pt>
                <c:pt idx="80">
                  <c:v>-168.35135810109949</c:v>
                </c:pt>
                <c:pt idx="81">
                  <c:v>-169.05459884538939</c:v>
                </c:pt>
                <c:pt idx="82">
                  <c:v>-172.01990097285272</c:v>
                </c:pt>
                <c:pt idx="83">
                  <c:v>-178.06003566290565</c:v>
                </c:pt>
                <c:pt idx="84">
                  <c:v>-188.64551537484627</c:v>
                </c:pt>
                <c:pt idx="85">
                  <c:v>-206.65137752368378</c:v>
                </c:pt>
                <c:pt idx="86">
                  <c:v>-238.45430518661931</c:v>
                </c:pt>
                <c:pt idx="87">
                  <c:v>-301.43920855628181</c:v>
                </c:pt>
                <c:pt idx="88">
                  <c:v>-465.43000994713356</c:v>
                </c:pt>
                <c:pt idx="89">
                  <c:v>-1652.3223982350271</c:v>
                </c:pt>
                <c:pt idx="90">
                  <c:v>702.46624685144832</c:v>
                </c:pt>
                <c:pt idx="91">
                  <c:v>244.35005539707385</c:v>
                </c:pt>
                <c:pt idx="92">
                  <c:v>131.13695489836323</c:v>
                </c:pt>
                <c:pt idx="93">
                  <c:v>80.884772515343457</c:v>
                </c:pt>
                <c:pt idx="94">
                  <c:v>53.033922454893194</c:v>
                </c:pt>
                <c:pt idx="95">
                  <c:v>35.625274075740634</c:v>
                </c:pt>
                <c:pt idx="96">
                  <c:v>23.864366636927194</c:v>
                </c:pt>
                <c:pt idx="97">
                  <c:v>15.448436941847078</c:v>
                </c:pt>
                <c:pt idx="98">
                  <c:v>9.1249421687629457</c:v>
                </c:pt>
                <c:pt idx="99">
                  <c:v>4.1418286902959887</c:v>
                </c:pt>
                <c:pt idx="100">
                  <c:v>2.9378979783152249E-3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55840"/>
        <c:axId val="180757632"/>
      </c:scatterChart>
      <c:valAx>
        <c:axId val="18075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757632"/>
        <c:crosses val="autoZero"/>
        <c:crossBetween val="midCat"/>
      </c:valAx>
      <c:valAx>
        <c:axId val="18075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755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690529308836394"/>
          <c:y val="0.20869240303295422"/>
          <c:w val="0.72530314960629916"/>
          <c:h val="0.689216608340624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Feuil1!$I$1</c:f>
              <c:strCache>
                <c:ptCount val="1"/>
                <c:pt idx="0">
                  <c:v>beta</c:v>
                </c:pt>
              </c:strCache>
            </c:strRef>
          </c:tx>
          <c:marker>
            <c:symbol val="none"/>
          </c:marker>
          <c:xVal>
            <c:numRef>
              <c:f>Feuil1!$A$2:$A$108</c:f>
              <c:numCache>
                <c:formatCode>General</c:formatCode>
                <c:ptCount val="107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  <c:pt idx="6">
                  <c:v>5.4</c:v>
                </c:pt>
                <c:pt idx="7">
                  <c:v>6.3</c:v>
                </c:pt>
                <c:pt idx="8">
                  <c:v>7.2</c:v>
                </c:pt>
                <c:pt idx="9">
                  <c:v>8.1</c:v>
                </c:pt>
                <c:pt idx="10">
                  <c:v>9</c:v>
                </c:pt>
                <c:pt idx="11">
                  <c:v>9.9</c:v>
                </c:pt>
                <c:pt idx="12">
                  <c:v>10.8</c:v>
                </c:pt>
                <c:pt idx="13">
                  <c:v>11.7</c:v>
                </c:pt>
                <c:pt idx="14">
                  <c:v>12.6</c:v>
                </c:pt>
                <c:pt idx="15">
                  <c:v>13.5</c:v>
                </c:pt>
                <c:pt idx="16">
                  <c:v>14.4</c:v>
                </c:pt>
                <c:pt idx="17">
                  <c:v>15.3</c:v>
                </c:pt>
                <c:pt idx="18">
                  <c:v>16.2</c:v>
                </c:pt>
                <c:pt idx="19">
                  <c:v>17.100000000000001</c:v>
                </c:pt>
                <c:pt idx="20">
                  <c:v>18</c:v>
                </c:pt>
                <c:pt idx="21">
                  <c:v>18.899999999999999</c:v>
                </c:pt>
                <c:pt idx="22">
                  <c:v>19.8</c:v>
                </c:pt>
                <c:pt idx="23">
                  <c:v>20.7</c:v>
                </c:pt>
                <c:pt idx="24">
                  <c:v>21.6</c:v>
                </c:pt>
                <c:pt idx="25">
                  <c:v>22.5</c:v>
                </c:pt>
                <c:pt idx="26">
                  <c:v>23.4</c:v>
                </c:pt>
                <c:pt idx="27">
                  <c:v>24.3</c:v>
                </c:pt>
                <c:pt idx="28">
                  <c:v>25.2</c:v>
                </c:pt>
                <c:pt idx="29">
                  <c:v>26.1</c:v>
                </c:pt>
                <c:pt idx="30">
                  <c:v>27</c:v>
                </c:pt>
                <c:pt idx="31">
                  <c:v>27.9</c:v>
                </c:pt>
                <c:pt idx="32">
                  <c:v>28.8</c:v>
                </c:pt>
                <c:pt idx="33">
                  <c:v>29.7</c:v>
                </c:pt>
                <c:pt idx="34">
                  <c:v>30.6</c:v>
                </c:pt>
                <c:pt idx="35">
                  <c:v>31.5</c:v>
                </c:pt>
                <c:pt idx="36">
                  <c:v>32.4</c:v>
                </c:pt>
                <c:pt idx="37">
                  <c:v>33.299999999999997</c:v>
                </c:pt>
                <c:pt idx="38">
                  <c:v>34.200000000000003</c:v>
                </c:pt>
                <c:pt idx="39">
                  <c:v>35.1</c:v>
                </c:pt>
                <c:pt idx="40">
                  <c:v>36</c:v>
                </c:pt>
                <c:pt idx="41">
                  <c:v>36.9</c:v>
                </c:pt>
                <c:pt idx="42">
                  <c:v>37.799999999999997</c:v>
                </c:pt>
                <c:pt idx="43">
                  <c:v>38.700000000000003</c:v>
                </c:pt>
                <c:pt idx="44">
                  <c:v>39.6</c:v>
                </c:pt>
                <c:pt idx="45">
                  <c:v>40.5</c:v>
                </c:pt>
                <c:pt idx="46">
                  <c:v>41.4</c:v>
                </c:pt>
                <c:pt idx="47">
                  <c:v>42.3</c:v>
                </c:pt>
                <c:pt idx="48">
                  <c:v>43.2</c:v>
                </c:pt>
                <c:pt idx="49">
                  <c:v>44.1</c:v>
                </c:pt>
                <c:pt idx="50">
                  <c:v>45</c:v>
                </c:pt>
                <c:pt idx="51">
                  <c:v>45.9</c:v>
                </c:pt>
                <c:pt idx="52">
                  <c:v>46.8</c:v>
                </c:pt>
                <c:pt idx="53">
                  <c:v>47.7</c:v>
                </c:pt>
                <c:pt idx="54">
                  <c:v>48.6</c:v>
                </c:pt>
                <c:pt idx="55">
                  <c:v>49.5</c:v>
                </c:pt>
                <c:pt idx="56">
                  <c:v>50.4</c:v>
                </c:pt>
                <c:pt idx="57">
                  <c:v>51.3</c:v>
                </c:pt>
                <c:pt idx="58">
                  <c:v>52.2</c:v>
                </c:pt>
                <c:pt idx="59">
                  <c:v>53.1</c:v>
                </c:pt>
                <c:pt idx="60">
                  <c:v>54</c:v>
                </c:pt>
                <c:pt idx="61">
                  <c:v>54.9</c:v>
                </c:pt>
                <c:pt idx="62">
                  <c:v>55.8</c:v>
                </c:pt>
                <c:pt idx="63">
                  <c:v>56.7</c:v>
                </c:pt>
                <c:pt idx="64">
                  <c:v>57.6</c:v>
                </c:pt>
                <c:pt idx="65">
                  <c:v>58.5</c:v>
                </c:pt>
                <c:pt idx="66">
                  <c:v>59.4</c:v>
                </c:pt>
                <c:pt idx="67">
                  <c:v>60.3</c:v>
                </c:pt>
                <c:pt idx="68">
                  <c:v>61.2</c:v>
                </c:pt>
                <c:pt idx="69">
                  <c:v>62.1</c:v>
                </c:pt>
                <c:pt idx="70">
                  <c:v>63</c:v>
                </c:pt>
                <c:pt idx="71">
                  <c:v>63.9</c:v>
                </c:pt>
                <c:pt idx="72">
                  <c:v>64.8</c:v>
                </c:pt>
                <c:pt idx="73">
                  <c:v>65.7</c:v>
                </c:pt>
                <c:pt idx="74">
                  <c:v>66.599999999999994</c:v>
                </c:pt>
                <c:pt idx="75">
                  <c:v>67.5</c:v>
                </c:pt>
                <c:pt idx="76">
                  <c:v>68.400000000000006</c:v>
                </c:pt>
                <c:pt idx="77">
                  <c:v>69.3</c:v>
                </c:pt>
                <c:pt idx="78">
                  <c:v>70.2</c:v>
                </c:pt>
                <c:pt idx="79">
                  <c:v>71.099999999999994</c:v>
                </c:pt>
                <c:pt idx="80">
                  <c:v>72</c:v>
                </c:pt>
                <c:pt idx="81">
                  <c:v>72.900000000000006</c:v>
                </c:pt>
                <c:pt idx="82">
                  <c:v>73.8</c:v>
                </c:pt>
                <c:pt idx="83">
                  <c:v>74.7</c:v>
                </c:pt>
                <c:pt idx="84">
                  <c:v>75.599999999999994</c:v>
                </c:pt>
                <c:pt idx="85">
                  <c:v>76.5</c:v>
                </c:pt>
                <c:pt idx="86">
                  <c:v>77.400000000000006</c:v>
                </c:pt>
                <c:pt idx="87">
                  <c:v>78.3</c:v>
                </c:pt>
                <c:pt idx="88">
                  <c:v>79.2</c:v>
                </c:pt>
                <c:pt idx="89">
                  <c:v>80.099999999999994</c:v>
                </c:pt>
                <c:pt idx="90">
                  <c:v>81</c:v>
                </c:pt>
                <c:pt idx="91">
                  <c:v>81.900000000000006</c:v>
                </c:pt>
                <c:pt idx="92">
                  <c:v>82.8</c:v>
                </c:pt>
                <c:pt idx="93">
                  <c:v>83.7</c:v>
                </c:pt>
                <c:pt idx="94">
                  <c:v>84.6</c:v>
                </c:pt>
                <c:pt idx="95">
                  <c:v>85.5</c:v>
                </c:pt>
                <c:pt idx="96">
                  <c:v>86.4</c:v>
                </c:pt>
                <c:pt idx="97">
                  <c:v>87.3</c:v>
                </c:pt>
                <c:pt idx="98">
                  <c:v>88.2</c:v>
                </c:pt>
                <c:pt idx="99">
                  <c:v>89.1</c:v>
                </c:pt>
                <c:pt idx="100">
                  <c:v>90</c:v>
                </c:pt>
              </c:numCache>
            </c:numRef>
          </c:xVal>
          <c:yVal>
            <c:numRef>
              <c:f>Feuil1!$I$2:$I$108</c:f>
              <c:numCache>
                <c:formatCode>General</c:formatCode>
                <c:ptCount val="107"/>
                <c:pt idx="0">
                  <c:v>17.908623636713596</c:v>
                </c:pt>
                <c:pt idx="1">
                  <c:v>18.137594969390737</c:v>
                </c:pt>
                <c:pt idx="2">
                  <c:v>18.363635515152584</c:v>
                </c:pt>
                <c:pt idx="3">
                  <c:v>18.586773690272778</c:v>
                </c:pt>
                <c:pt idx="4">
                  <c:v>18.807037046667418</c:v>
                </c:pt>
                <c:pt idx="5">
                  <c:v>19.024452255623412</c:v>
                </c:pt>
                <c:pt idx="6">
                  <c:v>19.239045115272546</c:v>
                </c:pt>
                <c:pt idx="7">
                  <c:v>19.450840538400751</c:v>
                </c:pt>
                <c:pt idx="8">
                  <c:v>19.659862541386758</c:v>
                </c:pt>
                <c:pt idx="9">
                  <c:v>19.866134260809616</c:v>
                </c:pt>
                <c:pt idx="10">
                  <c:v>20.06967792744803</c:v>
                </c:pt>
                <c:pt idx="11">
                  <c:v>20.270514868671935</c:v>
                </c:pt>
                <c:pt idx="12">
                  <c:v>20.468665506342969</c:v>
                </c:pt>
                <c:pt idx="13">
                  <c:v>20.664149338908381</c:v>
                </c:pt>
                <c:pt idx="14">
                  <c:v>20.856984957149702</c:v>
                </c:pt>
                <c:pt idx="15">
                  <c:v>21.04719001074891</c:v>
                </c:pt>
                <c:pt idx="16">
                  <c:v>21.234781222821375</c:v>
                </c:pt>
                <c:pt idx="17">
                  <c:v>21.419774373834212</c:v>
                </c:pt>
                <c:pt idx="18">
                  <c:v>21.602184291587005</c:v>
                </c:pt>
                <c:pt idx="19">
                  <c:v>21.782024841018174</c:v>
                </c:pt>
                <c:pt idx="20">
                  <c:v>21.959308931174018</c:v>
                </c:pt>
                <c:pt idx="21">
                  <c:v>22.13404848038131</c:v>
                </c:pt>
                <c:pt idx="22">
                  <c:v>22.30625442944628</c:v>
                </c:pt>
                <c:pt idx="23">
                  <c:v>22.475936713884366</c:v>
                </c:pt>
                <c:pt idx="24">
                  <c:v>22.643104258113194</c:v>
                </c:pt>
                <c:pt idx="25">
                  <c:v>22.807764965868092</c:v>
                </c:pt>
                <c:pt idx="26">
                  <c:v>22.969925705134695</c:v>
                </c:pt>
                <c:pt idx="27">
                  <c:v>23.129592286282445</c:v>
                </c:pt>
                <c:pt idx="28">
                  <c:v>23.28676946068985</c:v>
                </c:pt>
                <c:pt idx="29">
                  <c:v>23.441460894760908</c:v>
                </c:pt>
                <c:pt idx="30">
                  <c:v>23.593669150187498</c:v>
                </c:pt>
                <c:pt idx="31">
                  <c:v>23.743395678562152</c:v>
                </c:pt>
                <c:pt idx="32">
                  <c:v>23.890640785731712</c:v>
                </c:pt>
                <c:pt idx="33">
                  <c:v>24.035403625824809</c:v>
                </c:pt>
                <c:pt idx="34">
                  <c:v>24.177682171246218</c:v>
                </c:pt>
                <c:pt idx="35">
                  <c:v>24.317473191072253</c:v>
                </c:pt>
                <c:pt idx="36">
                  <c:v>24.454772224694629</c:v>
                </c:pt>
                <c:pt idx="37">
                  <c:v>24.589573563965835</c:v>
                </c:pt>
                <c:pt idx="38">
                  <c:v>24.721870212589774</c:v>
                </c:pt>
                <c:pt idx="39">
                  <c:v>24.851653871667168</c:v>
                </c:pt>
                <c:pt idx="40">
                  <c:v>24.978914899493301</c:v>
                </c:pt>
                <c:pt idx="41">
                  <c:v>25.103642278338825</c:v>
                </c:pt>
                <c:pt idx="42">
                  <c:v>25.22582359074309</c:v>
                </c:pt>
                <c:pt idx="43">
                  <c:v>25.345444969522557</c:v>
                </c:pt>
                <c:pt idx="44">
                  <c:v>25.462491071605751</c:v>
                </c:pt>
                <c:pt idx="45">
                  <c:v>25.576945032779939</c:v>
                </c:pt>
                <c:pt idx="46">
                  <c:v>25.688788422418902</c:v>
                </c:pt>
                <c:pt idx="47">
                  <c:v>25.798001206039856</c:v>
                </c:pt>
                <c:pt idx="48">
                  <c:v>25.904561692808763</c:v>
                </c:pt>
                <c:pt idx="49">
                  <c:v>26.008446484908301</c:v>
                </c:pt>
                <c:pt idx="50">
                  <c:v>26.109630432090476</c:v>
                </c:pt>
                <c:pt idx="51">
                  <c:v>26.208086567725765</c:v>
                </c:pt>
                <c:pt idx="52">
                  <c:v>26.303786059720082</c:v>
                </c:pt>
                <c:pt idx="53">
                  <c:v>26.39669814124218</c:v>
                </c:pt>
                <c:pt idx="54">
                  <c:v>26.486790050135212</c:v>
                </c:pt>
                <c:pt idx="55">
                  <c:v>26.574026960665641</c:v>
                </c:pt>
                <c:pt idx="56">
                  <c:v>26.658371911820304</c:v>
                </c:pt>
                <c:pt idx="57">
                  <c:v>26.73978573191723</c:v>
                </c:pt>
                <c:pt idx="58">
                  <c:v>26.818226956146614</c:v>
                </c:pt>
                <c:pt idx="59">
                  <c:v>26.893651747497643</c:v>
                </c:pt>
                <c:pt idx="60">
                  <c:v>26.966013805011865</c:v>
                </c:pt>
                <c:pt idx="61">
                  <c:v>27.035264272383987</c:v>
                </c:pt>
                <c:pt idx="62">
                  <c:v>27.101351637397549</c:v>
                </c:pt>
                <c:pt idx="63">
                  <c:v>27.164221631229111</c:v>
                </c:pt>
                <c:pt idx="64">
                  <c:v>27.223817117525552</c:v>
                </c:pt>
                <c:pt idx="65">
                  <c:v>27.280077979564791</c:v>
                </c:pt>
                <c:pt idx="66">
                  <c:v>27.332940995601824</c:v>
                </c:pt>
                <c:pt idx="67">
                  <c:v>27.382339714187811</c:v>
                </c:pt>
                <c:pt idx="68">
                  <c:v>27.428204317688387</c:v>
                </c:pt>
                <c:pt idx="69">
                  <c:v>27.470461480450066</c:v>
                </c:pt>
                <c:pt idx="70">
                  <c:v>27.509034218900879</c:v>
                </c:pt>
                <c:pt idx="71">
                  <c:v>27.54384173420058</c:v>
                </c:pt>
                <c:pt idx="72">
                  <c:v>27.574799242979939</c:v>
                </c:pt>
                <c:pt idx="73">
                  <c:v>27.601817803843666</c:v>
                </c:pt>
                <c:pt idx="74">
                  <c:v>27.624804129035834</c:v>
                </c:pt>
                <c:pt idx="75">
                  <c:v>27.643660390315716</c:v>
                </c:pt>
                <c:pt idx="76">
                  <c:v>27.658284009700029</c:v>
                </c:pt>
                <c:pt idx="77">
                  <c:v>27.668567442156075</c:v>
                </c:pt>
                <c:pt idx="78">
                  <c:v>27.67439794371775</c:v>
                </c:pt>
                <c:pt idx="79">
                  <c:v>27.675657327819295</c:v>
                </c:pt>
                <c:pt idx="80">
                  <c:v>27.672221707171467</c:v>
                </c:pt>
                <c:pt idx="81">
                  <c:v>27.663961221543911</c:v>
                </c:pt>
                <c:pt idx="82">
                  <c:v>27.650739750236067</c:v>
                </c:pt>
                <c:pt idx="83">
                  <c:v>27.632414607670107</c:v>
                </c:pt>
                <c:pt idx="84">
                  <c:v>27.608836222017374</c:v>
                </c:pt>
                <c:pt idx="85">
                  <c:v>27.57984779639877</c:v>
                </c:pt>
                <c:pt idx="86">
                  <c:v>27.54528494921254</c:v>
                </c:pt>
                <c:pt idx="87">
                  <c:v>27.504975335293508</c:v>
                </c:pt>
                <c:pt idx="88">
                  <c:v>27.4587382445016</c:v>
                </c:pt>
                <c:pt idx="89">
                  <c:v>27.406384178988517</c:v>
                </c:pt>
                <c:pt idx="90">
                  <c:v>27.347714404788444</c:v>
                </c:pt>
                <c:pt idx="91">
                  <c:v>27.282520479407804</c:v>
                </c:pt>
                <c:pt idx="92">
                  <c:v>27.210583750404759</c:v>
                </c:pt>
                <c:pt idx="93">
                  <c:v>27.131674829578422</c:v>
                </c:pt>
                <c:pt idx="94">
                  <c:v>27.045553033361383</c:v>
                </c:pt>
                <c:pt idx="95">
                  <c:v>26.951965793889549</c:v>
                </c:pt>
                <c:pt idx="96">
                  <c:v>26.850648039269753</c:v>
                </c:pt>
                <c:pt idx="97">
                  <c:v>26.741321534772361</c:v>
                </c:pt>
                <c:pt idx="98">
                  <c:v>26.623694193756187</c:v>
                </c:pt>
                <c:pt idx="99">
                  <c:v>26.497459346435058</c:v>
                </c:pt>
                <c:pt idx="100">
                  <c:v>26.362294970928993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98208"/>
        <c:axId val="180799744"/>
      </c:scatterChart>
      <c:valAx>
        <c:axId val="18079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799744"/>
        <c:crosses val="autoZero"/>
        <c:crossBetween val="midCat"/>
      </c:valAx>
      <c:valAx>
        <c:axId val="18079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798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Modele!$L$1</c:f>
              <c:strCache>
                <c:ptCount val="1"/>
                <c:pt idx="0">
                  <c:v>Couple moteur</c:v>
                </c:pt>
              </c:strCache>
            </c:strRef>
          </c:tx>
          <c:marker>
            <c:symbol val="none"/>
          </c:marker>
          <c:xVal>
            <c:numRef>
              <c:f>Modele!$D$2:$D$102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  <c:pt idx="6">
                  <c:v>5.4</c:v>
                </c:pt>
                <c:pt idx="7">
                  <c:v>6.3000000000000007</c:v>
                </c:pt>
                <c:pt idx="8">
                  <c:v>7.2000000000000011</c:v>
                </c:pt>
                <c:pt idx="9">
                  <c:v>8.1000000000000014</c:v>
                </c:pt>
                <c:pt idx="10">
                  <c:v>9.0000000000000018</c:v>
                </c:pt>
                <c:pt idx="11">
                  <c:v>9.9000000000000021</c:v>
                </c:pt>
                <c:pt idx="12">
                  <c:v>10.800000000000002</c:v>
                </c:pt>
                <c:pt idx="13">
                  <c:v>11.700000000000003</c:v>
                </c:pt>
                <c:pt idx="14">
                  <c:v>12.600000000000003</c:v>
                </c:pt>
                <c:pt idx="15">
                  <c:v>13.500000000000004</c:v>
                </c:pt>
                <c:pt idx="16">
                  <c:v>14.400000000000004</c:v>
                </c:pt>
                <c:pt idx="17">
                  <c:v>15.300000000000004</c:v>
                </c:pt>
                <c:pt idx="18">
                  <c:v>16.200000000000003</c:v>
                </c:pt>
                <c:pt idx="19">
                  <c:v>17.100000000000001</c:v>
                </c:pt>
                <c:pt idx="20">
                  <c:v>18</c:v>
                </c:pt>
                <c:pt idx="21">
                  <c:v>18.899999999999999</c:v>
                </c:pt>
                <c:pt idx="22">
                  <c:v>19.799999999999997</c:v>
                </c:pt>
                <c:pt idx="23">
                  <c:v>20.699999999999996</c:v>
                </c:pt>
                <c:pt idx="24">
                  <c:v>21.599999999999994</c:v>
                </c:pt>
                <c:pt idx="25">
                  <c:v>22.499999999999993</c:v>
                </c:pt>
                <c:pt idx="26">
                  <c:v>23.399999999999991</c:v>
                </c:pt>
                <c:pt idx="27">
                  <c:v>24.29999999999999</c:v>
                </c:pt>
                <c:pt idx="28">
                  <c:v>25.199999999999989</c:v>
                </c:pt>
                <c:pt idx="29">
                  <c:v>26.099999999999987</c:v>
                </c:pt>
                <c:pt idx="30">
                  <c:v>26.999999999999986</c:v>
                </c:pt>
                <c:pt idx="31">
                  <c:v>27.899999999999984</c:v>
                </c:pt>
                <c:pt idx="32">
                  <c:v>28.799999999999983</c:v>
                </c:pt>
                <c:pt idx="33">
                  <c:v>29.699999999999982</c:v>
                </c:pt>
                <c:pt idx="34">
                  <c:v>30.59999999999998</c:v>
                </c:pt>
                <c:pt idx="35">
                  <c:v>31.499999999999979</c:v>
                </c:pt>
                <c:pt idx="36">
                  <c:v>32.399999999999977</c:v>
                </c:pt>
                <c:pt idx="37">
                  <c:v>33.299999999999976</c:v>
                </c:pt>
                <c:pt idx="38">
                  <c:v>34.199999999999974</c:v>
                </c:pt>
                <c:pt idx="39">
                  <c:v>35.099999999999973</c:v>
                </c:pt>
                <c:pt idx="40">
                  <c:v>35.999999999999972</c:v>
                </c:pt>
                <c:pt idx="41">
                  <c:v>36.89999999999997</c:v>
                </c:pt>
                <c:pt idx="42">
                  <c:v>37.799999999999969</c:v>
                </c:pt>
                <c:pt idx="43">
                  <c:v>38.699999999999967</c:v>
                </c:pt>
                <c:pt idx="44">
                  <c:v>39.599999999999966</c:v>
                </c:pt>
                <c:pt idx="45">
                  <c:v>40.499999999999964</c:v>
                </c:pt>
                <c:pt idx="46">
                  <c:v>41.399999999999963</c:v>
                </c:pt>
                <c:pt idx="47">
                  <c:v>42.299999999999962</c:v>
                </c:pt>
                <c:pt idx="48">
                  <c:v>43.19999999999996</c:v>
                </c:pt>
                <c:pt idx="49">
                  <c:v>44.099999999999959</c:v>
                </c:pt>
                <c:pt idx="50">
                  <c:v>44.999999999999957</c:v>
                </c:pt>
                <c:pt idx="51">
                  <c:v>45.899999999999956</c:v>
                </c:pt>
                <c:pt idx="52">
                  <c:v>46.799999999999955</c:v>
                </c:pt>
                <c:pt idx="53">
                  <c:v>47.699999999999953</c:v>
                </c:pt>
                <c:pt idx="54">
                  <c:v>48.599999999999952</c:v>
                </c:pt>
                <c:pt idx="55">
                  <c:v>49.49999999999995</c:v>
                </c:pt>
                <c:pt idx="56">
                  <c:v>50.399999999999949</c:v>
                </c:pt>
                <c:pt idx="57">
                  <c:v>51.299999999999947</c:v>
                </c:pt>
                <c:pt idx="58">
                  <c:v>52.199999999999946</c:v>
                </c:pt>
                <c:pt idx="59">
                  <c:v>53.099999999999945</c:v>
                </c:pt>
                <c:pt idx="60">
                  <c:v>53.999999999999943</c:v>
                </c:pt>
                <c:pt idx="61">
                  <c:v>54.899999999999942</c:v>
                </c:pt>
                <c:pt idx="62">
                  <c:v>55.79999999999994</c:v>
                </c:pt>
                <c:pt idx="63">
                  <c:v>56.699999999999939</c:v>
                </c:pt>
                <c:pt idx="64">
                  <c:v>57.599999999999937</c:v>
                </c:pt>
                <c:pt idx="65">
                  <c:v>58.499999999999936</c:v>
                </c:pt>
                <c:pt idx="66">
                  <c:v>59.399999999999935</c:v>
                </c:pt>
                <c:pt idx="67">
                  <c:v>60.299999999999933</c:v>
                </c:pt>
                <c:pt idx="68">
                  <c:v>61.199999999999932</c:v>
                </c:pt>
                <c:pt idx="69">
                  <c:v>62.09999999999993</c:v>
                </c:pt>
                <c:pt idx="70">
                  <c:v>62.999999999999929</c:v>
                </c:pt>
                <c:pt idx="71">
                  <c:v>63.899999999999928</c:v>
                </c:pt>
                <c:pt idx="72">
                  <c:v>64.799999999999926</c:v>
                </c:pt>
                <c:pt idx="73">
                  <c:v>65.699999999999932</c:v>
                </c:pt>
                <c:pt idx="74">
                  <c:v>66.599999999999937</c:v>
                </c:pt>
                <c:pt idx="75">
                  <c:v>67.499999999999943</c:v>
                </c:pt>
                <c:pt idx="76">
                  <c:v>68.399999999999949</c:v>
                </c:pt>
                <c:pt idx="77">
                  <c:v>69.299999999999955</c:v>
                </c:pt>
                <c:pt idx="78">
                  <c:v>70.19999999999996</c:v>
                </c:pt>
                <c:pt idx="79">
                  <c:v>71.099999999999966</c:v>
                </c:pt>
                <c:pt idx="80">
                  <c:v>71.999999999999972</c:v>
                </c:pt>
                <c:pt idx="81">
                  <c:v>72.899999999999977</c:v>
                </c:pt>
                <c:pt idx="82">
                  <c:v>73.799999999999983</c:v>
                </c:pt>
                <c:pt idx="83">
                  <c:v>74.699999999999989</c:v>
                </c:pt>
                <c:pt idx="84">
                  <c:v>75.599999999999994</c:v>
                </c:pt>
                <c:pt idx="85">
                  <c:v>76.5</c:v>
                </c:pt>
                <c:pt idx="86">
                  <c:v>77.400000000000006</c:v>
                </c:pt>
                <c:pt idx="87">
                  <c:v>78.300000000000011</c:v>
                </c:pt>
                <c:pt idx="88">
                  <c:v>79.200000000000017</c:v>
                </c:pt>
                <c:pt idx="89">
                  <c:v>80.100000000000023</c:v>
                </c:pt>
                <c:pt idx="90">
                  <c:v>81.000000000000028</c:v>
                </c:pt>
                <c:pt idx="91">
                  <c:v>81.900000000000034</c:v>
                </c:pt>
                <c:pt idx="92">
                  <c:v>82.80000000000004</c:v>
                </c:pt>
                <c:pt idx="93">
                  <c:v>83.700000000000045</c:v>
                </c:pt>
                <c:pt idx="94">
                  <c:v>84.600000000000051</c:v>
                </c:pt>
                <c:pt idx="95">
                  <c:v>85.500000000000057</c:v>
                </c:pt>
                <c:pt idx="96">
                  <c:v>86.400000000000063</c:v>
                </c:pt>
                <c:pt idx="97">
                  <c:v>87.300000000000068</c:v>
                </c:pt>
                <c:pt idx="98">
                  <c:v>88.200000000000074</c:v>
                </c:pt>
                <c:pt idx="99">
                  <c:v>89.10000000000008</c:v>
                </c:pt>
                <c:pt idx="100">
                  <c:v>90.000000000000085</c:v>
                </c:pt>
              </c:numCache>
            </c:numRef>
          </c:xVal>
          <c:yVal>
            <c:numRef>
              <c:f>Modele!$L$2:$L$102</c:f>
              <c:numCache>
                <c:formatCode>General</c:formatCode>
                <c:ptCount val="101"/>
                <c:pt idx="0">
                  <c:v>103.67851074739711</c:v>
                </c:pt>
                <c:pt idx="1">
                  <c:v>110.26677956676549</c:v>
                </c:pt>
                <c:pt idx="2">
                  <c:v>117.78075002753233</c:v>
                </c:pt>
                <c:pt idx="3">
                  <c:v>126.43215978942663</c:v>
                </c:pt>
                <c:pt idx="4">
                  <c:v>136.50265279797478</c:v>
                </c:pt>
                <c:pt idx="5">
                  <c:v>148.37522930005227</c:v>
                </c:pt>
                <c:pt idx="6">
                  <c:v>162.58435336517107</c:v>
                </c:pt>
                <c:pt idx="7">
                  <c:v>179.89904797152428</c:v>
                </c:pt>
                <c:pt idx="8">
                  <c:v>201.46743663665239</c:v>
                </c:pt>
                <c:pt idx="9">
                  <c:v>229.08319443043635</c:v>
                </c:pt>
                <c:pt idx="10">
                  <c:v>265.71348661795201</c:v>
                </c:pt>
                <c:pt idx="11">
                  <c:v>316.64632487774344</c:v>
                </c:pt>
                <c:pt idx="12">
                  <c:v>392.31131333402203</c:v>
                </c:pt>
                <c:pt idx="13">
                  <c:v>516.53555465674117</c:v>
                </c:pt>
                <c:pt idx="14">
                  <c:v>758.23289432452145</c:v>
                </c:pt>
                <c:pt idx="15">
                  <c:v>1433.7885860790366</c:v>
                </c:pt>
                <c:pt idx="16">
                  <c:v>13971.807270490908</c:v>
                </c:pt>
                <c:pt idx="17">
                  <c:v>-1788.9544315411695</c:v>
                </c:pt>
                <c:pt idx="18">
                  <c:v>-837.21790606959712</c:v>
                </c:pt>
                <c:pt idx="19">
                  <c:v>-544.96339007689733</c:v>
                </c:pt>
                <c:pt idx="20">
                  <c:v>-403.08356252721291</c:v>
                </c:pt>
                <c:pt idx="21">
                  <c:v>-319.25010213909451</c:v>
                </c:pt>
                <c:pt idx="22">
                  <c:v>-263.87782112239472</c:v>
                </c:pt>
                <c:pt idx="23">
                  <c:v>-224.56693402445916</c:v>
                </c:pt>
                <c:pt idx="24">
                  <c:v>-195.20706650514902</c:v>
                </c:pt>
                <c:pt idx="25">
                  <c:v>-172.43835596015973</c:v>
                </c:pt>
                <c:pt idx="26">
                  <c:v>-154.26035247286603</c:v>
                </c:pt>
                <c:pt idx="27">
                  <c:v>-139.40763919394601</c:v>
                </c:pt>
                <c:pt idx="28">
                  <c:v>-127.0406337741684</c:v>
                </c:pt>
                <c:pt idx="29">
                  <c:v>-116.58035805463047</c:v>
                </c:pt>
                <c:pt idx="30">
                  <c:v>-107.61460150556351</c:v>
                </c:pt>
                <c:pt idx="31">
                  <c:v>-99.841906435784082</c:v>
                </c:pt>
                <c:pt idx="32">
                  <c:v>-93.036709322335128</c:v>
                </c:pt>
                <c:pt idx="33">
                  <c:v>-87.026868163193427</c:v>
                </c:pt>
                <c:pt idx="34">
                  <c:v>-81.678728395675833</c:v>
                </c:pt>
                <c:pt idx="35">
                  <c:v>-76.886933265720032</c:v>
                </c:pt>
                <c:pt idx="36">
                  <c:v>-72.567308579860637</c:v>
                </c:pt>
                <c:pt idx="37">
                  <c:v>-68.65179145730319</c:v>
                </c:pt>
                <c:pt idx="38">
                  <c:v>-65.084749333788039</c:v>
                </c:pt>
                <c:pt idx="39">
                  <c:v>-61.820263991195034</c:v>
                </c:pt>
                <c:pt idx="40">
                  <c:v>-58.820097804663504</c:v>
                </c:pt>
                <c:pt idx="41">
                  <c:v>-56.052150311775584</c:v>
                </c:pt>
                <c:pt idx="42">
                  <c:v>-53.489272512870407</c:v>
                </c:pt>
                <c:pt idx="43">
                  <c:v>-51.108345764165094</c:v>
                </c:pt>
                <c:pt idx="44">
                  <c:v>-48.889558844984379</c:v>
                </c:pt>
                <c:pt idx="45">
                  <c:v>-46.815835175036888</c:v>
                </c:pt>
                <c:pt idx="46">
                  <c:v>-44.872375012894381</c:v>
                </c:pt>
                <c:pt idx="47">
                  <c:v>-43.046286576129383</c:v>
                </c:pt>
                <c:pt idx="48">
                  <c:v>-41.326286561727805</c:v>
                </c:pt>
                <c:pt idx="49">
                  <c:v>-39.702455294246711</c:v>
                </c:pt>
                <c:pt idx="50">
                  <c:v>-38.166035216770695</c:v>
                </c:pt>
                <c:pt idx="51">
                  <c:v>-36.709264027573262</c:v>
                </c:pt>
                <c:pt idx="52">
                  <c:v>-35.325235704229378</c:v>
                </c:pt>
                <c:pt idx="53">
                  <c:v>-34.007784122705871</c:v>
                </c:pt>
                <c:pt idx="54">
                  <c:v>-32.751385096539281</c:v>
                </c:pt>
                <c:pt idx="55">
                  <c:v>-31.55107352014171</c:v>
                </c:pt>
                <c:pt idx="56">
                  <c:v>-30.402372965401465</c:v>
                </c:pt>
                <c:pt idx="57">
                  <c:v>-29.301235599470147</c:v>
                </c:pt>
                <c:pt idx="58">
                  <c:v>-28.243990698903456</c:v>
                </c:pt>
                <c:pt idx="59">
                  <c:v>-27.227300357138869</c:v>
                </c:pt>
                <c:pt idx="60">
                  <c:v>-26.248121238123851</c:v>
                </c:pt>
                <c:pt idx="61">
                  <c:v>-25.303671433454443</c:v>
                </c:pt>
                <c:pt idx="62">
                  <c:v>-24.391401644826189</c:v>
                </c:pt>
                <c:pt idx="63">
                  <c:v>-23.508970046490582</c:v>
                </c:pt>
                <c:pt idx="64">
                  <c:v>-22.654220290343083</c:v>
                </c:pt>
                <c:pt idx="65">
                  <c:v>-21.825162204349986</c:v>
                </c:pt>
                <c:pt idx="66">
                  <c:v>-21.019954807233656</c:v>
                </c:pt>
                <c:pt idx="67">
                  <c:v>-20.236891321799703</c:v>
                </c:pt>
                <c:pt idx="68">
                  <c:v>-19.474385918466588</c:v>
                </c:pt>
                <c:pt idx="69">
                  <c:v>-18.730961961394737</c:v>
                </c:pt>
                <c:pt idx="70">
                  <c:v>-18.005241563662974</c:v>
                </c:pt>
                <c:pt idx="71">
                  <c:v>-17.295936286442469</c:v>
                </c:pt>
                <c:pt idx="72">
                  <c:v>-16.601838841072063</c:v>
                </c:pt>
                <c:pt idx="73">
                  <c:v>-15.921815673147846</c:v>
                </c:pt>
                <c:pt idx="74">
                  <c:v>-15.254800324856348</c:v>
                </c:pt>
                <c:pt idx="75">
                  <c:v>-14.599787486336481</c:v>
                </c:pt>
                <c:pt idx="76">
                  <c:v>-13.955827659284747</c:v>
                </c:pt>
                <c:pt idx="77">
                  <c:v>-13.322022366677258</c:v>
                </c:pt>
                <c:pt idx="78">
                  <c:v>-12.697519851665405</c:v>
                </c:pt>
                <c:pt idx="79">
                  <c:v>-12.081511216652046</c:v>
                </c:pt>
                <c:pt idx="80">
                  <c:v>-11.47322696047474</c:v>
                </c:pt>
                <c:pt idx="81">
                  <c:v>-10.871933877680021</c:v>
                </c:pt>
                <c:pt idx="82">
                  <c:v>-10.276932289209109</c:v>
                </c:pt>
                <c:pt idx="83">
                  <c:v>-9.6875535785497124</c:v>
                </c:pt>
                <c:pt idx="84">
                  <c:v>-9.1031580116407138</c:v>
                </c:pt>
                <c:pt idx="85">
                  <c:v>-8.5231328226305827</c:v>
                </c:pt>
                <c:pt idx="86">
                  <c:v>-7.94689055105815</c:v>
                </c:pt>
                <c:pt idx="87">
                  <c:v>-7.3738676192060169</c:v>
                </c:pt>
                <c:pt idx="88">
                  <c:v>-6.8035231413226942</c:v>
                </c:pt>
                <c:pt idx="89">
                  <c:v>-6.2353379591614688</c:v>
                </c:pt>
                <c:pt idx="90">
                  <c:v>-5.668813900876212</c:v>
                </c:pt>
                <c:pt idx="91">
                  <c:v>-5.1034732627723276</c:v>
                </c:pt>
                <c:pt idx="92">
                  <c:v>-4.538858515754411</c:v>
                </c:pt>
                <c:pt idx="93">
                  <c:v>-3.9745322405502841</c:v>
                </c:pt>
                <c:pt idx="94">
                  <c:v>-3.4100772979270051</c:v>
                </c:pt>
                <c:pt idx="95">
                  <c:v>-2.8450972421392389</c:v>
                </c:pt>
                <c:pt idx="96">
                  <c:v>-2.2792169877451331</c:v>
                </c:pt>
                <c:pt idx="97">
                  <c:v>-1.7120837416566197</c:v>
                </c:pt>
                <c:pt idx="98">
                  <c:v>-1.1433682138113097</c:v>
                </c:pt>
                <c:pt idx="99">
                  <c:v>-0.57276612109326086</c:v>
                </c:pt>
                <c:pt idx="100">
                  <c:v>5.455285081096753E-14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12096"/>
        <c:axId val="182210560"/>
      </c:scatterChart>
      <c:valAx>
        <c:axId val="1822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210560"/>
        <c:crosses val="autoZero"/>
        <c:crossBetween val="midCat"/>
      </c:valAx>
      <c:valAx>
        <c:axId val="18221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12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89235</xdr:colOff>
      <xdr:row>0</xdr:row>
      <xdr:rowOff>33337</xdr:rowOff>
    </xdr:from>
    <xdr:to>
      <xdr:col>25</xdr:col>
      <xdr:colOff>48127</xdr:colOff>
      <xdr:row>14</xdr:row>
      <xdr:rowOff>109537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8</xdr:row>
      <xdr:rowOff>66675</xdr:rowOff>
    </xdr:from>
    <xdr:to>
      <xdr:col>7</xdr:col>
      <xdr:colOff>771525</xdr:colOff>
      <xdr:row>22</xdr:row>
      <xdr:rowOff>142875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180975</xdr:colOff>
      <xdr:row>14</xdr:row>
      <xdr:rowOff>0</xdr:rowOff>
    </xdr:from>
    <xdr:to>
      <xdr:col>12</xdr:col>
      <xdr:colOff>561975</xdr:colOff>
      <xdr:row>28</xdr:row>
      <xdr:rowOff>76200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595312</xdr:colOff>
      <xdr:row>4</xdr:row>
      <xdr:rowOff>71437</xdr:rowOff>
    </xdr:from>
    <xdr:to>
      <xdr:col>20</xdr:col>
      <xdr:colOff>290512</xdr:colOff>
      <xdr:row>18</xdr:row>
      <xdr:rowOff>147637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I1" zoomScaleNormal="100" workbookViewId="0">
      <selection activeCell="Q6" sqref="Q6"/>
    </sheetView>
  </sheetViews>
  <sheetFormatPr baseColWidth="10" defaultColWidth="9.140625" defaultRowHeight="15" x14ac:dyDescent="0.25"/>
  <cols>
    <col min="1" max="1" width="14.42578125" style="1" customWidth="1"/>
    <col min="2" max="3" width="14.7109375" style="1" customWidth="1"/>
    <col min="4" max="4" width="14.7109375" customWidth="1"/>
    <col min="5" max="5" width="12.7109375" bestFit="1" customWidth="1"/>
    <col min="6" max="6" width="10.5703125" bestFit="1" customWidth="1"/>
    <col min="7" max="7" width="13.140625" bestFit="1" customWidth="1"/>
    <col min="8" max="8" width="13.140625" customWidth="1"/>
  </cols>
  <sheetData>
    <row r="1" spans="1:17" x14ac:dyDescent="0.25">
      <c r="A1" s="2" t="s">
        <v>1</v>
      </c>
      <c r="B1" s="2" t="s">
        <v>12</v>
      </c>
      <c r="C1" s="2" t="s">
        <v>0</v>
      </c>
      <c r="D1" s="2" t="s">
        <v>11</v>
      </c>
      <c r="E1" t="s">
        <v>8</v>
      </c>
      <c r="F1" t="s">
        <v>10</v>
      </c>
      <c r="H1" t="s">
        <v>18</v>
      </c>
      <c r="I1" t="s">
        <v>17</v>
      </c>
      <c r="J1" t="s">
        <v>13</v>
      </c>
      <c r="L1" t="s">
        <v>19</v>
      </c>
      <c r="P1" t="s">
        <v>2</v>
      </c>
      <c r="Q1">
        <v>106.3</v>
      </c>
    </row>
    <row r="2" spans="1:17" x14ac:dyDescent="0.25">
      <c r="A2" s="1">
        <v>0</v>
      </c>
      <c r="B2" s="1">
        <f>RADIANS(A2)</f>
        <v>0</v>
      </c>
      <c r="C2" s="1">
        <v>0</v>
      </c>
      <c r="D2">
        <f>RADIANS(C2)</f>
        <v>0</v>
      </c>
      <c r="E2">
        <f t="shared" ref="E2:E33" si="0">l0+D2*p/(2*PI())</f>
        <v>170</v>
      </c>
      <c r="F2">
        <f t="shared" ref="F2:F33" si="1">DEGREES(ACOS((E2*E2-a*a-b*b)/(2*a*b)))-alpha</f>
        <v>-2.0753743477897046E-3</v>
      </c>
      <c r="G2">
        <f t="shared" ref="G2:G33" si="2">DEGREES(ACOS(((SQRT(d*d+(cc+b)^2)+p*D2/(2*PI()))^2-a*a-b*b)/(2*a*b))-ATAN(d/cc))</f>
        <v>-2.0753743477861242E-3</v>
      </c>
      <c r="H2">
        <f t="shared" ref="H2:H33" si="3">alpha+F2</f>
        <v>48.811999459942562</v>
      </c>
      <c r="I2">
        <f t="shared" ref="I2:I33" si="4">DEGREES(ATAN(bb*SIN(RADIANS(H2))/(bb*COS(RADIANS(G2))+a)))</f>
        <v>17.908623636713596</v>
      </c>
      <c r="J2">
        <f t="shared" ref="J2:J33" si="5">(p*Ll*nb*M*9.8/bb)*COS(RADIANS(F2))/SIN(RADIANS(F2)+RADIANS(alpha)-I2)</f>
        <v>233.2693475020572</v>
      </c>
      <c r="L2">
        <v>-8.0158999999999994E-2</v>
      </c>
      <c r="M2">
        <f>ABS(L2)*1000</f>
        <v>80.158999999999992</v>
      </c>
      <c r="P2" t="s">
        <v>3</v>
      </c>
      <c r="Q2">
        <v>80</v>
      </c>
    </row>
    <row r="3" spans="1:17" x14ac:dyDescent="0.25">
      <c r="A3" s="1">
        <v>0.9</v>
      </c>
      <c r="B3" s="1">
        <f t="shared" ref="B3:B66" si="6">RADIANS(A3)</f>
        <v>1.5707963267948967E-2</v>
      </c>
      <c r="C3" s="1">
        <v>-53.680002999999999</v>
      </c>
      <c r="D3">
        <f t="shared" ref="D3:D66" si="7">RADIANS(C3)</f>
        <v>-0.93689279483043364</v>
      </c>
      <c r="E3">
        <f t="shared" si="0"/>
        <v>169.40355552222223</v>
      </c>
      <c r="F3">
        <f t="shared" si="1"/>
        <v>0.89796477197592139</v>
      </c>
      <c r="G3">
        <f t="shared" si="2"/>
        <v>0.89796477197592239</v>
      </c>
      <c r="H3">
        <f t="shared" si="3"/>
        <v>49.712039606266273</v>
      </c>
      <c r="I3">
        <f t="shared" si="4"/>
        <v>18.137594969390737</v>
      </c>
      <c r="J3">
        <f t="shared" si="5"/>
        <v>227.52217200585858</v>
      </c>
      <c r="L3">
        <v>-7.9052999999999998E-2</v>
      </c>
      <c r="M3">
        <f t="shared" ref="M3:M66" si="8">ABS(L3)*1000</f>
        <v>79.052999999999997</v>
      </c>
      <c r="P3" t="s">
        <v>4</v>
      </c>
      <c r="Q3">
        <v>70</v>
      </c>
    </row>
    <row r="4" spans="1:17" x14ac:dyDescent="0.25">
      <c r="A4" s="1">
        <v>1.8</v>
      </c>
      <c r="B4" s="1">
        <f t="shared" si="6"/>
        <v>3.1415926535897934E-2</v>
      </c>
      <c r="C4" s="1">
        <v>-108.27305200000001</v>
      </c>
      <c r="D4">
        <f t="shared" si="7"/>
        <v>-1.8897212485830317</v>
      </c>
      <c r="E4">
        <f t="shared" si="0"/>
        <v>168.79696608888889</v>
      </c>
      <c r="F4">
        <f t="shared" si="1"/>
        <v>1.7980035376182215</v>
      </c>
      <c r="G4">
        <f t="shared" si="2"/>
        <v>1.7980035376182228</v>
      </c>
      <c r="H4">
        <f t="shared" si="3"/>
        <v>50.612078371908574</v>
      </c>
      <c r="I4">
        <f t="shared" si="4"/>
        <v>18.363635515152584</v>
      </c>
      <c r="J4">
        <f t="shared" si="5"/>
        <v>232.12711416515651</v>
      </c>
      <c r="L4">
        <v>-7.7960000000000002E-2</v>
      </c>
      <c r="M4">
        <f t="shared" si="8"/>
        <v>77.960000000000008</v>
      </c>
      <c r="P4" t="s">
        <v>5</v>
      </c>
      <c r="Q4">
        <v>80</v>
      </c>
    </row>
    <row r="5" spans="1:17" x14ac:dyDescent="0.25">
      <c r="A5" s="1">
        <v>2.7</v>
      </c>
      <c r="B5" s="1">
        <f t="shared" si="6"/>
        <v>4.7123889803846901E-2</v>
      </c>
      <c r="C5" s="1">
        <v>-163.77548200000001</v>
      </c>
      <c r="D5">
        <f t="shared" si="7"/>
        <v>-2.858421394940708</v>
      </c>
      <c r="E5">
        <f t="shared" si="0"/>
        <v>168.18027242222223</v>
      </c>
      <c r="F5">
        <f t="shared" si="1"/>
        <v>2.6980409822318805</v>
      </c>
      <c r="G5">
        <f t="shared" si="2"/>
        <v>2.6980409822318814</v>
      </c>
      <c r="H5">
        <f t="shared" si="3"/>
        <v>51.512115816522233</v>
      </c>
      <c r="I5">
        <f t="shared" si="4"/>
        <v>18.586773690272778</v>
      </c>
      <c r="J5">
        <f t="shared" si="5"/>
        <v>247.71687896309396</v>
      </c>
      <c r="L5">
        <v>-7.6888999999999999E-2</v>
      </c>
      <c r="M5">
        <f t="shared" si="8"/>
        <v>76.888999999999996</v>
      </c>
      <c r="P5" t="s">
        <v>6</v>
      </c>
      <c r="Q5">
        <v>4</v>
      </c>
    </row>
    <row r="6" spans="1:17" x14ac:dyDescent="0.25">
      <c r="A6" s="1">
        <v>3.6</v>
      </c>
      <c r="B6" s="1">
        <f t="shared" si="6"/>
        <v>6.2831853071795868E-2</v>
      </c>
      <c r="C6" s="1">
        <v>-220.18356399999999</v>
      </c>
      <c r="D6">
        <f t="shared" si="7"/>
        <v>-3.8429281505756556</v>
      </c>
      <c r="E6">
        <f t="shared" si="0"/>
        <v>167.55351595555555</v>
      </c>
      <c r="F6">
        <f t="shared" si="1"/>
        <v>3.59807718410093</v>
      </c>
      <c r="G6">
        <f t="shared" si="2"/>
        <v>3.5980771841009274</v>
      </c>
      <c r="H6">
        <f t="shared" si="3"/>
        <v>52.412152018391282</v>
      </c>
      <c r="I6">
        <f t="shared" si="4"/>
        <v>18.807037046667418</v>
      </c>
      <c r="J6">
        <f t="shared" si="5"/>
        <v>277.74496777840449</v>
      </c>
      <c r="L6">
        <v>-7.5843999999999995E-2</v>
      </c>
      <c r="M6">
        <f t="shared" si="8"/>
        <v>75.843999999999994</v>
      </c>
      <c r="P6" t="s">
        <v>7</v>
      </c>
      <c r="Q6">
        <f>SQRT(d*d+(cc+b)^2)</f>
        <v>170</v>
      </c>
    </row>
    <row r="7" spans="1:17" x14ac:dyDescent="0.25">
      <c r="A7" s="1">
        <v>4.5</v>
      </c>
      <c r="B7" s="1">
        <f t="shared" si="6"/>
        <v>7.8539816339744828E-2</v>
      </c>
      <c r="C7" s="1">
        <v>-277.49350199999998</v>
      </c>
      <c r="D7">
        <f t="shared" si="7"/>
        <v>-4.8431752627894697</v>
      </c>
      <c r="E7">
        <f t="shared" si="0"/>
        <v>166.91673886666666</v>
      </c>
      <c r="F7">
        <f t="shared" si="1"/>
        <v>4.498112192763088</v>
      </c>
      <c r="G7">
        <f t="shared" si="2"/>
        <v>4.4981121927630916</v>
      </c>
      <c r="H7">
        <f t="shared" si="3"/>
        <v>53.31218702705344</v>
      </c>
      <c r="I7">
        <f t="shared" si="4"/>
        <v>19.024452255623412</v>
      </c>
      <c r="J7">
        <f t="shared" si="5"/>
        <v>330.81170683354492</v>
      </c>
      <c r="L7">
        <v>-7.4820999999999999E-2</v>
      </c>
      <c r="M7">
        <f t="shared" si="8"/>
        <v>74.820999999999998</v>
      </c>
      <c r="P7" t="s">
        <v>9</v>
      </c>
      <c r="Q7">
        <f>DEGREES(ATAN(d/cc))</f>
        <v>48.814074834290352</v>
      </c>
    </row>
    <row r="8" spans="1:17" x14ac:dyDescent="0.25">
      <c r="A8" s="1">
        <v>5.4</v>
      </c>
      <c r="B8" s="1">
        <f t="shared" si="6"/>
        <v>9.4247779607693802E-2</v>
      </c>
      <c r="C8" s="1">
        <v>-335.701436</v>
      </c>
      <c r="D8">
        <f t="shared" si="7"/>
        <v>-5.859095361873023</v>
      </c>
      <c r="E8">
        <f t="shared" si="0"/>
        <v>166.26998404444444</v>
      </c>
      <c r="F8">
        <f t="shared" si="1"/>
        <v>5.3981460781863007</v>
      </c>
      <c r="G8">
        <f t="shared" si="2"/>
        <v>5.3981460781863024</v>
      </c>
      <c r="H8">
        <f t="shared" si="3"/>
        <v>54.212220912476653</v>
      </c>
      <c r="I8">
        <f t="shared" si="4"/>
        <v>19.239045115272546</v>
      </c>
      <c r="J8">
        <f t="shared" si="5"/>
        <v>428.72876859671783</v>
      </c>
      <c r="L8">
        <v>-7.3810000000000001E-2</v>
      </c>
      <c r="M8">
        <f t="shared" si="8"/>
        <v>73.81</v>
      </c>
      <c r="P8" t="s">
        <v>14</v>
      </c>
      <c r="Q8">
        <v>230</v>
      </c>
    </row>
    <row r="9" spans="1:17" x14ac:dyDescent="0.25">
      <c r="A9" s="1">
        <v>6.3</v>
      </c>
      <c r="B9" s="1">
        <f t="shared" si="6"/>
        <v>0.10995574287564276</v>
      </c>
      <c r="C9" s="1">
        <v>-394.80344000000002</v>
      </c>
      <c r="D9">
        <f t="shared" si="7"/>
        <v>-6.8906199261998822</v>
      </c>
      <c r="E9">
        <f t="shared" si="0"/>
        <v>165.61329511111111</v>
      </c>
      <c r="F9">
        <f t="shared" si="1"/>
        <v>6.2981789000559019</v>
      </c>
      <c r="G9">
        <f t="shared" si="2"/>
        <v>6.2981789000559001</v>
      </c>
      <c r="H9">
        <f t="shared" si="3"/>
        <v>55.112253734346254</v>
      </c>
      <c r="I9">
        <f t="shared" si="4"/>
        <v>19.450840538400751</v>
      </c>
      <c r="J9">
        <f t="shared" si="5"/>
        <v>640.99113642135114</v>
      </c>
      <c r="L9">
        <v>-7.2802000000000006E-2</v>
      </c>
      <c r="M9">
        <f t="shared" si="8"/>
        <v>72.802000000000007</v>
      </c>
      <c r="P9" t="s">
        <v>15</v>
      </c>
      <c r="Q9">
        <v>3</v>
      </c>
    </row>
    <row r="10" spans="1:17" x14ac:dyDescent="0.25">
      <c r="A10" s="1">
        <v>7.2</v>
      </c>
      <c r="B10" s="1">
        <f t="shared" si="6"/>
        <v>0.12566370614359174</v>
      </c>
      <c r="C10" s="1">
        <v>-454.79552000000001</v>
      </c>
      <c r="D10">
        <f t="shared" si="7"/>
        <v>-7.9376792473197213</v>
      </c>
      <c r="E10">
        <f t="shared" si="0"/>
        <v>164.94671644444443</v>
      </c>
      <c r="F10">
        <f t="shared" si="1"/>
        <v>7.1982106799296446</v>
      </c>
      <c r="G10">
        <f t="shared" si="2"/>
        <v>7.1982106799296481</v>
      </c>
      <c r="H10">
        <f t="shared" si="3"/>
        <v>56.012285514219997</v>
      </c>
      <c r="I10">
        <f t="shared" si="4"/>
        <v>19.659862541386758</v>
      </c>
      <c r="J10">
        <f t="shared" si="5"/>
        <v>1355.73815508968</v>
      </c>
      <c r="L10">
        <v>-7.1798000000000001E-2</v>
      </c>
      <c r="M10">
        <f t="shared" si="8"/>
        <v>71.798000000000002</v>
      </c>
      <c r="P10" t="s">
        <v>16</v>
      </c>
      <c r="Q10">
        <v>0.67300000000000004</v>
      </c>
    </row>
    <row r="11" spans="1:17" x14ac:dyDescent="0.25">
      <c r="A11" s="1">
        <v>8.1</v>
      </c>
      <c r="B11" s="1">
        <f t="shared" si="6"/>
        <v>0.1413716694115407</v>
      </c>
      <c r="C11" s="1">
        <v>-515.67362000000003</v>
      </c>
      <c r="D11">
        <f t="shared" si="7"/>
        <v>-9.0002025346780812</v>
      </c>
      <c r="E11">
        <f t="shared" si="0"/>
        <v>164.2702931111111</v>
      </c>
      <c r="F11">
        <f t="shared" si="1"/>
        <v>8.0982414933591471</v>
      </c>
      <c r="G11">
        <f t="shared" si="2"/>
        <v>8.0982414933591471</v>
      </c>
      <c r="H11">
        <f t="shared" si="3"/>
        <v>56.912316327649499</v>
      </c>
      <c r="I11">
        <f t="shared" si="4"/>
        <v>19.866134260809616</v>
      </c>
      <c r="J11">
        <f t="shared" si="5"/>
        <v>-9681.2450884394093</v>
      </c>
      <c r="L11">
        <v>-7.0807999999999996E-2</v>
      </c>
      <c r="M11">
        <f t="shared" si="8"/>
        <v>70.807999999999993</v>
      </c>
    </row>
    <row r="12" spans="1:17" x14ac:dyDescent="0.25">
      <c r="A12" s="1">
        <v>9</v>
      </c>
      <c r="B12" s="1">
        <f t="shared" si="6"/>
        <v>0.15707963267948966</v>
      </c>
      <c r="C12" s="1">
        <v>-577.43361600000003</v>
      </c>
      <c r="D12">
        <f t="shared" si="7"/>
        <v>-10.078117810896609</v>
      </c>
      <c r="E12">
        <f t="shared" si="0"/>
        <v>163.58407093333332</v>
      </c>
      <c r="F12">
        <f t="shared" si="1"/>
        <v>8.9982713806680792</v>
      </c>
      <c r="G12">
        <f t="shared" si="2"/>
        <v>8.9982713806680792</v>
      </c>
      <c r="H12">
        <f t="shared" si="3"/>
        <v>57.812346214958431</v>
      </c>
      <c r="I12">
        <f t="shared" si="4"/>
        <v>20.06967792744803</v>
      </c>
      <c r="J12">
        <f t="shared" si="5"/>
        <v>-1072.5358159652242</v>
      </c>
      <c r="L12">
        <v>-6.9841E-2</v>
      </c>
      <c r="M12">
        <f t="shared" si="8"/>
        <v>69.840999999999994</v>
      </c>
    </row>
    <row r="13" spans="1:17" x14ac:dyDescent="0.25">
      <c r="A13" s="1">
        <v>9.9</v>
      </c>
      <c r="B13" s="1">
        <f t="shared" si="6"/>
        <v>0.17278759594743864</v>
      </c>
      <c r="C13" s="1">
        <v>-640.07131800000002</v>
      </c>
      <c r="D13">
        <f t="shared" si="7"/>
        <v>-11.171351946679646</v>
      </c>
      <c r="E13">
        <f t="shared" si="0"/>
        <v>162.88809646666667</v>
      </c>
      <c r="F13">
        <f t="shared" si="1"/>
        <v>9.8983003795306672</v>
      </c>
      <c r="G13">
        <f t="shared" si="2"/>
        <v>9.898300379530669</v>
      </c>
      <c r="H13">
        <f t="shared" si="3"/>
        <v>58.712375213821019</v>
      </c>
      <c r="I13">
        <f t="shared" si="4"/>
        <v>20.270514868671935</v>
      </c>
      <c r="J13">
        <f t="shared" si="5"/>
        <v>-580.78938836923953</v>
      </c>
      <c r="L13">
        <v>-6.8892999999999996E-2</v>
      </c>
      <c r="M13">
        <f t="shared" si="8"/>
        <v>68.893000000000001</v>
      </c>
    </row>
    <row r="14" spans="1:17" x14ac:dyDescent="0.25">
      <c r="A14" s="1">
        <v>10.8</v>
      </c>
      <c r="B14" s="1">
        <f t="shared" si="6"/>
        <v>0.1884955592153876</v>
      </c>
      <c r="C14" s="1">
        <v>-703.58247100000006</v>
      </c>
      <c r="D14">
        <f t="shared" si="7"/>
        <v>-12.279830678267521</v>
      </c>
      <c r="E14">
        <f t="shared" si="0"/>
        <v>162.18241698888889</v>
      </c>
      <c r="F14">
        <f t="shared" si="1"/>
        <v>10.798328540947566</v>
      </c>
      <c r="G14">
        <f t="shared" si="2"/>
        <v>10.798328540947564</v>
      </c>
      <c r="H14">
        <f t="shared" si="3"/>
        <v>59.612403375237918</v>
      </c>
      <c r="I14">
        <f t="shared" si="4"/>
        <v>20.468665506342969</v>
      </c>
      <c r="J14">
        <f t="shared" si="5"/>
        <v>-408.67678373391595</v>
      </c>
      <c r="L14">
        <v>-6.7951999999999999E-2</v>
      </c>
      <c r="M14">
        <f t="shared" si="8"/>
        <v>67.951999999999998</v>
      </c>
    </row>
    <row r="15" spans="1:17" x14ac:dyDescent="0.25">
      <c r="A15" s="1">
        <v>11.7</v>
      </c>
      <c r="B15" s="1">
        <f t="shared" si="6"/>
        <v>0.20420352248333654</v>
      </c>
      <c r="C15" s="1">
        <v>-767.96275100000003</v>
      </c>
      <c r="D15">
        <f t="shared" si="7"/>
        <v>-13.403478537623377</v>
      </c>
      <c r="E15">
        <f t="shared" si="0"/>
        <v>161.46708054444446</v>
      </c>
      <c r="F15">
        <f t="shared" si="1"/>
        <v>11.698355874682761</v>
      </c>
      <c r="G15">
        <f t="shared" si="2"/>
        <v>11.698355874682759</v>
      </c>
      <c r="H15">
        <f t="shared" si="3"/>
        <v>60.512430708973113</v>
      </c>
      <c r="I15">
        <f t="shared" si="4"/>
        <v>20.664149338908381</v>
      </c>
      <c r="J15">
        <f t="shared" si="5"/>
        <v>-323.95370077713602</v>
      </c>
      <c r="L15">
        <v>-6.7005999999999996E-2</v>
      </c>
      <c r="M15">
        <f t="shared" si="8"/>
        <v>67.006</v>
      </c>
    </row>
    <row r="16" spans="1:17" x14ac:dyDescent="0.25">
      <c r="A16" s="1">
        <v>12.6</v>
      </c>
      <c r="B16" s="1">
        <f t="shared" si="6"/>
        <v>0.21991148575128552</v>
      </c>
      <c r="C16" s="1">
        <v>-833.20777199999998</v>
      </c>
      <c r="D16">
        <f t="shared" si="7"/>
        <v>-14.542218974606218</v>
      </c>
      <c r="E16">
        <f t="shared" si="0"/>
        <v>160.74213586666667</v>
      </c>
      <c r="F16">
        <f t="shared" si="1"/>
        <v>12.598382449946222</v>
      </c>
      <c r="G16">
        <f t="shared" si="2"/>
        <v>12.59838244994622</v>
      </c>
      <c r="H16">
        <f t="shared" si="3"/>
        <v>61.412457284236574</v>
      </c>
      <c r="I16">
        <f t="shared" si="4"/>
        <v>20.856984957149702</v>
      </c>
      <c r="J16">
        <f t="shared" si="5"/>
        <v>-275.8738949915865</v>
      </c>
      <c r="L16">
        <v>-6.6060999999999995E-2</v>
      </c>
      <c r="M16">
        <f t="shared" si="8"/>
        <v>66.060999999999993</v>
      </c>
    </row>
    <row r="17" spans="1:13" x14ac:dyDescent="0.25">
      <c r="A17" s="1">
        <v>13.5</v>
      </c>
      <c r="B17" s="1">
        <f t="shared" si="6"/>
        <v>0.23561944901923448</v>
      </c>
      <c r="C17" s="1">
        <v>-899.31307700000002</v>
      </c>
      <c r="D17">
        <f t="shared" si="7"/>
        <v>-15.695974199891289</v>
      </c>
      <c r="E17">
        <f t="shared" si="0"/>
        <v>160.00763247777778</v>
      </c>
      <c r="F17">
        <f t="shared" si="1"/>
        <v>13.498408272004042</v>
      </c>
      <c r="G17">
        <f t="shared" si="2"/>
        <v>13.498408272004042</v>
      </c>
      <c r="H17">
        <f t="shared" si="3"/>
        <v>62.312483106294394</v>
      </c>
      <c r="I17">
        <f t="shared" si="4"/>
        <v>21.04719001074891</v>
      </c>
      <c r="J17">
        <f t="shared" si="5"/>
        <v>-247.01100678833996</v>
      </c>
      <c r="L17">
        <v>-6.5130999999999994E-2</v>
      </c>
      <c r="M17">
        <f t="shared" si="8"/>
        <v>65.131</v>
      </c>
    </row>
    <row r="18" spans="1:13" x14ac:dyDescent="0.25">
      <c r="A18" s="1">
        <v>14.4</v>
      </c>
      <c r="B18" s="1">
        <f t="shared" si="6"/>
        <v>0.25132741228718347</v>
      </c>
      <c r="C18" s="1">
        <v>-966.27414499999998</v>
      </c>
      <c r="D18">
        <f t="shared" si="7"/>
        <v>-16.864665307143103</v>
      </c>
      <c r="E18">
        <f t="shared" si="0"/>
        <v>159.26362061111112</v>
      </c>
      <c r="F18">
        <f t="shared" si="1"/>
        <v>14.398433382128083</v>
      </c>
      <c r="G18">
        <f t="shared" si="2"/>
        <v>14.398433382128081</v>
      </c>
      <c r="H18">
        <f t="shared" si="3"/>
        <v>63.212508216418435</v>
      </c>
      <c r="I18">
        <f t="shared" si="4"/>
        <v>21.234781222821375</v>
      </c>
      <c r="J18">
        <f t="shared" si="5"/>
        <v>-229.91843607934896</v>
      </c>
      <c r="L18">
        <v>-6.4224000000000003E-2</v>
      </c>
      <c r="M18">
        <f t="shared" si="8"/>
        <v>64.224000000000004</v>
      </c>
    </row>
    <row r="19" spans="1:13" x14ac:dyDescent="0.25">
      <c r="A19" s="1">
        <v>15.3</v>
      </c>
      <c r="B19" s="1">
        <f t="shared" si="6"/>
        <v>0.26703537555513246</v>
      </c>
      <c r="C19" s="1">
        <v>-1034.0863879999999</v>
      </c>
      <c r="D19">
        <f t="shared" si="7"/>
        <v>-18.048212220655579</v>
      </c>
      <c r="E19">
        <f t="shared" si="0"/>
        <v>158.51015124444444</v>
      </c>
      <c r="F19">
        <f t="shared" si="1"/>
        <v>15.298457818340125</v>
      </c>
      <c r="G19">
        <f t="shared" si="2"/>
        <v>15.298457818340125</v>
      </c>
      <c r="H19">
        <f t="shared" si="3"/>
        <v>64.112532652630478</v>
      </c>
      <c r="I19">
        <f t="shared" si="4"/>
        <v>21.419774373834212</v>
      </c>
      <c r="J19">
        <f t="shared" si="5"/>
        <v>-221.05614414640999</v>
      </c>
      <c r="L19">
        <v>-6.3327999999999995E-2</v>
      </c>
      <c r="M19">
        <f t="shared" si="8"/>
        <v>63.327999999999996</v>
      </c>
    </row>
    <row r="20" spans="1:13" x14ac:dyDescent="0.25">
      <c r="A20" s="1">
        <v>16.2</v>
      </c>
      <c r="B20" s="1">
        <f t="shared" si="6"/>
        <v>0.28274333882308139</v>
      </c>
      <c r="C20" s="1">
        <v>-1102.74515</v>
      </c>
      <c r="D20">
        <f t="shared" si="7"/>
        <v>-19.246533677898746</v>
      </c>
      <c r="E20">
        <f t="shared" si="0"/>
        <v>157.74727611111112</v>
      </c>
      <c r="F20">
        <f t="shared" si="1"/>
        <v>16.198481605355909</v>
      </c>
      <c r="G20">
        <f t="shared" si="2"/>
        <v>16.198481605355909</v>
      </c>
      <c r="H20">
        <f t="shared" si="3"/>
        <v>65.012556439646261</v>
      </c>
      <c r="I20">
        <f t="shared" si="4"/>
        <v>21.602184291587005</v>
      </c>
      <c r="J20">
        <f t="shared" si="5"/>
        <v>-218.75125468845192</v>
      </c>
      <c r="L20">
        <v>-6.2427999999999997E-2</v>
      </c>
      <c r="M20">
        <f t="shared" si="8"/>
        <v>62.427999999999997</v>
      </c>
    </row>
    <row r="21" spans="1:13" x14ac:dyDescent="0.25">
      <c r="A21" s="1">
        <v>17.100000000000001</v>
      </c>
      <c r="B21" s="1">
        <f t="shared" si="6"/>
        <v>0.29845130209103038</v>
      </c>
      <c r="C21" s="1">
        <v>-1172.2457059999999</v>
      </c>
      <c r="D21">
        <f t="shared" si="7"/>
        <v>-20.459547212065445</v>
      </c>
      <c r="E21">
        <f t="shared" si="0"/>
        <v>156.9750477111111</v>
      </c>
      <c r="F21">
        <f t="shared" si="1"/>
        <v>17.098504745490743</v>
      </c>
      <c r="G21">
        <f t="shared" si="2"/>
        <v>17.09850474549074</v>
      </c>
      <c r="H21">
        <f t="shared" si="3"/>
        <v>65.912579579781095</v>
      </c>
      <c r="I21">
        <f t="shared" si="4"/>
        <v>21.782024841018174</v>
      </c>
      <c r="J21">
        <f t="shared" si="5"/>
        <v>-222.4302997767071</v>
      </c>
      <c r="L21">
        <v>-6.1518999999999997E-2</v>
      </c>
      <c r="M21">
        <f t="shared" si="8"/>
        <v>61.518999999999998</v>
      </c>
    </row>
    <row r="22" spans="1:13" x14ac:dyDescent="0.25">
      <c r="A22" s="1">
        <v>18</v>
      </c>
      <c r="B22" s="1">
        <f t="shared" si="6"/>
        <v>0.31415926535897931</v>
      </c>
      <c r="C22" s="1">
        <v>-1242.5832680000001</v>
      </c>
      <c r="D22">
        <f t="shared" si="7"/>
        <v>-21.687169256791098</v>
      </c>
      <c r="E22">
        <f t="shared" si="0"/>
        <v>156.19351924444445</v>
      </c>
      <c r="F22">
        <f t="shared" si="1"/>
        <v>17.998527299489325</v>
      </c>
      <c r="G22">
        <f t="shared" si="2"/>
        <v>17.998527299489325</v>
      </c>
      <c r="H22">
        <f t="shared" si="3"/>
        <v>66.812602133779677</v>
      </c>
      <c r="I22">
        <f t="shared" si="4"/>
        <v>21.959308931174018</v>
      </c>
      <c r="J22">
        <f t="shared" si="5"/>
        <v>-232.37265661383361</v>
      </c>
      <c r="L22">
        <v>-6.062E-2</v>
      </c>
      <c r="M22">
        <f t="shared" si="8"/>
        <v>60.62</v>
      </c>
    </row>
    <row r="23" spans="1:13" x14ac:dyDescent="0.25">
      <c r="A23" s="1">
        <v>18.899999999999999</v>
      </c>
      <c r="B23" s="1">
        <f t="shared" si="6"/>
        <v>0.32986722862692824</v>
      </c>
      <c r="C23" s="1">
        <v>-1313.7529750000001</v>
      </c>
      <c r="D23">
        <f t="shared" si="7"/>
        <v>-22.929314971620752</v>
      </c>
      <c r="E23">
        <f t="shared" si="0"/>
        <v>155.40274472222222</v>
      </c>
      <c r="F23">
        <f t="shared" si="1"/>
        <v>18.898549260809773</v>
      </c>
      <c r="G23">
        <f t="shared" si="2"/>
        <v>18.89854926080978</v>
      </c>
      <c r="H23">
        <f t="shared" si="3"/>
        <v>67.712624095100125</v>
      </c>
      <c r="I23">
        <f t="shared" si="4"/>
        <v>22.13404848038131</v>
      </c>
      <c r="J23">
        <f t="shared" si="5"/>
        <v>-249.78254544472972</v>
      </c>
      <c r="L23">
        <v>-5.9742999999999997E-2</v>
      </c>
      <c r="M23">
        <f t="shared" si="8"/>
        <v>59.742999999999995</v>
      </c>
    </row>
    <row r="24" spans="1:13" x14ac:dyDescent="0.25">
      <c r="A24" s="1">
        <v>19.8</v>
      </c>
      <c r="B24" s="1">
        <f t="shared" si="6"/>
        <v>0.34557519189487729</v>
      </c>
      <c r="C24" s="1">
        <v>-1385.749902</v>
      </c>
      <c r="D24">
        <f t="shared" si="7"/>
        <v>-24.185898399088757</v>
      </c>
      <c r="E24">
        <f t="shared" si="0"/>
        <v>154.60277886666665</v>
      </c>
      <c r="F24">
        <f t="shared" si="1"/>
        <v>19.798570675001059</v>
      </c>
      <c r="G24">
        <f t="shared" si="2"/>
        <v>19.798570675001063</v>
      </c>
      <c r="H24">
        <f t="shared" si="3"/>
        <v>68.612645509291411</v>
      </c>
      <c r="I24">
        <f t="shared" si="4"/>
        <v>22.30625442944628</v>
      </c>
      <c r="J24">
        <f t="shared" si="5"/>
        <v>-277.22225000719067</v>
      </c>
      <c r="L24">
        <v>-5.8879000000000001E-2</v>
      </c>
      <c r="M24">
        <f t="shared" si="8"/>
        <v>58.878999999999998</v>
      </c>
    </row>
    <row r="25" spans="1:13" x14ac:dyDescent="0.25">
      <c r="A25" s="1">
        <v>20.7</v>
      </c>
      <c r="B25" s="1">
        <f t="shared" si="6"/>
        <v>0.36128315516282622</v>
      </c>
      <c r="C25" s="1">
        <v>-1458.5690529999999</v>
      </c>
      <c r="D25">
        <f t="shared" si="7"/>
        <v>-25.456832342545674</v>
      </c>
      <c r="E25">
        <f t="shared" si="0"/>
        <v>153.79367718888889</v>
      </c>
      <c r="F25">
        <f t="shared" si="1"/>
        <v>20.698591554637161</v>
      </c>
      <c r="G25">
        <f t="shared" si="2"/>
        <v>20.698591554637158</v>
      </c>
      <c r="H25">
        <f t="shared" si="3"/>
        <v>69.512666388927514</v>
      </c>
      <c r="I25">
        <f t="shared" si="4"/>
        <v>22.475936713884366</v>
      </c>
      <c r="J25">
        <f t="shared" si="5"/>
        <v>-319.74293166084232</v>
      </c>
      <c r="L25">
        <v>-5.8009999999999999E-2</v>
      </c>
      <c r="M25">
        <f t="shared" si="8"/>
        <v>58.01</v>
      </c>
    </row>
    <row r="26" spans="1:13" x14ac:dyDescent="0.25">
      <c r="A26" s="1">
        <v>21.6</v>
      </c>
      <c r="B26" s="1">
        <f t="shared" si="6"/>
        <v>0.37699111843077521</v>
      </c>
      <c r="C26" s="1">
        <v>-1532.205363</v>
      </c>
      <c r="D26">
        <f t="shared" si="7"/>
        <v>-26.742028401064903</v>
      </c>
      <c r="E26">
        <f t="shared" si="0"/>
        <v>152.97549596666667</v>
      </c>
      <c r="F26">
        <f t="shared" si="1"/>
        <v>21.598611909625333</v>
      </c>
      <c r="G26">
        <f t="shared" si="2"/>
        <v>21.59861190962534</v>
      </c>
      <c r="H26">
        <f t="shared" si="3"/>
        <v>70.412686743915685</v>
      </c>
      <c r="I26">
        <f t="shared" si="4"/>
        <v>22.643104258113194</v>
      </c>
      <c r="J26">
        <f t="shared" si="5"/>
        <v>-387.840868848453</v>
      </c>
      <c r="L26">
        <v>-5.7127999999999998E-2</v>
      </c>
      <c r="M26">
        <f t="shared" si="8"/>
        <v>57.128</v>
      </c>
    </row>
    <row r="27" spans="1:13" x14ac:dyDescent="0.25">
      <c r="A27" s="1">
        <v>22.5</v>
      </c>
      <c r="B27" s="1">
        <f t="shared" si="6"/>
        <v>0.39269908169872414</v>
      </c>
      <c r="C27" s="1">
        <v>-1606.653699</v>
      </c>
      <c r="D27">
        <f t="shared" si="7"/>
        <v>-28.041396986895926</v>
      </c>
      <c r="E27">
        <f t="shared" si="0"/>
        <v>152.14829223333334</v>
      </c>
      <c r="F27">
        <f t="shared" si="1"/>
        <v>22.498631763812924</v>
      </c>
      <c r="G27">
        <f t="shared" si="2"/>
        <v>22.498631763812924</v>
      </c>
      <c r="H27">
        <f t="shared" si="3"/>
        <v>71.312706598103276</v>
      </c>
      <c r="I27">
        <f t="shared" si="4"/>
        <v>22.807764965868092</v>
      </c>
      <c r="J27">
        <f t="shared" si="5"/>
        <v>-506.46961504408108</v>
      </c>
      <c r="L27">
        <v>-5.6254999999999999E-2</v>
      </c>
      <c r="M27">
        <f t="shared" si="8"/>
        <v>56.255000000000003</v>
      </c>
    </row>
    <row r="28" spans="1:13" x14ac:dyDescent="0.25">
      <c r="A28" s="1">
        <v>23.4</v>
      </c>
      <c r="B28" s="1">
        <f t="shared" si="6"/>
        <v>0.40840704496667307</v>
      </c>
      <c r="C28" s="1">
        <v>-1681.9088589999999</v>
      </c>
      <c r="D28">
        <f t="shared" si="7"/>
        <v>-29.35484730801106</v>
      </c>
      <c r="E28">
        <f t="shared" si="0"/>
        <v>151.3121237888889</v>
      </c>
      <c r="F28">
        <f t="shared" si="1"/>
        <v>23.398651147079335</v>
      </c>
      <c r="G28">
        <f t="shared" si="2"/>
        <v>23.398651147079335</v>
      </c>
      <c r="H28">
        <f t="shared" si="3"/>
        <v>72.212725981369687</v>
      </c>
      <c r="I28">
        <f t="shared" si="4"/>
        <v>22.969925705134695</v>
      </c>
      <c r="J28">
        <f t="shared" si="5"/>
        <v>-751.54440668885047</v>
      </c>
      <c r="L28">
        <v>-5.5404000000000002E-2</v>
      </c>
      <c r="M28">
        <f t="shared" si="8"/>
        <v>55.404000000000003</v>
      </c>
    </row>
    <row r="29" spans="1:13" x14ac:dyDescent="0.25">
      <c r="A29" s="1">
        <v>24.3</v>
      </c>
      <c r="B29" s="1">
        <f t="shared" si="6"/>
        <v>0.42411500823462212</v>
      </c>
      <c r="C29" s="1">
        <v>-1757.9655680000001</v>
      </c>
      <c r="D29">
        <f t="shared" si="7"/>
        <v>-30.68228729829227</v>
      </c>
      <c r="E29">
        <f t="shared" si="0"/>
        <v>150.46704924444444</v>
      </c>
      <c r="F29">
        <f t="shared" si="1"/>
        <v>24.298670052980285</v>
      </c>
      <c r="G29">
        <f t="shared" si="2"/>
        <v>24.298670052980292</v>
      </c>
      <c r="H29">
        <f t="shared" si="3"/>
        <v>73.112744887270637</v>
      </c>
      <c r="I29">
        <f t="shared" si="4"/>
        <v>23.129592286282445</v>
      </c>
      <c r="J29">
        <f t="shared" si="5"/>
        <v>-1511.7607901536176</v>
      </c>
      <c r="L29">
        <v>-5.4565000000000002E-2</v>
      </c>
      <c r="M29">
        <f t="shared" si="8"/>
        <v>54.565000000000005</v>
      </c>
    </row>
    <row r="30" spans="1:13" x14ac:dyDescent="0.25">
      <c r="A30" s="1">
        <v>25.2</v>
      </c>
      <c r="B30" s="1">
        <f t="shared" si="6"/>
        <v>0.43982297150257105</v>
      </c>
      <c r="C30" s="1">
        <v>-1834.8184839999999</v>
      </c>
      <c r="D30">
        <f t="shared" si="7"/>
        <v>-32.023623722250896</v>
      </c>
      <c r="E30">
        <f t="shared" si="0"/>
        <v>149.61312795555557</v>
      </c>
      <c r="F30">
        <f t="shared" si="1"/>
        <v>25.198688515892513</v>
      </c>
      <c r="G30">
        <f t="shared" si="2"/>
        <v>25.19868851589251</v>
      </c>
      <c r="H30">
        <f t="shared" si="3"/>
        <v>74.012763350182865</v>
      </c>
      <c r="I30">
        <f t="shared" si="4"/>
        <v>23.28676946068985</v>
      </c>
      <c r="J30">
        <f t="shared" si="5"/>
        <v>53415.35893541338</v>
      </c>
      <c r="L30">
        <v>-5.3713999999999998E-2</v>
      </c>
      <c r="M30">
        <f t="shared" si="8"/>
        <v>53.713999999999999</v>
      </c>
    </row>
    <row r="31" spans="1:13" x14ac:dyDescent="0.25">
      <c r="A31" s="1">
        <v>26.1</v>
      </c>
      <c r="B31" s="1">
        <f t="shared" si="6"/>
        <v>0.45553093477052004</v>
      </c>
      <c r="C31" s="1">
        <v>-1912.4621930000001</v>
      </c>
      <c r="D31">
        <f t="shared" si="7"/>
        <v>-33.378762087761253</v>
      </c>
      <c r="E31">
        <f t="shared" si="0"/>
        <v>148.75042007777779</v>
      </c>
      <c r="F31">
        <f t="shared" si="1"/>
        <v>26.098706556976978</v>
      </c>
      <c r="G31">
        <f t="shared" si="2"/>
        <v>26.098706556976982</v>
      </c>
      <c r="H31">
        <f t="shared" si="3"/>
        <v>74.91278139126733</v>
      </c>
      <c r="I31">
        <f t="shared" si="4"/>
        <v>23.441460894760908</v>
      </c>
      <c r="J31">
        <f t="shared" si="5"/>
        <v>1435.4559228444489</v>
      </c>
      <c r="L31">
        <v>-5.2852000000000003E-2</v>
      </c>
      <c r="M31">
        <f t="shared" si="8"/>
        <v>52.852000000000004</v>
      </c>
    </row>
    <row r="32" spans="1:13" x14ac:dyDescent="0.25">
      <c r="A32" s="1">
        <v>27</v>
      </c>
      <c r="B32" s="1">
        <f t="shared" si="6"/>
        <v>0.47123889803846897</v>
      </c>
      <c r="C32" s="1">
        <v>-1990.8912069999999</v>
      </c>
      <c r="D32">
        <f t="shared" si="7"/>
        <v>-34.747606611153977</v>
      </c>
      <c r="E32">
        <f t="shared" si="0"/>
        <v>147.87898658888889</v>
      </c>
      <c r="F32">
        <f t="shared" si="1"/>
        <v>26.998724168075157</v>
      </c>
      <c r="G32">
        <f t="shared" si="2"/>
        <v>26.998724168075157</v>
      </c>
      <c r="H32">
        <f t="shared" si="3"/>
        <v>75.812799002365509</v>
      </c>
      <c r="I32">
        <f t="shared" si="4"/>
        <v>23.593669150187498</v>
      </c>
      <c r="J32">
        <f t="shared" si="5"/>
        <v>735.3250299448722</v>
      </c>
      <c r="L32">
        <v>-5.2004000000000002E-2</v>
      </c>
      <c r="M32">
        <f t="shared" si="8"/>
        <v>52.004000000000005</v>
      </c>
    </row>
    <row r="33" spans="1:13" x14ac:dyDescent="0.25">
      <c r="A33" s="1">
        <v>27.9</v>
      </c>
      <c r="B33" s="1">
        <f t="shared" si="6"/>
        <v>0.4869468613064179</v>
      </c>
      <c r="C33" s="1">
        <v>-2070.0999700000002</v>
      </c>
      <c r="D33">
        <f t="shared" si="7"/>
        <v>-36.130060321935844</v>
      </c>
      <c r="E33">
        <f t="shared" si="0"/>
        <v>146.99888922222223</v>
      </c>
      <c r="F33">
        <f t="shared" si="1"/>
        <v>27.898741387430817</v>
      </c>
      <c r="G33">
        <f t="shared" si="2"/>
        <v>27.898741387430825</v>
      </c>
      <c r="H33">
        <f t="shared" si="3"/>
        <v>76.71281622172117</v>
      </c>
      <c r="I33">
        <f t="shared" si="4"/>
        <v>23.743395678562152</v>
      </c>
      <c r="J33">
        <f t="shared" si="5"/>
        <v>500.63011044652751</v>
      </c>
      <c r="L33">
        <v>-5.1179000000000002E-2</v>
      </c>
      <c r="M33">
        <f t="shared" si="8"/>
        <v>51.179000000000002</v>
      </c>
    </row>
    <row r="34" spans="1:13" x14ac:dyDescent="0.25">
      <c r="A34" s="1">
        <v>28.8</v>
      </c>
      <c r="B34" s="1">
        <f t="shared" si="6"/>
        <v>0.50265482457436694</v>
      </c>
      <c r="C34" s="1">
        <v>-2150.0828489999999</v>
      </c>
      <c r="D34">
        <f t="shared" si="7"/>
        <v>-37.526024905710067</v>
      </c>
      <c r="E34">
        <f t="shared" ref="E34:E65" si="9">l0+D34*p/(2*PI())</f>
        <v>146.11019056666666</v>
      </c>
      <c r="F34">
        <f t="shared" ref="F34:F65" si="10">DEGREES(ACOS((E34*E34-a*a-b*b)/(2*a*b)))-alpha</f>
        <v>28.798758203501549</v>
      </c>
      <c r="G34">
        <f t="shared" ref="G34:G65" si="11">DEGREES(ACOS(((SQRT(d*d+(cc+b)^2)+p*D34/(2*PI()))^2-a*a-b*b)/(2*a*b))-ATAN(d/cc))</f>
        <v>28.798758203501546</v>
      </c>
      <c r="H34">
        <f t="shared" ref="H34:H65" si="12">alpha+F34</f>
        <v>77.612833037791901</v>
      </c>
      <c r="I34">
        <f t="shared" ref="I34:I65" si="13">DEGREES(ATAN(bb*SIN(RADIANS(H34))/(bb*COS(RADIANS(G34))+a)))</f>
        <v>23.890640785731712</v>
      </c>
      <c r="J34">
        <f t="shared" ref="J34:J65" si="14">(p*Ll*nb*M*9.8/bb)*COS(RADIANS(F34))/SIN(RADIANS(F34)+RADIANS(alpha)-I34)</f>
        <v>384.6965007813875</v>
      </c>
      <c r="L34">
        <v>-5.0355999999999998E-2</v>
      </c>
      <c r="M34">
        <f t="shared" si="8"/>
        <v>50.355999999999995</v>
      </c>
    </row>
    <row r="35" spans="1:13" x14ac:dyDescent="0.25">
      <c r="A35" s="1">
        <v>29.7</v>
      </c>
      <c r="B35" s="1">
        <f t="shared" si="6"/>
        <v>0.51836278784231582</v>
      </c>
      <c r="C35" s="1">
        <v>-2230.8341409999998</v>
      </c>
      <c r="D35">
        <f t="shared" si="7"/>
        <v>-38.935400826349422</v>
      </c>
      <c r="E35">
        <f t="shared" si="9"/>
        <v>145.2129539888889</v>
      </c>
      <c r="F35">
        <f t="shared" si="10"/>
        <v>29.69877464223886</v>
      </c>
      <c r="G35">
        <f t="shared" si="11"/>
        <v>29.698774642238856</v>
      </c>
      <c r="H35">
        <f t="shared" si="12"/>
        <v>78.512849476529212</v>
      </c>
      <c r="I35">
        <f t="shared" si="13"/>
        <v>24.035403625824809</v>
      </c>
      <c r="J35">
        <f t="shared" si="14"/>
        <v>316.71179168409844</v>
      </c>
      <c r="L35">
        <v>-4.9513000000000001E-2</v>
      </c>
      <c r="M35">
        <f t="shared" si="8"/>
        <v>49.512999999999998</v>
      </c>
    </row>
    <row r="36" spans="1:13" x14ac:dyDescent="0.25">
      <c r="A36" s="1">
        <v>30.6</v>
      </c>
      <c r="B36" s="1">
        <f t="shared" si="6"/>
        <v>0.53407075111026492</v>
      </c>
      <c r="C36" s="1">
        <v>-2312.3480679999998</v>
      </c>
      <c r="D36">
        <f t="shared" si="7"/>
        <v>-40.35808723872973</v>
      </c>
      <c r="E36">
        <f t="shared" si="9"/>
        <v>144.30724368888889</v>
      </c>
      <c r="F36">
        <f t="shared" si="10"/>
        <v>30.598790718089006</v>
      </c>
      <c r="G36">
        <f t="shared" si="11"/>
        <v>30.598790718089013</v>
      </c>
      <c r="H36">
        <f t="shared" si="12"/>
        <v>79.412865552379358</v>
      </c>
      <c r="I36">
        <f t="shared" si="13"/>
        <v>24.177682171246218</v>
      </c>
      <c r="J36">
        <f t="shared" si="14"/>
        <v>272.88876571331406</v>
      </c>
      <c r="L36">
        <v>-4.8668999999999997E-2</v>
      </c>
      <c r="M36">
        <f t="shared" si="8"/>
        <v>48.668999999999997</v>
      </c>
    </row>
    <row r="37" spans="1:13" x14ac:dyDescent="0.25">
      <c r="A37" s="1">
        <v>31.5</v>
      </c>
      <c r="B37" s="1">
        <f t="shared" si="6"/>
        <v>0.5497787143782138</v>
      </c>
      <c r="C37" s="1">
        <v>-2394.6187770000001</v>
      </c>
      <c r="D37">
        <f t="shared" si="7"/>
        <v>-41.793981988729868</v>
      </c>
      <c r="E37">
        <f t="shared" si="9"/>
        <v>143.39312469999999</v>
      </c>
      <c r="F37">
        <f t="shared" si="10"/>
        <v>31.498806442703852</v>
      </c>
      <c r="G37">
        <f t="shared" si="11"/>
        <v>31.498806442703859</v>
      </c>
      <c r="H37">
        <f t="shared" si="12"/>
        <v>80.312881276994204</v>
      </c>
      <c r="I37">
        <f t="shared" si="13"/>
        <v>24.317473191072253</v>
      </c>
      <c r="J37">
        <f t="shared" si="14"/>
        <v>243.00868889446383</v>
      </c>
      <c r="L37">
        <v>-4.7849999999999997E-2</v>
      </c>
      <c r="M37">
        <f t="shared" si="8"/>
        <v>47.849999999999994</v>
      </c>
    </row>
    <row r="38" spans="1:13" x14ac:dyDescent="0.25">
      <c r="A38" s="1">
        <v>32.4</v>
      </c>
      <c r="B38" s="1">
        <f t="shared" si="6"/>
        <v>0.56548667764616278</v>
      </c>
      <c r="C38" s="1">
        <v>-2477.6403380000002</v>
      </c>
      <c r="D38">
        <f t="shared" si="7"/>
        <v>-43.242981578325178</v>
      </c>
      <c r="E38">
        <f t="shared" si="9"/>
        <v>142.47066291111111</v>
      </c>
      <c r="F38">
        <f t="shared" si="10"/>
        <v>32.398821812156555</v>
      </c>
      <c r="G38">
        <f t="shared" si="11"/>
        <v>32.398821812156562</v>
      </c>
      <c r="H38">
        <f t="shared" si="12"/>
        <v>81.212896646446907</v>
      </c>
      <c r="I38">
        <f t="shared" si="13"/>
        <v>24.454772224694629</v>
      </c>
      <c r="J38">
        <f t="shared" si="14"/>
        <v>221.97243589959893</v>
      </c>
      <c r="L38">
        <v>-4.7044999999999997E-2</v>
      </c>
      <c r="M38">
        <f t="shared" si="8"/>
        <v>47.044999999999995</v>
      </c>
    </row>
    <row r="39" spans="1:13" x14ac:dyDescent="0.25">
      <c r="A39" s="1">
        <v>33.299999999999997</v>
      </c>
      <c r="B39" s="1">
        <f t="shared" si="6"/>
        <v>0.58119464091411166</v>
      </c>
      <c r="C39" s="1">
        <v>-2561.4067479999999</v>
      </c>
      <c r="D39">
        <f t="shared" si="7"/>
        <v>-44.70498123540068</v>
      </c>
      <c r="E39">
        <f t="shared" si="9"/>
        <v>141.53992502222223</v>
      </c>
      <c r="F39">
        <f t="shared" si="10"/>
        <v>33.298836859614156</v>
      </c>
      <c r="G39">
        <f t="shared" si="11"/>
        <v>33.298836859614156</v>
      </c>
      <c r="H39">
        <f t="shared" si="12"/>
        <v>82.112911693904508</v>
      </c>
      <c r="I39">
        <f t="shared" si="13"/>
        <v>24.589573563965835</v>
      </c>
      <c r="J39">
        <f t="shared" si="14"/>
        <v>206.96824294821289</v>
      </c>
      <c r="L39">
        <v>-4.6223E-2</v>
      </c>
      <c r="M39">
        <f t="shared" si="8"/>
        <v>46.222999999999999</v>
      </c>
    </row>
    <row r="40" spans="1:13" x14ac:dyDescent="0.25">
      <c r="A40" s="1">
        <v>34.200000000000003</v>
      </c>
      <c r="B40" s="1">
        <f t="shared" si="6"/>
        <v>0.59690260418206076</v>
      </c>
      <c r="C40" s="1">
        <v>-2645.9119219999998</v>
      </c>
      <c r="D40">
        <f t="shared" si="7"/>
        <v>-46.179874756671381</v>
      </c>
      <c r="E40">
        <f t="shared" si="9"/>
        <v>140.60097864444444</v>
      </c>
      <c r="F40">
        <f t="shared" si="10"/>
        <v>34.198851568032083</v>
      </c>
      <c r="G40">
        <f t="shared" si="11"/>
        <v>34.19885156803209</v>
      </c>
      <c r="H40">
        <f t="shared" si="12"/>
        <v>83.012926402322435</v>
      </c>
      <c r="I40">
        <f t="shared" si="13"/>
        <v>24.721870212589774</v>
      </c>
      <c r="J40">
        <f t="shared" si="14"/>
        <v>196.33543533504022</v>
      </c>
      <c r="L40">
        <v>-4.5388999999999999E-2</v>
      </c>
      <c r="M40">
        <f t="shared" si="8"/>
        <v>45.388999999999996</v>
      </c>
    </row>
    <row r="41" spans="1:13" x14ac:dyDescent="0.25">
      <c r="A41" s="1">
        <v>35.1</v>
      </c>
      <c r="B41" s="1">
        <f t="shared" si="6"/>
        <v>0.61261056745000975</v>
      </c>
      <c r="C41" s="1">
        <v>-2731.1497009999998</v>
      </c>
      <c r="D41">
        <f t="shared" si="7"/>
        <v>-47.667554647308663</v>
      </c>
      <c r="E41">
        <f t="shared" si="9"/>
        <v>139.6538922111111</v>
      </c>
      <c r="F41">
        <f t="shared" si="10"/>
        <v>35.098865966760329</v>
      </c>
      <c r="G41">
        <f t="shared" si="11"/>
        <v>35.098865966760329</v>
      </c>
      <c r="H41">
        <f t="shared" si="12"/>
        <v>83.912940801050681</v>
      </c>
      <c r="I41">
        <f t="shared" si="13"/>
        <v>24.851653871667168</v>
      </c>
      <c r="J41">
        <f t="shared" si="14"/>
        <v>189.04785844223534</v>
      </c>
      <c r="L41">
        <v>-4.4574000000000003E-2</v>
      </c>
      <c r="M41">
        <f t="shared" si="8"/>
        <v>44.574000000000005</v>
      </c>
    </row>
    <row r="42" spans="1:13" x14ac:dyDescent="0.25">
      <c r="A42" s="1">
        <v>36</v>
      </c>
      <c r="B42" s="1">
        <f t="shared" si="6"/>
        <v>0.62831853071795862</v>
      </c>
      <c r="C42" s="1">
        <v>-2817.1138449999999</v>
      </c>
      <c r="D42">
        <f t="shared" si="7"/>
        <v>-49.167911998767195</v>
      </c>
      <c r="E42">
        <f t="shared" si="9"/>
        <v>138.69873505555555</v>
      </c>
      <c r="F42">
        <f t="shared" si="10"/>
        <v>35.998880067559426</v>
      </c>
      <c r="G42">
        <f t="shared" si="11"/>
        <v>35.998880067559419</v>
      </c>
      <c r="H42">
        <f t="shared" si="12"/>
        <v>84.812954901849778</v>
      </c>
      <c r="I42">
        <f t="shared" si="13"/>
        <v>24.978914899493301</v>
      </c>
      <c r="J42">
        <f t="shared" si="14"/>
        <v>184.45676376749054</v>
      </c>
      <c r="L42">
        <v>-4.3781E-2</v>
      </c>
      <c r="M42">
        <f t="shared" si="8"/>
        <v>43.780999999999999</v>
      </c>
    </row>
    <row r="43" spans="1:13" x14ac:dyDescent="0.25">
      <c r="A43" s="1">
        <v>36.9</v>
      </c>
      <c r="B43" s="1">
        <f t="shared" si="6"/>
        <v>0.64402649398590761</v>
      </c>
      <c r="C43" s="1">
        <v>-2903.7980309999998</v>
      </c>
      <c r="D43">
        <f t="shared" si="7"/>
        <v>-50.680836453878364</v>
      </c>
      <c r="E43">
        <f t="shared" si="9"/>
        <v>137.73557743333333</v>
      </c>
      <c r="F43">
        <f t="shared" si="10"/>
        <v>36.89889385627734</v>
      </c>
      <c r="G43">
        <f t="shared" si="11"/>
        <v>36.898893856277347</v>
      </c>
      <c r="H43">
        <f t="shared" si="12"/>
        <v>85.712968690567692</v>
      </c>
      <c r="I43">
        <f t="shared" si="13"/>
        <v>25.103642278338825</v>
      </c>
      <c r="J43">
        <f t="shared" si="14"/>
        <v>182.15430355257254</v>
      </c>
      <c r="L43">
        <v>-4.2976E-2</v>
      </c>
      <c r="M43">
        <f t="shared" si="8"/>
        <v>42.975999999999999</v>
      </c>
    </row>
    <row r="44" spans="1:13" x14ac:dyDescent="0.25">
      <c r="A44" s="1">
        <v>37.799999999999997</v>
      </c>
      <c r="B44" s="1">
        <f t="shared" si="6"/>
        <v>0.65973445725385649</v>
      </c>
      <c r="C44" s="1">
        <v>-2991.1958589999999</v>
      </c>
      <c r="D44">
        <f t="shared" si="7"/>
        <v>-52.20621631157006</v>
      </c>
      <c r="E44">
        <f t="shared" si="9"/>
        <v>136.76449045555555</v>
      </c>
      <c r="F44">
        <f t="shared" si="10"/>
        <v>37.798907367753699</v>
      </c>
      <c r="G44">
        <f t="shared" si="11"/>
        <v>37.798907367753699</v>
      </c>
      <c r="H44">
        <f t="shared" si="12"/>
        <v>86.612982202044051</v>
      </c>
      <c r="I44">
        <f t="shared" si="13"/>
        <v>25.22582359074309</v>
      </c>
      <c r="J44">
        <f t="shared" si="14"/>
        <v>181.89823263505357</v>
      </c>
      <c r="L44">
        <v>-4.2152000000000002E-2</v>
      </c>
      <c r="M44">
        <f t="shared" si="8"/>
        <v>42.152000000000001</v>
      </c>
    </row>
    <row r="45" spans="1:13" x14ac:dyDescent="0.25">
      <c r="A45" s="1">
        <v>38.700000000000003</v>
      </c>
      <c r="B45" s="1">
        <f t="shared" si="6"/>
        <v>0.67544242052180559</v>
      </c>
      <c r="C45" s="1">
        <v>-3079.3008410000002</v>
      </c>
      <c r="D45">
        <f t="shared" si="7"/>
        <v>-53.743938334880404</v>
      </c>
      <c r="E45">
        <f t="shared" si="9"/>
        <v>135.7855462111111</v>
      </c>
      <c r="F45">
        <f t="shared" si="10"/>
        <v>38.698920584987505</v>
      </c>
      <c r="G45">
        <f t="shared" si="11"/>
        <v>38.698920584987505</v>
      </c>
      <c r="H45">
        <f t="shared" si="12"/>
        <v>87.512995419277857</v>
      </c>
      <c r="I45">
        <f t="shared" si="13"/>
        <v>25.345444969522557</v>
      </c>
      <c r="J45">
        <f t="shared" si="14"/>
        <v>183.57040676974356</v>
      </c>
      <c r="L45">
        <v>-4.1343999999999999E-2</v>
      </c>
      <c r="M45">
        <f t="shared" si="8"/>
        <v>41.344000000000001</v>
      </c>
    </row>
    <row r="46" spans="1:13" x14ac:dyDescent="0.25">
      <c r="A46" s="1">
        <v>39.6</v>
      </c>
      <c r="B46" s="1">
        <f t="shared" si="6"/>
        <v>0.69115038378975457</v>
      </c>
      <c r="C46" s="1">
        <v>-3168.1064080000001</v>
      </c>
      <c r="D46">
        <f t="shared" si="7"/>
        <v>-55.293887873130821</v>
      </c>
      <c r="E46">
        <f t="shared" si="9"/>
        <v>134.7988176888889</v>
      </c>
      <c r="F46">
        <f t="shared" si="10"/>
        <v>39.598933525689631</v>
      </c>
      <c r="G46">
        <f t="shared" si="11"/>
        <v>39.598933525689631</v>
      </c>
      <c r="H46">
        <f t="shared" si="12"/>
        <v>88.413008359979983</v>
      </c>
      <c r="I46">
        <f t="shared" si="13"/>
        <v>25.462491071605751</v>
      </c>
      <c r="J46">
        <f t="shared" si="14"/>
        <v>187.15589324975986</v>
      </c>
      <c r="L46">
        <v>-4.0561E-2</v>
      </c>
      <c r="M46">
        <f t="shared" si="8"/>
        <v>40.561</v>
      </c>
    </row>
    <row r="47" spans="1:13" x14ac:dyDescent="0.25">
      <c r="A47" s="1">
        <v>40.5</v>
      </c>
      <c r="B47" s="1">
        <f t="shared" si="6"/>
        <v>0.70685834705770345</v>
      </c>
      <c r="C47" s="1">
        <v>-3257.6059049999999</v>
      </c>
      <c r="D47">
        <f t="shared" si="7"/>
        <v>-56.855948774659609</v>
      </c>
      <c r="E47">
        <f t="shared" si="9"/>
        <v>133.80437883333332</v>
      </c>
      <c r="F47">
        <f t="shared" si="10"/>
        <v>40.498946205515935</v>
      </c>
      <c r="G47">
        <f t="shared" si="11"/>
        <v>40.498946205515935</v>
      </c>
      <c r="H47">
        <f t="shared" si="12"/>
        <v>89.313021039806287</v>
      </c>
      <c r="I47">
        <f t="shared" si="13"/>
        <v>25.576945032779939</v>
      </c>
      <c r="J47">
        <f t="shared" si="14"/>
        <v>192.73654014561328</v>
      </c>
      <c r="L47">
        <v>-3.977E-2</v>
      </c>
      <c r="M47">
        <f t="shared" si="8"/>
        <v>39.770000000000003</v>
      </c>
    </row>
    <row r="48" spans="1:13" x14ac:dyDescent="0.25">
      <c r="A48" s="1">
        <v>41.4</v>
      </c>
      <c r="B48" s="1">
        <f t="shared" si="6"/>
        <v>0.72256631032565244</v>
      </c>
      <c r="C48" s="1">
        <v>-3347.7925869999999</v>
      </c>
      <c r="D48">
        <f t="shared" si="7"/>
        <v>-58.430003317008712</v>
      </c>
      <c r="E48">
        <f t="shared" si="9"/>
        <v>132.80230458888889</v>
      </c>
      <c r="F48">
        <f t="shared" si="10"/>
        <v>41.398958613942526</v>
      </c>
      <c r="G48">
        <f t="shared" si="11"/>
        <v>41.398958613942533</v>
      </c>
      <c r="H48">
        <f t="shared" si="12"/>
        <v>90.213033448232878</v>
      </c>
      <c r="I48">
        <f t="shared" si="13"/>
        <v>25.688788422418902</v>
      </c>
      <c r="J48">
        <f t="shared" si="14"/>
        <v>200.49690137780132</v>
      </c>
      <c r="L48">
        <v>-3.8955999999999998E-2</v>
      </c>
      <c r="M48">
        <f t="shared" si="8"/>
        <v>38.955999999999996</v>
      </c>
    </row>
    <row r="49" spans="1:13" x14ac:dyDescent="0.25">
      <c r="A49" s="1">
        <v>42.3</v>
      </c>
      <c r="B49" s="1">
        <f t="shared" si="6"/>
        <v>0.73827427359360132</v>
      </c>
      <c r="C49" s="1">
        <v>-3438.659623</v>
      </c>
      <c r="D49">
        <f t="shared" si="7"/>
        <v>-60.015932276736933</v>
      </c>
      <c r="E49">
        <f t="shared" si="9"/>
        <v>131.79267085555557</v>
      </c>
      <c r="F49">
        <f t="shared" si="10"/>
        <v>42.298970771214229</v>
      </c>
      <c r="G49">
        <f t="shared" si="11"/>
        <v>42.298970771214236</v>
      </c>
      <c r="H49">
        <f t="shared" si="12"/>
        <v>91.113045605504581</v>
      </c>
      <c r="I49">
        <f t="shared" si="13"/>
        <v>25.798001206039856</v>
      </c>
      <c r="J49">
        <f t="shared" si="14"/>
        <v>210.74346615516365</v>
      </c>
      <c r="L49">
        <v>-3.8156000000000002E-2</v>
      </c>
      <c r="M49">
        <f t="shared" si="8"/>
        <v>38.156000000000006</v>
      </c>
    </row>
    <row r="50" spans="1:13" x14ac:dyDescent="0.25">
      <c r="A50" s="1">
        <v>43.2</v>
      </c>
      <c r="B50" s="1">
        <f t="shared" si="6"/>
        <v>0.75398223686155041</v>
      </c>
      <c r="C50" s="1">
        <v>-3530.2000899999998</v>
      </c>
      <c r="D50">
        <f t="shared" si="7"/>
        <v>-61.613614824700143</v>
      </c>
      <c r="E50">
        <f t="shared" si="9"/>
        <v>130.77555455555557</v>
      </c>
      <c r="F50">
        <f t="shared" si="10"/>
        <v>43.198982685931185</v>
      </c>
      <c r="G50">
        <f t="shared" si="11"/>
        <v>43.198982685931185</v>
      </c>
      <c r="H50">
        <f t="shared" si="12"/>
        <v>92.013057520221537</v>
      </c>
      <c r="I50">
        <f t="shared" si="13"/>
        <v>25.904561692808763</v>
      </c>
      <c r="J50">
        <f t="shared" si="14"/>
        <v>223.94145533902986</v>
      </c>
      <c r="L50">
        <v>-3.7384000000000001E-2</v>
      </c>
      <c r="M50">
        <f t="shared" si="8"/>
        <v>37.384</v>
      </c>
    </row>
    <row r="51" spans="1:13" x14ac:dyDescent="0.25">
      <c r="A51" s="1">
        <v>44.1</v>
      </c>
      <c r="B51" s="1">
        <f t="shared" si="6"/>
        <v>0.7696902001294994</v>
      </c>
      <c r="C51" s="1">
        <v>-3622.40697</v>
      </c>
      <c r="D51">
        <f t="shared" si="7"/>
        <v>-63.222928473691461</v>
      </c>
      <c r="E51">
        <f t="shared" si="9"/>
        <v>129.75103366666667</v>
      </c>
      <c r="F51">
        <f t="shared" si="10"/>
        <v>44.098994344860586</v>
      </c>
      <c r="G51">
        <f t="shared" si="11"/>
        <v>44.098994344860579</v>
      </c>
      <c r="H51">
        <f t="shared" si="12"/>
        <v>92.913069179150938</v>
      </c>
      <c r="I51">
        <f t="shared" si="13"/>
        <v>26.008446484908301</v>
      </c>
      <c r="J51">
        <f t="shared" si="14"/>
        <v>240.77841778459086</v>
      </c>
      <c r="L51">
        <v>-3.6601000000000002E-2</v>
      </c>
      <c r="M51">
        <f t="shared" si="8"/>
        <v>36.600999999999999</v>
      </c>
    </row>
    <row r="52" spans="1:13" x14ac:dyDescent="0.25">
      <c r="A52" s="1">
        <v>45</v>
      </c>
      <c r="B52" s="1">
        <f t="shared" si="6"/>
        <v>0.78539816339744828</v>
      </c>
      <c r="C52" s="1">
        <v>-3715.273154</v>
      </c>
      <c r="D52">
        <f t="shared" si="7"/>
        <v>-64.843749148254332</v>
      </c>
      <c r="E52">
        <f t="shared" si="9"/>
        <v>128.71918717777777</v>
      </c>
      <c r="F52">
        <f t="shared" si="10"/>
        <v>44.999005772031438</v>
      </c>
      <c r="G52">
        <f t="shared" si="11"/>
        <v>44.999005772031438</v>
      </c>
      <c r="H52">
        <f t="shared" si="12"/>
        <v>93.81308060632179</v>
      </c>
      <c r="I52">
        <f t="shared" si="13"/>
        <v>26.109630432090476</v>
      </c>
      <c r="J52">
        <f t="shared" si="14"/>
        <v>262.27288225373394</v>
      </c>
      <c r="L52">
        <v>-3.5796000000000001E-2</v>
      </c>
      <c r="M52">
        <f t="shared" si="8"/>
        <v>35.795999999999999</v>
      </c>
    </row>
    <row r="53" spans="1:13" x14ac:dyDescent="0.25">
      <c r="A53" s="1">
        <v>45.9</v>
      </c>
      <c r="B53" s="1">
        <f t="shared" si="6"/>
        <v>0.80110612666539727</v>
      </c>
      <c r="C53" s="1">
        <v>-3808.791432</v>
      </c>
      <c r="D53">
        <f t="shared" si="7"/>
        <v>-66.475951010149714</v>
      </c>
      <c r="E53">
        <f t="shared" si="9"/>
        <v>127.6800952</v>
      </c>
      <c r="F53">
        <f t="shared" si="10"/>
        <v>45.899016952426905</v>
      </c>
      <c r="G53">
        <f t="shared" si="11"/>
        <v>45.899016952426905</v>
      </c>
      <c r="H53">
        <f t="shared" si="12"/>
        <v>94.713091786717257</v>
      </c>
      <c r="I53">
        <f t="shared" si="13"/>
        <v>26.208086567725765</v>
      </c>
      <c r="J53">
        <f t="shared" si="14"/>
        <v>289.96463280886985</v>
      </c>
      <c r="L53">
        <v>-3.5008999999999998E-2</v>
      </c>
      <c r="M53">
        <f t="shared" si="8"/>
        <v>35.009</v>
      </c>
    </row>
    <row r="54" spans="1:13" x14ac:dyDescent="0.25">
      <c r="A54" s="1">
        <v>46.8</v>
      </c>
      <c r="B54" s="1">
        <f t="shared" si="6"/>
        <v>0.81681408993334614</v>
      </c>
      <c r="C54" s="1">
        <v>-3902.9544989999999</v>
      </c>
      <c r="D54">
        <f t="shared" si="7"/>
        <v>-68.119406563075728</v>
      </c>
      <c r="E54">
        <f t="shared" si="9"/>
        <v>126.6338389</v>
      </c>
      <c r="F54">
        <f t="shared" si="10"/>
        <v>46.799027912665181</v>
      </c>
      <c r="G54">
        <f t="shared" si="11"/>
        <v>46.799027912665188</v>
      </c>
      <c r="H54">
        <f t="shared" si="12"/>
        <v>95.613102746955533</v>
      </c>
      <c r="I54">
        <f t="shared" si="13"/>
        <v>26.303786059720082</v>
      </c>
      <c r="J54">
        <f t="shared" si="14"/>
        <v>326.2637445606112</v>
      </c>
      <c r="L54">
        <v>-3.4248000000000001E-2</v>
      </c>
      <c r="M54">
        <f t="shared" si="8"/>
        <v>34.247999999999998</v>
      </c>
    </row>
    <row r="55" spans="1:13" x14ac:dyDescent="0.25">
      <c r="A55" s="1">
        <v>47.7</v>
      </c>
      <c r="B55" s="1">
        <f t="shared" si="6"/>
        <v>0.83252205320129524</v>
      </c>
      <c r="C55" s="1">
        <v>-3997.7549450000001</v>
      </c>
      <c r="D55">
        <f t="shared" si="7"/>
        <v>-69.773986478134816</v>
      </c>
      <c r="E55">
        <f t="shared" si="9"/>
        <v>125.58050061111112</v>
      </c>
      <c r="F55">
        <f t="shared" si="10"/>
        <v>47.699038648535463</v>
      </c>
      <c r="G55">
        <f t="shared" si="11"/>
        <v>47.699038648535463</v>
      </c>
      <c r="H55">
        <f t="shared" si="12"/>
        <v>96.513113482825815</v>
      </c>
      <c r="I55">
        <f t="shared" si="13"/>
        <v>26.39669814124218</v>
      </c>
      <c r="J55">
        <f t="shared" si="14"/>
        <v>375.13370524919191</v>
      </c>
      <c r="L55">
        <v>-3.3471000000000001E-2</v>
      </c>
      <c r="M55">
        <f t="shared" si="8"/>
        <v>33.471000000000004</v>
      </c>
    </row>
    <row r="56" spans="1:13" x14ac:dyDescent="0.25">
      <c r="A56" s="1">
        <v>48.6</v>
      </c>
      <c r="B56" s="1">
        <f t="shared" si="6"/>
        <v>0.84823001646924423</v>
      </c>
      <c r="C56" s="1">
        <v>-4093.1852560000002</v>
      </c>
      <c r="D56">
        <f t="shared" si="7"/>
        <v>-71.439559611286981</v>
      </c>
      <c r="E56">
        <f t="shared" si="9"/>
        <v>124.52016382222223</v>
      </c>
      <c r="F56">
        <f t="shared" si="10"/>
        <v>48.599049160448288</v>
      </c>
      <c r="G56">
        <f t="shared" si="11"/>
        <v>48.599049160448295</v>
      </c>
      <c r="H56">
        <f t="shared" si="12"/>
        <v>97.41312399473864</v>
      </c>
      <c r="I56">
        <f t="shared" si="13"/>
        <v>26.486790050135212</v>
      </c>
      <c r="J56">
        <f t="shared" si="14"/>
        <v>443.5484940825628</v>
      </c>
      <c r="L56">
        <v>-3.2674000000000002E-2</v>
      </c>
      <c r="M56">
        <f t="shared" si="8"/>
        <v>32.673999999999999</v>
      </c>
    </row>
    <row r="57" spans="1:13" x14ac:dyDescent="0.25">
      <c r="A57" s="1">
        <v>49.5</v>
      </c>
      <c r="B57" s="1">
        <f t="shared" si="6"/>
        <v>0.86393797973719311</v>
      </c>
      <c r="C57" s="1">
        <v>-4189.237811</v>
      </c>
      <c r="D57">
        <f t="shared" si="7"/>
        <v>-73.11599295098992</v>
      </c>
      <c r="E57">
        <f t="shared" si="9"/>
        <v>123.45291321111111</v>
      </c>
      <c r="F57">
        <f t="shared" si="10"/>
        <v>49.499059451849831</v>
      </c>
      <c r="G57">
        <f t="shared" si="11"/>
        <v>49.499059451849831</v>
      </c>
      <c r="H57">
        <f t="shared" si="12"/>
        <v>98.313134286140183</v>
      </c>
      <c r="I57">
        <f t="shared" si="13"/>
        <v>26.574026960665641</v>
      </c>
      <c r="J57">
        <f t="shared" si="14"/>
        <v>544.98045698442422</v>
      </c>
      <c r="L57">
        <v>-3.1903000000000001E-2</v>
      </c>
      <c r="M57">
        <f t="shared" si="8"/>
        <v>31.903000000000002</v>
      </c>
    </row>
    <row r="58" spans="1:13" x14ac:dyDescent="0.25">
      <c r="A58" s="1">
        <v>50.4</v>
      </c>
      <c r="B58" s="1">
        <f t="shared" si="6"/>
        <v>0.87964594300514209</v>
      </c>
      <c r="C58" s="1">
        <v>-4285.9048789999997</v>
      </c>
      <c r="D58">
        <f t="shared" si="7"/>
        <v>-74.803151565839173</v>
      </c>
      <c r="E58">
        <f t="shared" si="9"/>
        <v>122.37883467777777</v>
      </c>
      <c r="F58">
        <f t="shared" si="10"/>
        <v>50.399069529541265</v>
      </c>
      <c r="G58">
        <f t="shared" si="11"/>
        <v>50.399069529541265</v>
      </c>
      <c r="H58">
        <f t="shared" si="12"/>
        <v>99.213144363831617</v>
      </c>
      <c r="I58">
        <f t="shared" si="13"/>
        <v>26.658371911820304</v>
      </c>
      <c r="J58">
        <f t="shared" si="14"/>
        <v>709.21505579906386</v>
      </c>
      <c r="L58">
        <v>-3.1151999999999999E-2</v>
      </c>
      <c r="M58">
        <f t="shared" si="8"/>
        <v>31.151999999999997</v>
      </c>
    </row>
    <row r="59" spans="1:13" x14ac:dyDescent="0.25">
      <c r="A59" s="1">
        <v>51.3</v>
      </c>
      <c r="B59" s="1">
        <f t="shared" si="6"/>
        <v>0.89535390627309097</v>
      </c>
      <c r="C59" s="1">
        <v>-4383.1786160000001</v>
      </c>
      <c r="D59">
        <f t="shared" si="7"/>
        <v>-76.500898552208213</v>
      </c>
      <c r="E59">
        <f t="shared" si="9"/>
        <v>121.29801537777777</v>
      </c>
      <c r="F59">
        <f t="shared" si="10"/>
        <v>51.299079405953037</v>
      </c>
      <c r="G59">
        <f t="shared" si="11"/>
        <v>51.299079405953037</v>
      </c>
      <c r="H59">
        <f t="shared" si="12"/>
        <v>100.11315424024339</v>
      </c>
      <c r="I59">
        <f t="shared" si="13"/>
        <v>26.73978573191723</v>
      </c>
      <c r="J59">
        <f t="shared" si="14"/>
        <v>1017.6762783998229</v>
      </c>
      <c r="L59">
        <v>-3.0374999999999999E-2</v>
      </c>
      <c r="M59">
        <f t="shared" si="8"/>
        <v>30.375</v>
      </c>
    </row>
    <row r="60" spans="1:13" x14ac:dyDescent="0.25">
      <c r="A60" s="1">
        <v>52.2</v>
      </c>
      <c r="B60" s="1">
        <f t="shared" si="6"/>
        <v>0.91106186954104007</v>
      </c>
      <c r="C60" s="1">
        <v>-4481.051058</v>
      </c>
      <c r="D60">
        <f t="shared" si="7"/>
        <v>-78.209094912075386</v>
      </c>
      <c r="E60">
        <f t="shared" si="9"/>
        <v>120.21054380000001</v>
      </c>
      <c r="F60">
        <f t="shared" si="10"/>
        <v>52.199089066764998</v>
      </c>
      <c r="G60">
        <f t="shared" si="11"/>
        <v>52.199089066765005</v>
      </c>
      <c r="H60">
        <f t="shared" si="12"/>
        <v>101.01316390105535</v>
      </c>
      <c r="I60">
        <f t="shared" si="13"/>
        <v>26.818226956146614</v>
      </c>
      <c r="J60">
        <f t="shared" si="14"/>
        <v>1800.7288198986398</v>
      </c>
      <c r="L60">
        <v>-2.9590999999999999E-2</v>
      </c>
      <c r="M60">
        <f t="shared" si="8"/>
        <v>29.590999999999998</v>
      </c>
    </row>
    <row r="61" spans="1:13" x14ac:dyDescent="0.25">
      <c r="A61" s="1">
        <v>53.1</v>
      </c>
      <c r="B61" s="1">
        <f t="shared" si="6"/>
        <v>0.92676983280898906</v>
      </c>
      <c r="C61" s="1">
        <v>-4579.5141229999999</v>
      </c>
      <c r="D61">
        <f t="shared" si="7"/>
        <v>-79.927599587930573</v>
      </c>
      <c r="E61">
        <f t="shared" si="9"/>
        <v>119.11650974444444</v>
      </c>
      <c r="F61">
        <f t="shared" si="10"/>
        <v>53.099098523949138</v>
      </c>
      <c r="G61">
        <f t="shared" si="11"/>
        <v>53.099098523949131</v>
      </c>
      <c r="H61">
        <f t="shared" si="12"/>
        <v>101.91317335823949</v>
      </c>
      <c r="I61">
        <f t="shared" si="13"/>
        <v>26.893651747497643</v>
      </c>
      <c r="J61">
        <f t="shared" si="14"/>
        <v>7671.5999013183873</v>
      </c>
      <c r="L61">
        <v>-2.8840000000000001E-2</v>
      </c>
      <c r="M61">
        <f t="shared" si="8"/>
        <v>28.84</v>
      </c>
    </row>
    <row r="62" spans="1:13" x14ac:dyDescent="0.25">
      <c r="A62" s="1">
        <v>54</v>
      </c>
      <c r="B62" s="1">
        <f t="shared" si="6"/>
        <v>0.94247779607693793</v>
      </c>
      <c r="C62" s="1">
        <v>-4678.5596029999997</v>
      </c>
      <c r="D62">
        <f t="shared" si="7"/>
        <v>-81.656269323148763</v>
      </c>
      <c r="E62">
        <f t="shared" si="9"/>
        <v>118.01600441111111</v>
      </c>
      <c r="F62">
        <f t="shared" si="10"/>
        <v>53.999107778717061</v>
      </c>
      <c r="G62">
        <f t="shared" si="11"/>
        <v>53.999107778717068</v>
      </c>
      <c r="H62">
        <f t="shared" si="12"/>
        <v>102.81318261300741</v>
      </c>
      <c r="I62">
        <f t="shared" si="13"/>
        <v>26.966013805011865</v>
      </c>
      <c r="J62">
        <f t="shared" si="14"/>
        <v>-3444.0799231939459</v>
      </c>
      <c r="L62">
        <v>-2.8093E-2</v>
      </c>
      <c r="M62">
        <f t="shared" si="8"/>
        <v>28.093</v>
      </c>
    </row>
    <row r="63" spans="1:13" x14ac:dyDescent="0.25">
      <c r="A63" s="1">
        <v>54.9</v>
      </c>
      <c r="B63" s="1">
        <f t="shared" si="6"/>
        <v>0.95818575934488692</v>
      </c>
      <c r="C63" s="1">
        <v>-4778.1791620000004</v>
      </c>
      <c r="D63">
        <f t="shared" si="7"/>
        <v>-83.394958627083525</v>
      </c>
      <c r="E63">
        <f t="shared" si="9"/>
        <v>116.90912042222223</v>
      </c>
      <c r="F63">
        <f t="shared" si="10"/>
        <v>54.899116842384672</v>
      </c>
      <c r="G63">
        <f t="shared" si="11"/>
        <v>54.899116842384679</v>
      </c>
      <c r="H63">
        <f t="shared" si="12"/>
        <v>103.71319167667502</v>
      </c>
      <c r="I63">
        <f t="shared" si="13"/>
        <v>27.035264272383987</v>
      </c>
      <c r="J63">
        <f t="shared" si="14"/>
        <v>-1418.246236284725</v>
      </c>
      <c r="L63">
        <v>-2.7316E-2</v>
      </c>
      <c r="M63">
        <f t="shared" si="8"/>
        <v>27.315999999999999</v>
      </c>
    </row>
    <row r="64" spans="1:13" x14ac:dyDescent="0.25">
      <c r="A64" s="1">
        <v>55.8</v>
      </c>
      <c r="B64" s="1">
        <f t="shared" si="6"/>
        <v>0.9738937226128358</v>
      </c>
      <c r="C64" s="1">
        <v>-4878.3643279999997</v>
      </c>
      <c r="D64">
        <f t="shared" si="7"/>
        <v>-85.143519635440597</v>
      </c>
      <c r="E64">
        <f t="shared" si="9"/>
        <v>115.7959519111111</v>
      </c>
      <c r="F64">
        <f t="shared" si="10"/>
        <v>55.79912570551852</v>
      </c>
      <c r="G64">
        <f t="shared" si="11"/>
        <v>55.79912570551852</v>
      </c>
      <c r="H64">
        <f t="shared" si="12"/>
        <v>104.61320053980887</v>
      </c>
      <c r="I64">
        <f t="shared" si="13"/>
        <v>27.101351637397549</v>
      </c>
      <c r="J64">
        <f t="shared" si="14"/>
        <v>-898.92488221060205</v>
      </c>
      <c r="L64">
        <v>-2.6551000000000002E-2</v>
      </c>
      <c r="M64">
        <f t="shared" si="8"/>
        <v>26.551000000000002</v>
      </c>
    </row>
    <row r="65" spans="1:13" x14ac:dyDescent="0.25">
      <c r="A65" s="1">
        <v>56.7</v>
      </c>
      <c r="B65" s="1">
        <f t="shared" si="6"/>
        <v>0.9896016858807849</v>
      </c>
      <c r="C65" s="1">
        <v>-4979.1064919999999</v>
      </c>
      <c r="D65">
        <f t="shared" si="7"/>
        <v>-86.901802092824695</v>
      </c>
      <c r="E65">
        <f t="shared" si="9"/>
        <v>114.67659453333334</v>
      </c>
      <c r="F65">
        <f t="shared" si="10"/>
        <v>56.699134373415916</v>
      </c>
      <c r="G65">
        <f t="shared" si="11"/>
        <v>56.699134373415916</v>
      </c>
      <c r="H65">
        <f t="shared" si="12"/>
        <v>105.51320920770627</v>
      </c>
      <c r="I65">
        <f t="shared" si="13"/>
        <v>27.164221631229111</v>
      </c>
      <c r="J65">
        <f t="shared" si="14"/>
        <v>-661.73930376224325</v>
      </c>
      <c r="L65">
        <v>-2.5818000000000001E-2</v>
      </c>
      <c r="M65">
        <f t="shared" si="8"/>
        <v>25.818000000000001</v>
      </c>
    </row>
    <row r="66" spans="1:13" x14ac:dyDescent="0.25">
      <c r="A66" s="1">
        <v>57.6</v>
      </c>
      <c r="B66" s="1">
        <f t="shared" si="6"/>
        <v>1.0053096491487339</v>
      </c>
      <c r="C66" s="1">
        <v>-5080.3968999999997</v>
      </c>
      <c r="D66">
        <f t="shared" si="7"/>
        <v>-88.669653213113108</v>
      </c>
      <c r="E66">
        <f t="shared" ref="E66:E97" si="15">l0+D66*p/(2*PI())</f>
        <v>113.55114555555555</v>
      </c>
      <c r="F66">
        <f t="shared" ref="F66:F97" si="16">DEGREES(ACOS((E66*E66-a*a-b*b)/(2*a*b)))-alpha</f>
        <v>57.599142841542843</v>
      </c>
      <c r="G66">
        <f t="shared" ref="G66:G102" si="17">DEGREES(ACOS(((SQRT(d*d+(cc+b)^2)+p*D66/(2*PI()))^2-a*a-b*b)/(2*a*b))-ATAN(d/cc))</f>
        <v>57.599142841542843</v>
      </c>
      <c r="H66">
        <f t="shared" ref="H66:H102" si="18">alpha+F66</f>
        <v>106.4132176758332</v>
      </c>
      <c r="I66">
        <f t="shared" ref="I66:I97" si="19">DEGREES(ATAN(bb*SIN(RADIANS(H66))/(bb*COS(RADIANS(G66))+a)))</f>
        <v>27.223817117525552</v>
      </c>
      <c r="J66">
        <f t="shared" ref="J66:J97" si="20">(p*Ll*nb*M*9.8/bb)*COS(RADIANS(F66))/SIN(RADIANS(F66)+RADIANS(alpha)-I66)</f>
        <v>-526.24393840261087</v>
      </c>
      <c r="L66">
        <v>-2.5068E-2</v>
      </c>
      <c r="M66">
        <f t="shared" si="8"/>
        <v>25.068000000000001</v>
      </c>
    </row>
    <row r="67" spans="1:13" x14ac:dyDescent="0.25">
      <c r="A67" s="1">
        <v>58.5</v>
      </c>
      <c r="B67" s="1">
        <f t="shared" ref="B67:B102" si="21">RADIANS(A67)</f>
        <v>1.0210176124166828</v>
      </c>
      <c r="C67" s="1">
        <v>-5182.2266509999999</v>
      </c>
      <c r="D67">
        <f t="shared" ref="D67:D102" si="22">RADIANS(C67)</f>
        <v>-90.446917644549089</v>
      </c>
      <c r="E67">
        <f t="shared" si="15"/>
        <v>112.41970387777778</v>
      </c>
      <c r="F67">
        <f t="shared" si="16"/>
        <v>58.499151128041902</v>
      </c>
      <c r="G67">
        <f t="shared" si="17"/>
        <v>58.499151128041909</v>
      </c>
      <c r="H67">
        <f t="shared" si="18"/>
        <v>107.31322596233225</v>
      </c>
      <c r="I67">
        <f t="shared" si="19"/>
        <v>27.280077979564791</v>
      </c>
      <c r="J67">
        <f t="shared" si="20"/>
        <v>-438.81905889718064</v>
      </c>
      <c r="L67">
        <v>-2.4298E-2</v>
      </c>
      <c r="M67">
        <f t="shared" ref="M67:M102" si="23">ABS(L67)*1000</f>
        <v>24.298000000000002</v>
      </c>
    </row>
    <row r="68" spans="1:13" x14ac:dyDescent="0.25">
      <c r="A68" s="1">
        <v>59.4</v>
      </c>
      <c r="B68" s="1">
        <f t="shared" si="21"/>
        <v>1.0367255756846316</v>
      </c>
      <c r="C68" s="1">
        <v>-5284.5866850000002</v>
      </c>
      <c r="D68">
        <f t="shared" si="22"/>
        <v>-92.233437260302438</v>
      </c>
      <c r="E68">
        <f t="shared" si="15"/>
        <v>111.28237016666667</v>
      </c>
      <c r="F68">
        <f t="shared" si="16"/>
        <v>59.399159221166727</v>
      </c>
      <c r="G68">
        <f t="shared" si="17"/>
        <v>59.399159221166727</v>
      </c>
      <c r="H68">
        <f t="shared" si="18"/>
        <v>108.21323405545708</v>
      </c>
      <c r="I68">
        <f t="shared" si="19"/>
        <v>27.332940995601824</v>
      </c>
      <c r="J68">
        <f t="shared" si="20"/>
        <v>-377.90441451153231</v>
      </c>
      <c r="L68">
        <v>-2.3559E-2</v>
      </c>
      <c r="M68">
        <f t="shared" si="23"/>
        <v>23.559000000000001</v>
      </c>
    </row>
    <row r="69" spans="1:13" x14ac:dyDescent="0.25">
      <c r="A69" s="1">
        <v>60.3</v>
      </c>
      <c r="B69" s="1">
        <f t="shared" si="21"/>
        <v>1.0524335389525807</v>
      </c>
      <c r="C69" s="1">
        <v>-5387.4677819999997</v>
      </c>
      <c r="D69">
        <f t="shared" si="22"/>
        <v>-94.029051141016097</v>
      </c>
      <c r="E69">
        <f t="shared" si="15"/>
        <v>110.13924686666667</v>
      </c>
      <c r="F69">
        <f t="shared" si="16"/>
        <v>60.299167128227353</v>
      </c>
      <c r="G69">
        <f t="shared" si="17"/>
        <v>60.299167128227346</v>
      </c>
      <c r="H69">
        <f t="shared" si="18"/>
        <v>109.11324196251771</v>
      </c>
      <c r="I69">
        <f t="shared" si="19"/>
        <v>27.382339714187811</v>
      </c>
      <c r="J69">
        <f t="shared" si="20"/>
        <v>-333.15926046430798</v>
      </c>
      <c r="L69">
        <v>-2.2834E-2</v>
      </c>
      <c r="M69">
        <f t="shared" si="23"/>
        <v>22.834</v>
      </c>
    </row>
    <row r="70" spans="1:13" x14ac:dyDescent="0.25">
      <c r="A70" s="1">
        <v>61.2</v>
      </c>
      <c r="B70" s="1">
        <f t="shared" si="21"/>
        <v>1.0681415022205298</v>
      </c>
      <c r="C70" s="1">
        <v>-5490.8605520000001</v>
      </c>
      <c r="D70">
        <f t="shared" si="22"/>
        <v>-95.83359540027331</v>
      </c>
      <c r="E70">
        <f t="shared" si="15"/>
        <v>108.99043831111112</v>
      </c>
      <c r="F70">
        <f t="shared" si="16"/>
        <v>61.199174849117981</v>
      </c>
      <c r="G70">
        <f t="shared" si="17"/>
        <v>61.199174849117973</v>
      </c>
      <c r="H70">
        <f t="shared" si="18"/>
        <v>110.01324968340833</v>
      </c>
      <c r="I70">
        <f t="shared" si="19"/>
        <v>27.428204317688387</v>
      </c>
      <c r="J70">
        <f t="shared" si="20"/>
        <v>-299.00928052280892</v>
      </c>
      <c r="L70">
        <v>-2.2076999999999999E-2</v>
      </c>
      <c r="M70">
        <f t="shared" si="23"/>
        <v>22.076999999999998</v>
      </c>
    </row>
    <row r="71" spans="1:13" x14ac:dyDescent="0.25">
      <c r="A71" s="1">
        <v>62.1</v>
      </c>
      <c r="B71" s="1">
        <f t="shared" si="21"/>
        <v>1.0838494654884787</v>
      </c>
      <c r="C71" s="1">
        <v>-5594.7554280000004</v>
      </c>
      <c r="D71">
        <f t="shared" si="22"/>
        <v>-97.646903062424556</v>
      </c>
      <c r="E71">
        <f t="shared" si="15"/>
        <v>107.8360508</v>
      </c>
      <c r="F71">
        <f t="shared" si="16"/>
        <v>62.099182381090813</v>
      </c>
      <c r="G71">
        <f t="shared" si="17"/>
        <v>62.09918238109082</v>
      </c>
      <c r="H71">
        <f t="shared" si="18"/>
        <v>110.91325721538117</v>
      </c>
      <c r="I71">
        <f t="shared" si="19"/>
        <v>27.470461480450066</v>
      </c>
      <c r="J71">
        <f t="shared" si="20"/>
        <v>-272.18900909404346</v>
      </c>
      <c r="L71">
        <v>-2.1328E-2</v>
      </c>
      <c r="M71">
        <f t="shared" si="23"/>
        <v>21.327999999999999</v>
      </c>
    </row>
    <row r="72" spans="1:13" x14ac:dyDescent="0.25">
      <c r="A72" s="1">
        <v>63</v>
      </c>
      <c r="B72" s="1">
        <f t="shared" si="21"/>
        <v>1.0995574287564276</v>
      </c>
      <c r="C72" s="1">
        <v>-5699.1426579999998</v>
      </c>
      <c r="D72">
        <f t="shared" si="22"/>
        <v>-99.468803922961143</v>
      </c>
      <c r="E72">
        <f t="shared" si="15"/>
        <v>106.67619268888889</v>
      </c>
      <c r="F72">
        <f t="shared" si="16"/>
        <v>62.9991897196727</v>
      </c>
      <c r="G72">
        <f t="shared" si="17"/>
        <v>62.999189719672707</v>
      </c>
      <c r="H72">
        <f t="shared" si="18"/>
        <v>111.81326455396305</v>
      </c>
      <c r="I72">
        <f t="shared" si="19"/>
        <v>27.509034218900879</v>
      </c>
      <c r="J72">
        <f t="shared" si="20"/>
        <v>-250.66388070205537</v>
      </c>
      <c r="L72">
        <v>-2.0614E-2</v>
      </c>
      <c r="M72">
        <f t="shared" si="23"/>
        <v>20.614000000000001</v>
      </c>
    </row>
    <row r="73" spans="1:13" x14ac:dyDescent="0.25">
      <c r="A73" s="1">
        <v>63.9</v>
      </c>
      <c r="B73" s="1">
        <f t="shared" si="21"/>
        <v>1.1152653920243765</v>
      </c>
      <c r="C73" s="1">
        <v>-5804.012299</v>
      </c>
      <c r="D73">
        <f t="shared" si="22"/>
        <v>-101.29912444379559</v>
      </c>
      <c r="E73">
        <f t="shared" si="15"/>
        <v>105.51097445555556</v>
      </c>
      <c r="F73">
        <f t="shared" si="16"/>
        <v>63.899196881952946</v>
      </c>
      <c r="G73">
        <f t="shared" si="17"/>
        <v>63.899196881952953</v>
      </c>
      <c r="H73">
        <f t="shared" si="18"/>
        <v>112.7132717162433</v>
      </c>
      <c r="I73">
        <f t="shared" si="19"/>
        <v>27.54384173420058</v>
      </c>
      <c r="J73">
        <f t="shared" si="20"/>
        <v>-233.10601250743443</v>
      </c>
      <c r="L73">
        <v>-1.9880999999999999E-2</v>
      </c>
      <c r="M73">
        <f t="shared" si="23"/>
        <v>19.881</v>
      </c>
    </row>
    <row r="74" spans="1:13" x14ac:dyDescent="0.25">
      <c r="A74" s="1">
        <v>64.8</v>
      </c>
      <c r="B74" s="1">
        <f t="shared" si="21"/>
        <v>1.1309733552923256</v>
      </c>
      <c r="C74" s="1">
        <v>-5909.3542010000001</v>
      </c>
      <c r="D74">
        <f t="shared" si="22"/>
        <v>-103.13768747400879</v>
      </c>
      <c r="E74">
        <f t="shared" si="15"/>
        <v>104.34050887777778</v>
      </c>
      <c r="F74">
        <f t="shared" si="16"/>
        <v>64.799203849696752</v>
      </c>
      <c r="G74">
        <f t="shared" si="17"/>
        <v>64.799203849696752</v>
      </c>
      <c r="H74">
        <f t="shared" si="18"/>
        <v>113.6132786839871</v>
      </c>
      <c r="I74">
        <f t="shared" si="19"/>
        <v>27.574799242979939</v>
      </c>
      <c r="J74">
        <f t="shared" si="20"/>
        <v>-218.61848387041439</v>
      </c>
      <c r="L74">
        <v>-1.9127999999999999E-2</v>
      </c>
      <c r="M74">
        <f t="shared" si="23"/>
        <v>19.128</v>
      </c>
    </row>
    <row r="75" spans="1:13" x14ac:dyDescent="0.25">
      <c r="A75" s="1">
        <v>65.7</v>
      </c>
      <c r="B75" s="1">
        <f t="shared" si="21"/>
        <v>1.1466813185602747</v>
      </c>
      <c r="C75" s="1">
        <v>-6015.1580050000002</v>
      </c>
      <c r="D75">
        <f t="shared" si="22"/>
        <v>-104.98431221494354</v>
      </c>
      <c r="E75">
        <f t="shared" si="15"/>
        <v>103.16491105555555</v>
      </c>
      <c r="F75">
        <f t="shared" si="16"/>
        <v>65.699210638949765</v>
      </c>
      <c r="G75">
        <f t="shared" si="17"/>
        <v>65.699210638949765</v>
      </c>
      <c r="H75">
        <f t="shared" si="18"/>
        <v>114.51328547324012</v>
      </c>
      <c r="I75">
        <f t="shared" si="19"/>
        <v>27.601817803843666</v>
      </c>
      <c r="J75">
        <f t="shared" si="20"/>
        <v>-206.58130561725244</v>
      </c>
      <c r="L75">
        <v>-1.8412000000000001E-2</v>
      </c>
      <c r="M75">
        <f t="shared" si="23"/>
        <v>18.412000000000003</v>
      </c>
    </row>
    <row r="76" spans="1:13" x14ac:dyDescent="0.25">
      <c r="A76" s="1">
        <v>66.599999999999994</v>
      </c>
      <c r="B76" s="1">
        <f t="shared" si="21"/>
        <v>1.1623892818282233</v>
      </c>
      <c r="C76" s="1">
        <v>-6121.4131239999997</v>
      </c>
      <c r="D76">
        <f t="shared" si="22"/>
        <v>-106.83881388859191</v>
      </c>
      <c r="E76">
        <f t="shared" si="15"/>
        <v>101.98429862222223</v>
      </c>
      <c r="F76">
        <f t="shared" si="16"/>
        <v>66.599217230805763</v>
      </c>
      <c r="G76">
        <f t="shared" si="17"/>
        <v>66.599217230805763</v>
      </c>
      <c r="H76">
        <f t="shared" si="18"/>
        <v>115.41329206509612</v>
      </c>
      <c r="I76">
        <f t="shared" si="19"/>
        <v>27.624804129035834</v>
      </c>
      <c r="J76">
        <f t="shared" si="20"/>
        <v>-196.56145195429033</v>
      </c>
      <c r="L76">
        <v>-1.7703E-2</v>
      </c>
      <c r="M76">
        <f t="shared" si="23"/>
        <v>17.702999999999999</v>
      </c>
    </row>
    <row r="77" spans="1:13" x14ac:dyDescent="0.25">
      <c r="A77" s="1">
        <v>67.5</v>
      </c>
      <c r="B77" s="1">
        <f t="shared" si="21"/>
        <v>1.1780972450961724</v>
      </c>
      <c r="C77" s="1">
        <v>-6228.1087399999997</v>
      </c>
      <c r="D77">
        <f t="shared" si="22"/>
        <v>-108.70100368523546</v>
      </c>
      <c r="E77">
        <f t="shared" si="15"/>
        <v>100.79879177777778</v>
      </c>
      <c r="F77">
        <f t="shared" si="16"/>
        <v>67.499223645817736</v>
      </c>
      <c r="G77">
        <f t="shared" si="17"/>
        <v>67.499223645817736</v>
      </c>
      <c r="H77">
        <f t="shared" si="18"/>
        <v>116.31329848010809</v>
      </c>
      <c r="I77">
        <f t="shared" si="19"/>
        <v>27.643660390315716</v>
      </c>
      <c r="J77">
        <f t="shared" si="20"/>
        <v>-188.25888796319492</v>
      </c>
      <c r="L77">
        <v>-1.6959999999999999E-2</v>
      </c>
      <c r="M77">
        <f t="shared" si="23"/>
        <v>16.96</v>
      </c>
    </row>
    <row r="78" spans="1:13" x14ac:dyDescent="0.25">
      <c r="A78" s="1">
        <v>68.400000000000006</v>
      </c>
      <c r="B78" s="1">
        <f t="shared" si="21"/>
        <v>1.1938052083641215</v>
      </c>
      <c r="C78" s="1">
        <v>-6335.2337820000002</v>
      </c>
      <c r="D78">
        <f t="shared" si="22"/>
        <v>-110.57068837947268</v>
      </c>
      <c r="E78">
        <f t="shared" si="15"/>
        <v>99.608513533333323</v>
      </c>
      <c r="F78">
        <f t="shared" si="16"/>
        <v>68.399229865092224</v>
      </c>
      <c r="G78">
        <f t="shared" si="17"/>
        <v>68.399229865092224</v>
      </c>
      <c r="H78">
        <f t="shared" si="18"/>
        <v>117.21330469938258</v>
      </c>
      <c r="I78">
        <f t="shared" si="19"/>
        <v>27.658284009700029</v>
      </c>
      <c r="J78">
        <f t="shared" si="20"/>
        <v>-181.47427950724384</v>
      </c>
      <c r="L78">
        <v>-1.6236E-2</v>
      </c>
      <c r="M78">
        <f t="shared" si="23"/>
        <v>16.236000000000001</v>
      </c>
    </row>
    <row r="79" spans="1:13" x14ac:dyDescent="0.25">
      <c r="A79" s="1">
        <v>69.3</v>
      </c>
      <c r="B79" s="1">
        <f t="shared" si="21"/>
        <v>1.2095131716320704</v>
      </c>
      <c r="C79" s="1">
        <v>-6442.7769200000002</v>
      </c>
      <c r="D79">
        <f t="shared" si="22"/>
        <v>-112.44767022549931</v>
      </c>
      <c r="E79">
        <f t="shared" si="15"/>
        <v>98.413589777777773</v>
      </c>
      <c r="F79">
        <f t="shared" si="16"/>
        <v>69.299235895381202</v>
      </c>
      <c r="G79">
        <f t="shared" si="17"/>
        <v>69.299235895381202</v>
      </c>
      <c r="H79">
        <f t="shared" si="18"/>
        <v>118.11331072967155</v>
      </c>
      <c r="I79">
        <f t="shared" si="19"/>
        <v>27.668567442156075</v>
      </c>
      <c r="J79">
        <f t="shared" si="20"/>
        <v>-176.09102155395934</v>
      </c>
      <c r="L79">
        <v>-1.5542E-2</v>
      </c>
      <c r="M79">
        <f t="shared" si="23"/>
        <v>15.542</v>
      </c>
    </row>
    <row r="80" spans="1:13" x14ac:dyDescent="0.25">
      <c r="A80" s="1">
        <v>70.2</v>
      </c>
      <c r="B80" s="1">
        <f t="shared" si="21"/>
        <v>1.2252211349000195</v>
      </c>
      <c r="C80" s="1">
        <v>-6550.7265450000004</v>
      </c>
      <c r="D80">
        <f t="shared" si="22"/>
        <v>-114.33174660804249</v>
      </c>
      <c r="E80">
        <f t="shared" si="15"/>
        <v>97.214149499999991</v>
      </c>
      <c r="F80">
        <f t="shared" si="16"/>
        <v>70.199241725362683</v>
      </c>
      <c r="G80">
        <f t="shared" si="17"/>
        <v>70.199241725362683</v>
      </c>
      <c r="H80">
        <f t="shared" si="18"/>
        <v>119.01331655965303</v>
      </c>
      <c r="I80">
        <f t="shared" si="19"/>
        <v>27.67439794371775</v>
      </c>
      <c r="J80">
        <f t="shared" si="20"/>
        <v>-172.0681970199027</v>
      </c>
      <c r="L80">
        <v>-1.4819000000000001E-2</v>
      </c>
      <c r="M80">
        <f t="shared" si="23"/>
        <v>14.819000000000001</v>
      </c>
    </row>
    <row r="81" spans="1:13" x14ac:dyDescent="0.25">
      <c r="A81" s="1">
        <v>71.099999999999994</v>
      </c>
      <c r="B81" s="1">
        <f t="shared" si="21"/>
        <v>1.2409290981679681</v>
      </c>
      <c r="C81" s="1">
        <v>-6659.0707579999998</v>
      </c>
      <c r="D81">
        <f t="shared" si="22"/>
        <v>-116.22270985037453</v>
      </c>
      <c r="E81">
        <f t="shared" si="15"/>
        <v>96.010324911111113</v>
      </c>
      <c r="F81">
        <f t="shared" si="16"/>
        <v>71.099247367537856</v>
      </c>
      <c r="G81">
        <f t="shared" si="17"/>
        <v>71.099247367537856</v>
      </c>
      <c r="H81">
        <f t="shared" si="18"/>
        <v>119.91332220182821</v>
      </c>
      <c r="I81">
        <f t="shared" si="19"/>
        <v>27.675657327819295</v>
      </c>
      <c r="J81">
        <f t="shared" si="20"/>
        <v>-169.4439075722313</v>
      </c>
      <c r="L81">
        <v>-1.409E-2</v>
      </c>
      <c r="M81">
        <f t="shared" si="23"/>
        <v>14.09</v>
      </c>
    </row>
    <row r="82" spans="1:13" x14ac:dyDescent="0.25">
      <c r="A82" s="1">
        <v>72</v>
      </c>
      <c r="B82" s="1">
        <f t="shared" si="21"/>
        <v>1.2566370614359172</v>
      </c>
      <c r="C82" s="1">
        <v>-6767.7973469999997</v>
      </c>
      <c r="D82">
        <f t="shared" si="22"/>
        <v>-118.12034681288718</v>
      </c>
      <c r="E82">
        <f t="shared" si="15"/>
        <v>94.802251699999999</v>
      </c>
      <c r="F82">
        <f t="shared" si="16"/>
        <v>71.999252810955099</v>
      </c>
      <c r="G82">
        <f t="shared" si="17"/>
        <v>71.999252810955099</v>
      </c>
      <c r="H82">
        <f t="shared" si="18"/>
        <v>120.81332764524545</v>
      </c>
      <c r="I82">
        <f t="shared" si="19"/>
        <v>27.672221707171467</v>
      </c>
      <c r="J82">
        <f t="shared" si="20"/>
        <v>-168.35135810109949</v>
      </c>
      <c r="L82">
        <v>-1.3401E-2</v>
      </c>
      <c r="M82">
        <f t="shared" si="23"/>
        <v>13.401</v>
      </c>
    </row>
    <row r="83" spans="1:13" x14ac:dyDescent="0.25">
      <c r="A83" s="1">
        <v>72.900000000000006</v>
      </c>
      <c r="B83" s="1">
        <f t="shared" si="21"/>
        <v>1.2723450247038663</v>
      </c>
      <c r="C83" s="1">
        <v>-6876.8937729999998</v>
      </c>
      <c r="D83">
        <f t="shared" si="22"/>
        <v>-120.02443864874553</v>
      </c>
      <c r="E83">
        <f t="shared" si="15"/>
        <v>93.59006918888889</v>
      </c>
      <c r="F83">
        <f t="shared" si="16"/>
        <v>72.899258060900337</v>
      </c>
      <c r="G83">
        <f t="shared" si="17"/>
        <v>72.899258060900337</v>
      </c>
      <c r="H83">
        <f t="shared" si="18"/>
        <v>121.71333289519069</v>
      </c>
      <c r="I83">
        <f t="shared" si="19"/>
        <v>27.663961221543911</v>
      </c>
      <c r="J83">
        <f t="shared" si="20"/>
        <v>-169.05459884538939</v>
      </c>
      <c r="L83">
        <v>-1.2699E-2</v>
      </c>
      <c r="M83">
        <f t="shared" si="23"/>
        <v>12.699</v>
      </c>
    </row>
    <row r="84" spans="1:13" x14ac:dyDescent="0.25">
      <c r="A84" s="1">
        <v>73.8</v>
      </c>
      <c r="B84" s="1">
        <f t="shared" si="21"/>
        <v>1.2880529879718152</v>
      </c>
      <c r="C84" s="1">
        <v>-6986.3471449999997</v>
      </c>
      <c r="D84">
        <f t="shared" si="22"/>
        <v>-121.9347603675557</v>
      </c>
      <c r="E84">
        <f t="shared" si="15"/>
        <v>92.373920611111103</v>
      </c>
      <c r="F84">
        <f t="shared" si="16"/>
        <v>73.799263100407131</v>
      </c>
      <c r="G84">
        <f t="shared" si="17"/>
        <v>73.799263100407131</v>
      </c>
      <c r="H84">
        <f t="shared" si="18"/>
        <v>122.61333793469748</v>
      </c>
      <c r="I84">
        <f t="shared" si="19"/>
        <v>27.650739750236067</v>
      </c>
      <c r="J84">
        <f t="shared" si="20"/>
        <v>-172.01990097285272</v>
      </c>
      <c r="L84">
        <v>-1.1972E-2</v>
      </c>
      <c r="M84">
        <f t="shared" si="23"/>
        <v>11.972</v>
      </c>
    </row>
    <row r="85" spans="1:13" x14ac:dyDescent="0.25">
      <c r="A85" s="1">
        <v>74.7</v>
      </c>
      <c r="B85" s="1">
        <f t="shared" si="21"/>
        <v>1.3037609512397643</v>
      </c>
      <c r="C85" s="1">
        <v>-7096.1442029999998</v>
      </c>
      <c r="D85">
        <f t="shared" si="22"/>
        <v>-123.85108053865888</v>
      </c>
      <c r="E85">
        <f t="shared" si="15"/>
        <v>91.153953299999998</v>
      </c>
      <c r="F85">
        <f t="shared" si="16"/>
        <v>74.699267932089526</v>
      </c>
      <c r="G85">
        <f t="shared" si="17"/>
        <v>74.699267932089526</v>
      </c>
      <c r="H85">
        <f t="shared" si="18"/>
        <v>123.51334276637988</v>
      </c>
      <c r="I85">
        <f t="shared" si="19"/>
        <v>27.632414607670107</v>
      </c>
      <c r="J85">
        <f t="shared" si="20"/>
        <v>-178.06003566290565</v>
      </c>
      <c r="L85">
        <v>-1.1282E-2</v>
      </c>
      <c r="M85">
        <f t="shared" si="23"/>
        <v>11.282</v>
      </c>
    </row>
    <row r="86" spans="1:13" x14ac:dyDescent="0.25">
      <c r="A86" s="1">
        <v>75.599999999999994</v>
      </c>
      <c r="B86" s="1">
        <f t="shared" si="21"/>
        <v>1.319468914507713</v>
      </c>
      <c r="C86" s="1">
        <v>-7206.2712920000004</v>
      </c>
      <c r="D86">
        <f t="shared" si="22"/>
        <v>-125.77316083734571</v>
      </c>
      <c r="E86">
        <f t="shared" si="15"/>
        <v>89.930318977777773</v>
      </c>
      <c r="F86">
        <f t="shared" si="16"/>
        <v>75.599272561168135</v>
      </c>
      <c r="G86">
        <f t="shared" si="17"/>
        <v>75.599272561168135</v>
      </c>
      <c r="H86">
        <f t="shared" si="18"/>
        <v>124.41334739545849</v>
      </c>
      <c r="I86">
        <f t="shared" si="19"/>
        <v>27.608836222017374</v>
      </c>
      <c r="J86">
        <f t="shared" si="20"/>
        <v>-188.64551537484627</v>
      </c>
      <c r="L86">
        <v>-1.0599000000000001E-2</v>
      </c>
      <c r="M86">
        <f t="shared" si="23"/>
        <v>10.599</v>
      </c>
    </row>
    <row r="87" spans="1:13" x14ac:dyDescent="0.25">
      <c r="A87" s="1">
        <v>76.5</v>
      </c>
      <c r="B87" s="1">
        <f t="shared" si="21"/>
        <v>1.3351768777756621</v>
      </c>
      <c r="C87" s="1">
        <v>-7316.7143329999999</v>
      </c>
      <c r="D87">
        <f t="shared" si="22"/>
        <v>-127.70075553871079</v>
      </c>
      <c r="E87">
        <f t="shared" si="15"/>
        <v>88.703174077777774</v>
      </c>
      <c r="F87">
        <f t="shared" si="16"/>
        <v>76.499276971263342</v>
      </c>
      <c r="G87">
        <f t="shared" si="17"/>
        <v>76.499276971263342</v>
      </c>
      <c r="H87">
        <f t="shared" si="18"/>
        <v>125.31335180555369</v>
      </c>
      <c r="I87">
        <f t="shared" si="19"/>
        <v>27.57984779639877</v>
      </c>
      <c r="J87">
        <f t="shared" si="20"/>
        <v>-206.65137752368378</v>
      </c>
      <c r="L87">
        <v>-9.8809999999999992E-3</v>
      </c>
      <c r="M87">
        <f t="shared" si="23"/>
        <v>9.8809999999999985</v>
      </c>
    </row>
    <row r="88" spans="1:13" x14ac:dyDescent="0.25">
      <c r="A88" s="1">
        <v>77.400000000000006</v>
      </c>
      <c r="B88" s="1">
        <f t="shared" si="21"/>
        <v>1.3508848410436112</v>
      </c>
      <c r="C88" s="1">
        <v>-7427.458799</v>
      </c>
      <c r="D88">
        <f t="shared" si="22"/>
        <v>-129.63361109877371</v>
      </c>
      <c r="E88">
        <f t="shared" si="15"/>
        <v>87.472680011111109</v>
      </c>
      <c r="F88">
        <f t="shared" si="16"/>
        <v>77.39928115961807</v>
      </c>
      <c r="G88">
        <f t="shared" si="17"/>
        <v>77.39928115961807</v>
      </c>
      <c r="H88">
        <f t="shared" si="18"/>
        <v>126.21335599390842</v>
      </c>
      <c r="I88">
        <f t="shared" si="19"/>
        <v>27.54528494921254</v>
      </c>
      <c r="J88">
        <f t="shared" si="20"/>
        <v>-238.45430518661931</v>
      </c>
      <c r="L88">
        <v>-9.1870000000000007E-3</v>
      </c>
      <c r="M88">
        <f t="shared" si="23"/>
        <v>9.1870000000000012</v>
      </c>
    </row>
    <row r="89" spans="1:13" x14ac:dyDescent="0.25">
      <c r="A89" s="1">
        <v>78.3</v>
      </c>
      <c r="B89" s="1">
        <f t="shared" si="21"/>
        <v>1.36659280431156</v>
      </c>
      <c r="C89" s="1">
        <v>-7538.4896820000004</v>
      </c>
      <c r="D89">
        <f t="shared" si="22"/>
        <v>-131.57146557852033</v>
      </c>
      <c r="E89">
        <f t="shared" si="15"/>
        <v>86.239003533333317</v>
      </c>
      <c r="F89">
        <f t="shared" si="16"/>
        <v>78.299285119113847</v>
      </c>
      <c r="G89">
        <f t="shared" si="17"/>
        <v>78.299285119113847</v>
      </c>
      <c r="H89">
        <f t="shared" si="18"/>
        <v>127.1133599534042</v>
      </c>
      <c r="I89">
        <f t="shared" si="19"/>
        <v>27.504975335293508</v>
      </c>
      <c r="J89">
        <f t="shared" si="20"/>
        <v>-301.43920855628181</v>
      </c>
      <c r="L89">
        <v>-8.5179999999999995E-3</v>
      </c>
      <c r="M89">
        <f t="shared" si="23"/>
        <v>8.5179999999999989</v>
      </c>
    </row>
    <row r="90" spans="1:13" x14ac:dyDescent="0.25">
      <c r="A90" s="1">
        <v>79.2</v>
      </c>
      <c r="B90" s="1">
        <f t="shared" si="21"/>
        <v>1.3823007675795091</v>
      </c>
      <c r="C90" s="1">
        <v>-7649.7914609999998</v>
      </c>
      <c r="D90">
        <f t="shared" si="22"/>
        <v>-133.51404808539738</v>
      </c>
      <c r="E90">
        <f t="shared" si="15"/>
        <v>85.002317100000013</v>
      </c>
      <c r="F90">
        <f t="shared" si="16"/>
        <v>79.199288850842009</v>
      </c>
      <c r="G90">
        <f t="shared" si="17"/>
        <v>79.199288850842009</v>
      </c>
      <c r="H90">
        <f t="shared" si="18"/>
        <v>128.01336368513236</v>
      </c>
      <c r="I90">
        <f t="shared" si="19"/>
        <v>27.4587382445016</v>
      </c>
      <c r="J90">
        <f t="shared" si="20"/>
        <v>-465.43000994713356</v>
      </c>
      <c r="L90">
        <v>-7.8139999999999998E-3</v>
      </c>
      <c r="M90">
        <f t="shared" si="23"/>
        <v>7.8140000000000001</v>
      </c>
    </row>
    <row r="91" spans="1:13" x14ac:dyDescent="0.25">
      <c r="A91" s="1">
        <v>80.099999999999994</v>
      </c>
      <c r="B91" s="1">
        <f t="shared" si="21"/>
        <v>1.3980087308474578</v>
      </c>
      <c r="C91" s="1">
        <v>-7761.3480630000004</v>
      </c>
      <c r="D91">
        <f t="shared" si="22"/>
        <v>-135.4610780926343</v>
      </c>
      <c r="E91">
        <f t="shared" si="15"/>
        <v>83.762799299999998</v>
      </c>
      <c r="F91">
        <f t="shared" si="16"/>
        <v>80.099292344466221</v>
      </c>
      <c r="G91">
        <f t="shared" si="17"/>
        <v>80.099292344466207</v>
      </c>
      <c r="H91">
        <f t="shared" si="18"/>
        <v>128.91336717875657</v>
      </c>
      <c r="I91">
        <f t="shared" si="19"/>
        <v>27.406384178988517</v>
      </c>
      <c r="J91">
        <f t="shared" si="20"/>
        <v>-1652.3223982350271</v>
      </c>
      <c r="L91">
        <v>-7.1159999999999999E-3</v>
      </c>
      <c r="M91">
        <f t="shared" si="23"/>
        <v>7.1159999999999997</v>
      </c>
    </row>
    <row r="92" spans="1:13" x14ac:dyDescent="0.25">
      <c r="A92" s="1">
        <v>81</v>
      </c>
      <c r="B92" s="1">
        <f t="shared" si="21"/>
        <v>1.4137166941154069</v>
      </c>
      <c r="C92" s="1">
        <v>-7873.1428249999999</v>
      </c>
      <c r="D92">
        <f t="shared" si="22"/>
        <v>-137.41226477601774</v>
      </c>
      <c r="E92">
        <f t="shared" si="15"/>
        <v>82.520635277777771</v>
      </c>
      <c r="F92">
        <f t="shared" si="16"/>
        <v>80.999295593693745</v>
      </c>
      <c r="G92">
        <f t="shared" si="17"/>
        <v>80.999295593693745</v>
      </c>
      <c r="H92">
        <f t="shared" si="18"/>
        <v>129.8133704279841</v>
      </c>
      <c r="I92">
        <f t="shared" si="19"/>
        <v>27.347714404788444</v>
      </c>
      <c r="J92">
        <f t="shared" si="20"/>
        <v>702.46624685144832</v>
      </c>
      <c r="L92">
        <v>-6.4549999999999998E-3</v>
      </c>
      <c r="M92">
        <f t="shared" si="23"/>
        <v>6.4550000000000001</v>
      </c>
    </row>
    <row r="93" spans="1:13" x14ac:dyDescent="0.25">
      <c r="A93" s="1">
        <v>81.900000000000006</v>
      </c>
      <c r="B93" s="1">
        <f t="shared" si="21"/>
        <v>1.429424657383356</v>
      </c>
      <c r="C93" s="1">
        <v>-7985.1584489999996</v>
      </c>
      <c r="D93">
        <f t="shared" si="22"/>
        <v>-139.3673062284937</v>
      </c>
      <c r="E93">
        <f t="shared" si="15"/>
        <v>81.276017233333334</v>
      </c>
      <c r="F93">
        <f t="shared" si="16"/>
        <v>81.899298584863089</v>
      </c>
      <c r="G93">
        <f t="shared" si="17"/>
        <v>81.899298584863089</v>
      </c>
      <c r="H93">
        <f t="shared" si="18"/>
        <v>130.71337341915344</v>
      </c>
      <c r="I93">
        <f t="shared" si="19"/>
        <v>27.282520479407804</v>
      </c>
      <c r="J93">
        <f t="shared" si="20"/>
        <v>244.35005539707385</v>
      </c>
      <c r="L93">
        <v>-5.7660000000000003E-3</v>
      </c>
      <c r="M93">
        <f t="shared" si="23"/>
        <v>5.766</v>
      </c>
    </row>
    <row r="94" spans="1:13" x14ac:dyDescent="0.25">
      <c r="A94" s="1">
        <v>82.8</v>
      </c>
      <c r="B94" s="1">
        <f t="shared" si="21"/>
        <v>1.4451326206513049</v>
      </c>
      <c r="C94" s="1">
        <v>-8097.3769570000004</v>
      </c>
      <c r="D94">
        <f t="shared" si="22"/>
        <v>-141.32588867476932</v>
      </c>
      <c r="E94">
        <f t="shared" si="15"/>
        <v>80.029144922222216</v>
      </c>
      <c r="F94">
        <f t="shared" si="16"/>
        <v>82.799301318175765</v>
      </c>
      <c r="G94">
        <f t="shared" si="17"/>
        <v>82.799301318175765</v>
      </c>
      <c r="H94">
        <f t="shared" si="18"/>
        <v>131.61337615246612</v>
      </c>
      <c r="I94">
        <f t="shared" si="19"/>
        <v>27.210583750404759</v>
      </c>
      <c r="J94">
        <f t="shared" si="20"/>
        <v>131.13695489836323</v>
      </c>
      <c r="L94">
        <v>-5.0670000000000003E-3</v>
      </c>
      <c r="M94">
        <f t="shared" si="23"/>
        <v>5.0670000000000002</v>
      </c>
    </row>
    <row r="95" spans="1:13" x14ac:dyDescent="0.25">
      <c r="A95" s="1">
        <v>83.7</v>
      </c>
      <c r="B95" s="1">
        <f t="shared" si="21"/>
        <v>1.460840583919254</v>
      </c>
      <c r="C95" s="1">
        <v>-8209.7796350000008</v>
      </c>
      <c r="D95">
        <f t="shared" si="22"/>
        <v>-143.28768549392831</v>
      </c>
      <c r="E95">
        <f t="shared" si="15"/>
        <v>78.780226277777771</v>
      </c>
      <c r="F95">
        <f t="shared" si="16"/>
        <v>83.69930377657343</v>
      </c>
      <c r="G95">
        <f t="shared" si="17"/>
        <v>83.699303776573444</v>
      </c>
      <c r="H95">
        <f t="shared" si="18"/>
        <v>132.51337861086378</v>
      </c>
      <c r="I95">
        <f t="shared" si="19"/>
        <v>27.131674829578422</v>
      </c>
      <c r="J95">
        <f t="shared" si="20"/>
        <v>80.884772515343457</v>
      </c>
      <c r="L95">
        <v>-4.4089999999999997E-3</v>
      </c>
      <c r="M95">
        <f t="shared" si="23"/>
        <v>4.4089999999999998</v>
      </c>
    </row>
    <row r="96" spans="1:13" x14ac:dyDescent="0.25">
      <c r="A96" s="1">
        <v>84.6</v>
      </c>
      <c r="B96" s="1">
        <f t="shared" si="21"/>
        <v>1.4765485471872026</v>
      </c>
      <c r="C96" s="1">
        <v>-8322.3469789999999</v>
      </c>
      <c r="D96">
        <f t="shared" si="22"/>
        <v>-145.25235627695338</v>
      </c>
      <c r="E96">
        <f t="shared" si="15"/>
        <v>77.529478011111109</v>
      </c>
      <c r="F96">
        <f t="shared" si="16"/>
        <v>84.599305950501702</v>
      </c>
      <c r="G96">
        <f t="shared" si="17"/>
        <v>84.599305950501702</v>
      </c>
      <c r="H96">
        <f t="shared" si="18"/>
        <v>133.41338078479205</v>
      </c>
      <c r="I96">
        <f t="shared" si="19"/>
        <v>27.045553033361383</v>
      </c>
      <c r="J96">
        <f t="shared" si="20"/>
        <v>53.033922454893194</v>
      </c>
      <c r="L96">
        <v>-3.735E-3</v>
      </c>
      <c r="M96">
        <f t="shared" si="23"/>
        <v>3.7349999999999999</v>
      </c>
    </row>
    <row r="97" spans="1:13" x14ac:dyDescent="0.25">
      <c r="A97" s="1">
        <v>85.5</v>
      </c>
      <c r="B97" s="1">
        <f t="shared" si="21"/>
        <v>1.4922565104551517</v>
      </c>
      <c r="C97" s="1">
        <v>-8435.0586320000002</v>
      </c>
      <c r="D97">
        <f t="shared" si="22"/>
        <v>-147.21954572716874</v>
      </c>
      <c r="E97">
        <f t="shared" si="15"/>
        <v>76.277126311111104</v>
      </c>
      <c r="F97">
        <f t="shared" si="16"/>
        <v>85.499307834422979</v>
      </c>
      <c r="G97">
        <f t="shared" si="17"/>
        <v>85.499307834422979</v>
      </c>
      <c r="H97">
        <f t="shared" si="18"/>
        <v>134.31338266871333</v>
      </c>
      <c r="I97">
        <f t="shared" si="19"/>
        <v>26.951965793889549</v>
      </c>
      <c r="J97">
        <f t="shared" si="20"/>
        <v>35.625274075740634</v>
      </c>
      <c r="L97">
        <v>-3.0360000000000001E-3</v>
      </c>
      <c r="M97">
        <f t="shared" si="23"/>
        <v>3.036</v>
      </c>
    </row>
    <row r="98" spans="1:13" x14ac:dyDescent="0.25">
      <c r="A98" s="1">
        <v>86.4</v>
      </c>
      <c r="B98" s="1">
        <f t="shared" si="21"/>
        <v>1.5079644737231008</v>
      </c>
      <c r="C98" s="1">
        <v>-8547.8933130000005</v>
      </c>
      <c r="D98">
        <f t="shared" si="22"/>
        <v>-149.18888242105623</v>
      </c>
      <c r="E98">
        <f t="shared" ref="E98:E102" si="24">l0+D98*p/(2*PI())</f>
        <v>75.023407633333321</v>
      </c>
      <c r="F98">
        <f t="shared" ref="F98:F102" si="25">DEGREES(ACOS((E98*E98-a*a-b*b)/(2*a*b)))-alpha</f>
        <v>86.399309408060219</v>
      </c>
      <c r="G98">
        <f t="shared" si="17"/>
        <v>86.399309408060219</v>
      </c>
      <c r="H98">
        <f t="shared" si="18"/>
        <v>135.21338424235057</v>
      </c>
      <c r="I98">
        <f t="shared" ref="I98:I129" si="26">DEGREES(ATAN(bb*SIN(RADIANS(H98))/(bb*COS(RADIANS(G98))+a)))</f>
        <v>26.850648039269753</v>
      </c>
      <c r="J98">
        <f t="shared" ref="J98:J129" si="27">(p*Ll*nb*M*9.8/bb)*COS(RADIANS(F98))/SIN(RADIANS(F98)+RADIANS(alpha)-I98)</f>
        <v>23.864366636927194</v>
      </c>
      <c r="L98">
        <v>-2.3770000000000002E-3</v>
      </c>
      <c r="M98">
        <f t="shared" si="23"/>
        <v>2.3770000000000002</v>
      </c>
    </row>
    <row r="99" spans="1:13" x14ac:dyDescent="0.25">
      <c r="A99" s="1">
        <v>87.3</v>
      </c>
      <c r="B99" s="1">
        <f t="shared" si="21"/>
        <v>1.5236724369910497</v>
      </c>
      <c r="C99" s="1">
        <v>-8660.8287450000007</v>
      </c>
      <c r="D99">
        <f t="shared" si="22"/>
        <v>-151.1599775516184</v>
      </c>
      <c r="E99">
        <f t="shared" si="24"/>
        <v>73.768569499999984</v>
      </c>
      <c r="F99">
        <f t="shared" si="25"/>
        <v>87.299310663472085</v>
      </c>
      <c r="G99">
        <f t="shared" si="17"/>
        <v>87.299310663472085</v>
      </c>
      <c r="H99">
        <f t="shared" si="18"/>
        <v>136.11338549776244</v>
      </c>
      <c r="I99">
        <f t="shared" si="26"/>
        <v>26.741321534772361</v>
      </c>
      <c r="J99">
        <f t="shared" si="27"/>
        <v>15.448436941847078</v>
      </c>
      <c r="L99">
        <v>-1.7149999999999999E-3</v>
      </c>
      <c r="M99">
        <f t="shared" si="23"/>
        <v>1.7149999999999999</v>
      </c>
    </row>
    <row r="100" spans="1:13" x14ac:dyDescent="0.25">
      <c r="A100" s="1">
        <v>88.2</v>
      </c>
      <c r="B100" s="1">
        <f t="shared" si="21"/>
        <v>1.5393804002589988</v>
      </c>
      <c r="C100" s="1">
        <v>-8773.8415690000002</v>
      </c>
      <c r="D100">
        <f t="shared" si="22"/>
        <v>-153.13242342739525</v>
      </c>
      <c r="E100">
        <f t="shared" si="24"/>
        <v>72.512871455555555</v>
      </c>
      <c r="F100">
        <f t="shared" si="25"/>
        <v>88.19931158007617</v>
      </c>
      <c r="G100">
        <f t="shared" si="17"/>
        <v>88.199311580076156</v>
      </c>
      <c r="H100">
        <f t="shared" si="18"/>
        <v>137.01338641436652</v>
      </c>
      <c r="I100">
        <f t="shared" si="26"/>
        <v>26.623694193756187</v>
      </c>
      <c r="J100">
        <f t="shared" si="27"/>
        <v>9.1249421687629457</v>
      </c>
      <c r="L100">
        <v>-1.0189999999999999E-3</v>
      </c>
      <c r="M100">
        <f t="shared" si="23"/>
        <v>1.0189999999999999</v>
      </c>
    </row>
    <row r="101" spans="1:13" x14ac:dyDescent="0.25">
      <c r="A101" s="1">
        <v>89.1</v>
      </c>
      <c r="B101" s="1">
        <f t="shared" si="21"/>
        <v>1.5550883635269475</v>
      </c>
      <c r="C101" s="1">
        <v>-8886.9072550000001</v>
      </c>
      <c r="D101">
        <f t="shared" si="22"/>
        <v>-155.10579191912132</v>
      </c>
      <c r="E101">
        <f t="shared" si="24"/>
        <v>71.256586055555545</v>
      </c>
      <c r="F101">
        <f t="shared" si="25"/>
        <v>89.099312141992328</v>
      </c>
      <c r="G101">
        <f t="shared" si="17"/>
        <v>89.099312141992328</v>
      </c>
      <c r="H101">
        <f t="shared" si="18"/>
        <v>137.91338697628268</v>
      </c>
      <c r="I101">
        <f t="shared" si="26"/>
        <v>26.497459346435058</v>
      </c>
      <c r="J101">
        <f t="shared" si="27"/>
        <v>4.1418286902959887</v>
      </c>
      <c r="L101">
        <v>-3.5399999999999999E-4</v>
      </c>
      <c r="M101">
        <f t="shared" si="23"/>
        <v>0.35399999999999998</v>
      </c>
    </row>
    <row r="102" spans="1:13" x14ac:dyDescent="0.25">
      <c r="A102" s="1">
        <v>90</v>
      </c>
      <c r="B102" s="1">
        <f t="shared" si="21"/>
        <v>1.5707963267948966</v>
      </c>
      <c r="C102" s="1">
        <v>-9000.0000020000007</v>
      </c>
      <c r="D102">
        <f t="shared" si="22"/>
        <v>-157.07963271439627</v>
      </c>
      <c r="E102">
        <f t="shared" si="24"/>
        <v>69.999999977777762</v>
      </c>
      <c r="F102">
        <f t="shared" si="25"/>
        <v>89.99931234124449</v>
      </c>
      <c r="G102">
        <f t="shared" si="17"/>
        <v>89.99931234124449</v>
      </c>
      <c r="H102">
        <f t="shared" si="18"/>
        <v>138.81338717553484</v>
      </c>
      <c r="I102">
        <f t="shared" si="26"/>
        <v>26.362294970928993</v>
      </c>
      <c r="J102">
        <f t="shared" si="27"/>
        <v>2.9378979783152249E-3</v>
      </c>
      <c r="L102">
        <v>2.99E-4</v>
      </c>
      <c r="M102">
        <f t="shared" si="23"/>
        <v>0.29899999999999999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workbookViewId="0">
      <selection activeCell="L2" sqref="L2:L102"/>
    </sheetView>
  </sheetViews>
  <sheetFormatPr baseColWidth="10" defaultColWidth="9.140625" defaultRowHeight="15" x14ac:dyDescent="0.25"/>
  <cols>
    <col min="3" max="3" width="2.42578125" customWidth="1"/>
  </cols>
  <sheetData>
    <row r="1" spans="1:12" x14ac:dyDescent="0.25">
      <c r="A1" t="s">
        <v>2</v>
      </c>
      <c r="B1">
        <v>106.3</v>
      </c>
      <c r="D1" t="s">
        <v>21</v>
      </c>
      <c r="E1" t="s">
        <v>20</v>
      </c>
      <c r="F1" t="s">
        <v>23</v>
      </c>
      <c r="G1" t="s">
        <v>22</v>
      </c>
      <c r="H1" t="s">
        <v>26</v>
      </c>
      <c r="I1" t="s">
        <v>25</v>
      </c>
      <c r="J1" t="s">
        <v>8</v>
      </c>
      <c r="K1" t="s">
        <v>27</v>
      </c>
      <c r="L1" t="s">
        <v>28</v>
      </c>
    </row>
    <row r="2" spans="1:12" x14ac:dyDescent="0.25">
      <c r="A2" t="s">
        <v>3</v>
      </c>
      <c r="B2">
        <v>80</v>
      </c>
      <c r="D2">
        <f>0</f>
        <v>0</v>
      </c>
      <c r="E2">
        <f>RADIANS(D2)</f>
        <v>0</v>
      </c>
      <c r="F2">
        <f>alp+D2</f>
        <v>48.814074834290352</v>
      </c>
      <c r="G2">
        <f>RADIANS(F2)</f>
        <v>0.85196632717327203</v>
      </c>
      <c r="H2">
        <f>DEGREES(I2)-DEGREES($I$2)</f>
        <v>0</v>
      </c>
      <c r="I2">
        <f>ATAN2(bbb*SIN(G2),bbb*COS(G2)+aaa)</f>
        <v>1.2087842881965676</v>
      </c>
      <c r="J2">
        <f>SQRT(aaa^2+bbb^2+2*aaa*bbb*(COS(G2)))</f>
        <v>169.99863637873028</v>
      </c>
      <c r="K2">
        <f>(J2-lam)*2*PI()/ppp</f>
        <v>-2.1419712816122642E-3</v>
      </c>
      <c r="L2">
        <f>ppp*lll*mmm*nnn*ggg*COS(E2)/(bbb*SIN(-E2-RADIANS(alp)+I2))*1/(2*PI())</f>
        <v>103.67851074739711</v>
      </c>
    </row>
    <row r="3" spans="1:12" x14ac:dyDescent="0.25">
      <c r="A3" t="s">
        <v>4</v>
      </c>
      <c r="B3">
        <v>70</v>
      </c>
      <c r="D3">
        <f>D2+90/100</f>
        <v>0.9</v>
      </c>
      <c r="E3">
        <f t="shared" ref="E3:E66" si="0">RADIANS(D3)</f>
        <v>1.5707963267948967E-2</v>
      </c>
      <c r="F3">
        <f>alp+D3</f>
        <v>49.714074834290351</v>
      </c>
      <c r="G3">
        <f t="shared" ref="G3:G66" si="1">RADIANS(F3)</f>
        <v>0.86767429044122102</v>
      </c>
      <c r="H3">
        <f t="shared" ref="H3:H66" si="2">DEGREES(I3)-DEGREES($I$2)</f>
        <v>-0.37343816926930629</v>
      </c>
      <c r="I3">
        <f>ATAN2(bbb*SIN(G3),bbb*COS(G3)+aaa)</f>
        <v>1.2022665625901985</v>
      </c>
      <c r="J3">
        <f>SQRT(aaa^2+bbb^2+2*aaa*bbb*(COS(G3)))</f>
        <v>169.40219529161524</v>
      </c>
      <c r="K3">
        <f>(J3-lam)*2*PI()/ppp</f>
        <v>-0.93902944007147071</v>
      </c>
      <c r="L3">
        <f>ppp*lll*mmm*nnn*ggg*COS(E3)/(bbb*SIN(-E3-RADIANS(alp)+I3))*1/(2*PI())</f>
        <v>110.26677956676549</v>
      </c>
    </row>
    <row r="4" spans="1:12" x14ac:dyDescent="0.25">
      <c r="A4" t="s">
        <v>5</v>
      </c>
      <c r="B4">
        <v>80</v>
      </c>
      <c r="D4">
        <f t="shared" ref="D4:D67" si="3">D3+90/100</f>
        <v>1.8</v>
      </c>
      <c r="E4">
        <f t="shared" si="0"/>
        <v>3.1415926535897934E-2</v>
      </c>
      <c r="F4">
        <f>alp+D4</f>
        <v>50.614074834290349</v>
      </c>
      <c r="G4">
        <f t="shared" si="1"/>
        <v>0.8833822537091699</v>
      </c>
      <c r="H4">
        <f t="shared" si="2"/>
        <v>-0.7463306726245662</v>
      </c>
      <c r="I4">
        <f>ATAN2(bbb*SIN(G4),bbb*COS(G4)+aaa)</f>
        <v>1.1957583606506452</v>
      </c>
      <c r="J4">
        <f>SQRT(aaa^2+bbb^2+2*aaa*bbb*(COS(G4)))</f>
        <v>168.79560930699449</v>
      </c>
      <c r="K4">
        <f>(J4-lam)*2*PI()/ppp</f>
        <v>-1.8918524765990108</v>
      </c>
      <c r="L4">
        <f>ppp*lll*mmm*nnn*ggg*COS(E4)/(bbb*SIN(-E4-RADIANS(alp)+I4))*1/(2*PI())</f>
        <v>117.78075002753233</v>
      </c>
    </row>
    <row r="5" spans="1:12" x14ac:dyDescent="0.25">
      <c r="A5" t="s">
        <v>6</v>
      </c>
      <c r="B5">
        <v>4</v>
      </c>
      <c r="D5">
        <f t="shared" si="3"/>
        <v>2.7</v>
      </c>
      <c r="E5">
        <f t="shared" si="0"/>
        <v>4.7123889803846901E-2</v>
      </c>
      <c r="F5">
        <f>alp+D5</f>
        <v>51.514074834290355</v>
      </c>
      <c r="G5">
        <f t="shared" si="1"/>
        <v>0.89909021697711899</v>
      </c>
      <c r="H5">
        <f t="shared" si="2"/>
        <v>-1.1186623219800538</v>
      </c>
      <c r="I5">
        <f>ATAN2(bbb*SIN(G5),bbb*COS(G5)+aaa)</f>
        <v>1.1892599474600107</v>
      </c>
      <c r="J5">
        <f>SQRT(aaa^2+bbb^2+2*aaa*bbb*(COS(G5)))</f>
        <v>168.17891913806687</v>
      </c>
      <c r="K5">
        <f>(J5-lam)*2*PI()/ppp</f>
        <v>-2.8605471287210387</v>
      </c>
      <c r="L5">
        <f>ppp*lll*mmm*nnn*ggg*COS(E5)/(bbb*SIN(-E5-RADIANS(alp)+I5))*1/(2*PI())</f>
        <v>126.43215978942663</v>
      </c>
    </row>
    <row r="6" spans="1:12" x14ac:dyDescent="0.25">
      <c r="A6" t="s">
        <v>7</v>
      </c>
      <c r="B6">
        <f>SQRT(d*d+(cc+b)^2)</f>
        <v>170</v>
      </c>
      <c r="D6">
        <f t="shared" si="3"/>
        <v>3.6</v>
      </c>
      <c r="E6">
        <f t="shared" si="0"/>
        <v>6.2831853071795868E-2</v>
      </c>
      <c r="F6">
        <f>alp+D6</f>
        <v>52.414074834290354</v>
      </c>
      <c r="G6">
        <f t="shared" si="1"/>
        <v>0.91479818024506798</v>
      </c>
      <c r="H6">
        <f t="shared" si="2"/>
        <v>-1.4904175763221303</v>
      </c>
      <c r="I6">
        <f>ATAN2(bbb*SIN(G6),bbb*COS(G6)+aaa)</f>
        <v>1.1827715942601527</v>
      </c>
      <c r="J6">
        <f>SQRT(aaa^2+bbb^2+2*aaa*bbb*(COS(G6)))</f>
        <v>167.55216622513905</v>
      </c>
      <c r="K6">
        <f>(J6-lam)*2*PI()/ppp</f>
        <v>-3.8450483021560711</v>
      </c>
      <c r="L6">
        <f>ppp*lll*mmm*nnn*ggg*COS(E6)/(bbb*SIN(-E6-RADIANS(alp)+I6))*1/(2*PI())</f>
        <v>136.50265279797478</v>
      </c>
    </row>
    <row r="7" spans="1:12" x14ac:dyDescent="0.25">
      <c r="A7" t="s">
        <v>9</v>
      </c>
      <c r="B7">
        <f>DEGREES(ATAN(d/cc))</f>
        <v>48.814074834290352</v>
      </c>
      <c r="D7">
        <f t="shared" si="3"/>
        <v>4.5</v>
      </c>
      <c r="E7">
        <f t="shared" si="0"/>
        <v>7.8539816339744828E-2</v>
      </c>
      <c r="F7">
        <f>alp+D7</f>
        <v>53.314074834290352</v>
      </c>
      <c r="G7">
        <f t="shared" si="1"/>
        <v>0.93050614351301686</v>
      </c>
      <c r="H7">
        <f t="shared" si="2"/>
        <v>-1.8615805284056393</v>
      </c>
      <c r="I7">
        <f>ATAN2(bbb*SIN(G7),bbb*COS(G7)+aaa)</f>
        <v>1.1762935786848734</v>
      </c>
      <c r="J7">
        <f>SQRT(aaa^2+bbb^2+2*aaa*bbb*(COS(G7)))</f>
        <v>166.91539273619441</v>
      </c>
      <c r="K7">
        <f>(J7-lam)*2*PI()/ppp</f>
        <v>-4.8452897595906839</v>
      </c>
      <c r="L7">
        <f>ppp*lll*mmm*nnn*ggg*COS(E7)/(bbb*SIN(-E7-RADIANS(alp)+I7))*1/(2*PI())</f>
        <v>148.37522930005227</v>
      </c>
    </row>
    <row r="8" spans="1:12" x14ac:dyDescent="0.25">
      <c r="A8" t="s">
        <v>14</v>
      </c>
      <c r="B8">
        <v>230</v>
      </c>
      <c r="D8">
        <f t="shared" si="3"/>
        <v>5.4</v>
      </c>
      <c r="E8">
        <f t="shared" si="0"/>
        <v>9.4247779607693802E-2</v>
      </c>
      <c r="F8">
        <f>alp+D8</f>
        <v>54.214074834290351</v>
      </c>
      <c r="G8">
        <f t="shared" si="1"/>
        <v>0.94621410678096585</v>
      </c>
      <c r="H8">
        <f t="shared" si="2"/>
        <v>-2.2321348909284211</v>
      </c>
      <c r="I8">
        <f>ATAN2(bbb*SIN(G8),bbb*COS(G8)+aaa)</f>
        <v>1.1698261850012222</v>
      </c>
      <c r="J8">
        <f>SQRT(aaa^2+bbb^2+2*aaa*bbb*(COS(G8)))</f>
        <v>166.26864156755209</v>
      </c>
      <c r="K8">
        <f>(J8-lam)*2*PI()/ppp</f>
        <v>-5.8612041196443325</v>
      </c>
      <c r="L8">
        <f>ppp*lll*mmm*nnn*ggg*COS(E8)/(bbb*SIN(-E8-RADIANS(alp)+I8))*1/(2*PI())</f>
        <v>162.58435336517107</v>
      </c>
    </row>
    <row r="9" spans="1:12" x14ac:dyDescent="0.25">
      <c r="A9" t="s">
        <v>15</v>
      </c>
      <c r="B9">
        <v>3</v>
      </c>
      <c r="D9">
        <f t="shared" si="3"/>
        <v>6.3000000000000007</v>
      </c>
      <c r="E9">
        <f t="shared" si="0"/>
        <v>0.10995574287564278</v>
      </c>
      <c r="F9">
        <f>alp+D9</f>
        <v>55.114074834290349</v>
      </c>
      <c r="G9">
        <f t="shared" si="1"/>
        <v>0.96192207004891472</v>
      </c>
      <c r="H9">
        <f t="shared" si="2"/>
        <v>-2.60206398215756</v>
      </c>
      <c r="I9">
        <f>ATAN2(bbb*SIN(G9),bbb*COS(G9)+aaa)</f>
        <v>1.1633697043603632</v>
      </c>
      <c r="J9">
        <f>SQRT(aaa^2+bbb^2+2*aaa*bbb*(COS(G9)))</f>
        <v>165.61195634462234</v>
      </c>
      <c r="K9">
        <f>(J9-lam)*2*PI()/ppp</f>
        <v>-6.8927228556828757</v>
      </c>
      <c r="L9">
        <f>ppp*lll*mmm*nnn*ggg*COS(E9)/(bbb*SIN(-E9-RADIANS(alp)+I9))*1/(2*PI())</f>
        <v>179.89904797152428</v>
      </c>
    </row>
    <row r="10" spans="1:12" x14ac:dyDescent="0.25">
      <c r="A10" t="s">
        <v>16</v>
      </c>
      <c r="B10">
        <v>0.67300000000000004</v>
      </c>
      <c r="D10">
        <f t="shared" si="3"/>
        <v>7.2000000000000011</v>
      </c>
      <c r="E10">
        <f t="shared" si="0"/>
        <v>0.12566370614359174</v>
      </c>
      <c r="F10">
        <f>alp+D10</f>
        <v>56.014074834290355</v>
      </c>
      <c r="G10">
        <f t="shared" si="1"/>
        <v>0.97763003331686382</v>
      </c>
      <c r="H10">
        <f t="shared" si="2"/>
        <v>-2.9713507109802464</v>
      </c>
      <c r="I10">
        <f>ATAN2(bbb*SIN(G10),bbb*COS(G10)+aaa)</f>
        <v>1.156924435058488</v>
      </c>
      <c r="J10">
        <f>SQRT(aaa^2+bbb^2+2*aaa*bbb*(COS(G10)))</f>
        <v>164.94538142276502</v>
      </c>
      <c r="K10">
        <f>(J10-lam)*2*PI()/ppp</f>
        <v>-7.9397762944699464</v>
      </c>
      <c r="L10">
        <f>ppp*lll*mmm*nnn*ggg*COS(E10)/(bbb*SIN(-E10-RADIANS(alp)+I10))*1/(2*PI())</f>
        <v>201.46743663665239</v>
      </c>
    </row>
    <row r="11" spans="1:12" x14ac:dyDescent="0.25">
      <c r="A11" t="s">
        <v>24</v>
      </c>
      <c r="B11">
        <v>9.8000000000000007</v>
      </c>
      <c r="D11">
        <f t="shared" si="3"/>
        <v>8.1000000000000014</v>
      </c>
      <c r="E11">
        <f t="shared" si="0"/>
        <v>0.14137166941154072</v>
      </c>
      <c r="F11">
        <f>alp+D11</f>
        <v>56.914074834290354</v>
      </c>
      <c r="G11">
        <f t="shared" si="1"/>
        <v>0.99333799658481281</v>
      </c>
      <c r="H11">
        <f t="shared" si="2"/>
        <v>-3.3399775613506364</v>
      </c>
      <c r="I11">
        <f>ATAN2(bbb*SIN(G11),bbb*COS(G11)+aaa)</f>
        <v>1.1504906828082682</v>
      </c>
      <c r="J11">
        <f>SQRT(aaa^2+bbb^2+2*aaa*bbb*(COS(G11)))</f>
        <v>164.26896188825808</v>
      </c>
      <c r="K11">
        <f>(J11-lam)*2*PI()/ppp</f>
        <v>-9.0022936146457742</v>
      </c>
      <c r="L11">
        <f>ppp*lll*mmm*nnn*ggg*COS(E11)/(bbb*SIN(-E11-RADIANS(alp)+I11))*1/(2*PI())</f>
        <v>229.08319443043635</v>
      </c>
    </row>
    <row r="12" spans="1:12" x14ac:dyDescent="0.25">
      <c r="D12">
        <f t="shared" si="3"/>
        <v>9.0000000000000018</v>
      </c>
      <c r="E12">
        <f t="shared" si="0"/>
        <v>0.15707963267948968</v>
      </c>
      <c r="F12">
        <f>alp+D12</f>
        <v>57.814074834290352</v>
      </c>
      <c r="G12">
        <f t="shared" si="1"/>
        <v>1.0090459598527617</v>
      </c>
      <c r="H12">
        <f t="shared" si="2"/>
        <v>-3.7079265761020537</v>
      </c>
      <c r="I12">
        <f>ATAN2(bbb*SIN(G12),bbb*COS(G12)+aaa)</f>
        <v>1.1440687610213869</v>
      </c>
      <c r="J12">
        <f>SQRT(aaa^2+bbb^2+2*aaa*bbb*(COS(G12)))</f>
        <v>163.58274355938354</v>
      </c>
      <c r="K12">
        <f>(J12-lam)*2*PI()/ppp</f>
        <v>-10.080202845021221</v>
      </c>
      <c r="L12">
        <f>ppp*lll*mmm*nnn*ggg*COS(E12)/(bbb*SIN(-E12-RADIANS(alp)+I12))*1/(2*PI())</f>
        <v>265.71348661795201</v>
      </c>
    </row>
    <row r="13" spans="1:12" x14ac:dyDescent="0.25">
      <c r="D13">
        <f t="shared" si="3"/>
        <v>9.9000000000000021</v>
      </c>
      <c r="E13">
        <f t="shared" si="0"/>
        <v>0.17278759594743867</v>
      </c>
      <c r="F13">
        <f>alp+D13</f>
        <v>58.714074834290358</v>
      </c>
      <c r="G13">
        <f t="shared" si="1"/>
        <v>1.0247539231207108</v>
      </c>
      <c r="H13">
        <f t="shared" si="2"/>
        <v>-4.0751793400926886</v>
      </c>
      <c r="I13">
        <f>ATAN2(bbb*SIN(G13),bbb*COS(G13)+aaa)</f>
        <v>1.1376589911027004</v>
      </c>
      <c r="J13">
        <f>SQRT(aaa^2+bbb^2+2*aaa*bbb*(COS(G13)))</f>
        <v>162.88677298763858</v>
      </c>
      <c r="K13">
        <f>(J13-lam)*2*PI()/ppp</f>
        <v>-11.173430862675556</v>
      </c>
      <c r="L13">
        <f>ppp*lll*mmm*nnn*ggg*COS(E13)/(bbb*SIN(-E13-RADIANS(alp)+I13))*1/(2*PI())</f>
        <v>316.64632487774344</v>
      </c>
    </row>
    <row r="14" spans="1:12" x14ac:dyDescent="0.25">
      <c r="D14">
        <f t="shared" si="3"/>
        <v>10.800000000000002</v>
      </c>
      <c r="E14">
        <f t="shared" si="0"/>
        <v>0.18849555921538763</v>
      </c>
      <c r="F14">
        <f>alp+D14</f>
        <v>59.614074834290356</v>
      </c>
      <c r="G14">
        <f t="shared" si="1"/>
        <v>1.0404618863886597</v>
      </c>
      <c r="H14">
        <f t="shared" si="2"/>
        <v>-4.4417169626509008</v>
      </c>
      <c r="I14">
        <f>ATAN2(bbb*SIN(G14),bbb*COS(G14)+aaa)</f>
        <v>1.1312617027566274</v>
      </c>
      <c r="J14">
        <f>SQRT(aaa^2+bbb^2+2*aaa*bbb*(COS(G14)))</f>
        <v>162.18109745908043</v>
      </c>
      <c r="K14">
        <f>(J14-lam)*2*PI()/ppp</f>
        <v>-12.281903390843738</v>
      </c>
      <c r="L14">
        <f>ppp*lll*mmm*nnn*ggg*COS(E14)/(bbb*SIN(-E14-RADIANS(alp)+I14))*1/(2*PI())</f>
        <v>392.31131333402203</v>
      </c>
    </row>
    <row r="15" spans="1:12" x14ac:dyDescent="0.25">
      <c r="D15">
        <f t="shared" si="3"/>
        <v>11.700000000000003</v>
      </c>
      <c r="E15">
        <f t="shared" si="0"/>
        <v>0.20420352248333662</v>
      </c>
      <c r="F15">
        <f>alp+D15</f>
        <v>60.514074834290355</v>
      </c>
      <c r="G15">
        <f t="shared" si="1"/>
        <v>1.0561698496566088</v>
      </c>
      <c r="H15">
        <f t="shared" si="2"/>
        <v>-4.8075200592843146</v>
      </c>
      <c r="I15">
        <f>ATAN2(bbb*SIN(G15),bbb*COS(G15)+aaa)</f>
        <v>1.1248772343063833</v>
      </c>
      <c r="J15">
        <f>SQRT(aaa^2+bbb^2+2*aaa*bbb*(COS(G15)))</f>
        <v>161.46576499581317</v>
      </c>
      <c r="K15">
        <f>(J15-lam)*2*PI()/ppp</f>
        <v>-13.405544996581094</v>
      </c>
      <c r="L15">
        <f>ppp*lll*mmm*nnn*ggg*COS(E15)/(bbb*SIN(-E15-RADIANS(alp)+I15))*1/(2*PI())</f>
        <v>516.53555465674117</v>
      </c>
    </row>
    <row r="16" spans="1:12" x14ac:dyDescent="0.25">
      <c r="D16">
        <f t="shared" si="3"/>
        <v>12.600000000000003</v>
      </c>
      <c r="E16">
        <f t="shared" si="0"/>
        <v>0.21991148575128558</v>
      </c>
      <c r="F16">
        <f>alp+D16</f>
        <v>61.414074834290354</v>
      </c>
      <c r="G16">
        <f t="shared" si="1"/>
        <v>1.0718778129245576</v>
      </c>
      <c r="H16">
        <f t="shared" si="2"/>
        <v>-5.1725687326148773</v>
      </c>
      <c r="I16">
        <f>ATAN2(bbb*SIN(G16),bbb*COS(G16)+aaa)</f>
        <v>1.118505933026728</v>
      </c>
      <c r="J16">
        <f>SQRT(aaa^2+bbb^2+2*aaa*bbb*(COS(G16)))</f>
        <v>160.74082435762634</v>
      </c>
      <c r="K16">
        <f>(J16-lam)*2*PI()/ppp</f>
        <v>-14.544279088189326</v>
      </c>
      <c r="L16">
        <f>ppp*lll*mmm*nnn*ggg*COS(E16)/(bbb*SIN(-E16-RADIANS(alp)+I16))*1/(2*PI())</f>
        <v>758.23289432452145</v>
      </c>
    </row>
    <row r="17" spans="4:12" x14ac:dyDescent="0.25">
      <c r="D17">
        <f t="shared" si="3"/>
        <v>13.500000000000004</v>
      </c>
      <c r="E17">
        <f t="shared" si="0"/>
        <v>0.23561944901923454</v>
      </c>
      <c r="F17">
        <f>alp+D17</f>
        <v>62.314074834290352</v>
      </c>
      <c r="G17">
        <f t="shared" si="1"/>
        <v>1.0875857761925065</v>
      </c>
      <c r="H17">
        <f t="shared" si="2"/>
        <v>-5.5368425525002323</v>
      </c>
      <c r="I17">
        <f>ATAN2(bbb*SIN(G17),bbb*COS(G17)+aaa)</f>
        <v>1.1121481554909116</v>
      </c>
      <c r="J17">
        <f>SQRT(aaa^2+bbb^2+2*aaa*bbb*(COS(G17)))</f>
        <v>160.00632504379459</v>
      </c>
      <c r="K17">
        <f>(J17-lam)*2*PI()/ppp</f>
        <v>-15.698027912389607</v>
      </c>
      <c r="L17">
        <f>ppp*lll*mmm*nnn*ggg*COS(E17)/(bbb*SIN(-E17-RADIANS(alp)+I17))*1/(2*PI())</f>
        <v>1433.7885860790366</v>
      </c>
    </row>
    <row r="18" spans="4:12" x14ac:dyDescent="0.25">
      <c r="D18">
        <f t="shared" si="3"/>
        <v>14.400000000000004</v>
      </c>
      <c r="E18">
        <f t="shared" si="0"/>
        <v>0.25132741228718353</v>
      </c>
      <c r="F18">
        <f>alp+D18</f>
        <v>63.214074834290358</v>
      </c>
      <c r="G18">
        <f t="shared" si="1"/>
        <v>1.1032937394604556</v>
      </c>
      <c r="H18">
        <f t="shared" si="2"/>
        <v>-5.9003205352986896</v>
      </c>
      <c r="I18">
        <f>ATAN2(bbb*SIN(G18),bbb*COS(G18)+aaa)</f>
        <v>1.1058042679325712</v>
      </c>
      <c r="J18">
        <f>SQRT(aaa^2+bbb^2+2*aaa*bbb*(COS(G18)))</f>
        <v>159.26231729504926</v>
      </c>
      <c r="K18">
        <f>(J18-lam)*2*PI()/ppp</f>
        <v>-16.866712551225717</v>
      </c>
      <c r="L18">
        <f>ppp*lll*mmm*nnn*ggg*COS(E18)/(bbb*SIN(-E18-RADIANS(alp)+I18))*1/(2*PI())</f>
        <v>13971.807270490908</v>
      </c>
    </row>
    <row r="19" spans="4:12" x14ac:dyDescent="0.25">
      <c r="D19">
        <f t="shared" si="3"/>
        <v>15.300000000000004</v>
      </c>
      <c r="E19">
        <f t="shared" si="0"/>
        <v>0.26703537555513251</v>
      </c>
      <c r="F19">
        <f>alp+D19</f>
        <v>64.114074834290363</v>
      </c>
      <c r="G19">
        <f t="shared" si="1"/>
        <v>1.1190017027284047</v>
      </c>
      <c r="H19">
        <f t="shared" si="2"/>
        <v>-6.2629811222334908</v>
      </c>
      <c r="I19">
        <f>ATAN2(bbb*SIN(G19),bbb*COS(G19)+aaa)</f>
        <v>1.0994746466233438</v>
      </c>
      <c r="J19">
        <f>SQRT(aaa^2+bbb^2+2*aaa*bbb*(COS(G19)))</f>
        <v>158.50885209573235</v>
      </c>
      <c r="K19">
        <f>(J19-lam)*2*PI()/ppp</f>
        <v>-18.050252918680496</v>
      </c>
      <c r="L19">
        <f>ppp*lll*mmm*nnn*ggg*COS(E19)/(bbb*SIN(-E19-RADIANS(alp)+I19))*1/(2*PI())</f>
        <v>-1788.9544315411695</v>
      </c>
    </row>
    <row r="20" spans="4:12" x14ac:dyDescent="0.25">
      <c r="D20">
        <f t="shared" si="3"/>
        <v>16.200000000000003</v>
      </c>
      <c r="E20">
        <f t="shared" si="0"/>
        <v>0.28274333882308145</v>
      </c>
      <c r="F20">
        <f>alp+D20</f>
        <v>65.014074834290355</v>
      </c>
      <c r="G20">
        <f t="shared" si="1"/>
        <v>1.1347096659963536</v>
      </c>
      <c r="H20">
        <f t="shared" si="2"/>
        <v>-6.6248021568087978</v>
      </c>
      <c r="I20">
        <f>ATAN2(bbb*SIN(G20),bbb*COS(G20)+aaa)</f>
        <v>1.0931596782670325</v>
      </c>
      <c r="J20">
        <f>SQRT(aaa^2+bbb^2+2*aaa*bbb*(COS(G20)))</f>
        <v>157.74598117614485</v>
      </c>
      <c r="K20">
        <f>(J20-lam)*2*PI()/ppp</f>
        <v>-19.248567756987185</v>
      </c>
      <c r="L20">
        <f>ppp*lll*mmm*nnn*ggg*COS(E20)/(bbb*SIN(-E20-RADIANS(alp)+I20))*1/(2*PI())</f>
        <v>-837.21790606959712</v>
      </c>
    </row>
    <row r="21" spans="4:12" x14ac:dyDescent="0.25">
      <c r="D21">
        <f t="shared" si="3"/>
        <v>17.100000000000001</v>
      </c>
      <c r="E21">
        <f t="shared" si="0"/>
        <v>0.29845130209103038</v>
      </c>
      <c r="F21">
        <f>alp+D21</f>
        <v>65.914074834290346</v>
      </c>
      <c r="G21">
        <f t="shared" si="1"/>
        <v>1.1504176292643022</v>
      </c>
      <c r="H21">
        <f t="shared" si="2"/>
        <v>-6.9857608612273978</v>
      </c>
      <c r="I21">
        <f>ATAN2(bbb*SIN(G21),bbb*COS(G21)+aaa)</f>
        <v>1.0868597604111949</v>
      </c>
      <c r="J21">
        <f>SQRT(aaa^2+bbb^2+2*aaa*bbb*(COS(G21)))</f>
        <v>156.97375701510168</v>
      </c>
      <c r="K21">
        <f>(J21-lam)*2*PI()/ppp</f>
        <v>-20.461574632616067</v>
      </c>
      <c r="L21">
        <f>ppp*lll*mmm*nnn*ggg*COS(E21)/(bbb*SIN(-E21-RADIANS(alp)+I21))*1/(2*PI())</f>
        <v>-544.96339007689733</v>
      </c>
    </row>
    <row r="22" spans="4:12" x14ac:dyDescent="0.25">
      <c r="D22">
        <f t="shared" si="3"/>
        <v>18</v>
      </c>
      <c r="E22">
        <f t="shared" si="0"/>
        <v>0.31415926535897931</v>
      </c>
      <c r="F22">
        <f>alp+D22</f>
        <v>66.814074834290352</v>
      </c>
      <c r="G22">
        <f t="shared" si="1"/>
        <v>1.1661255925322513</v>
      </c>
      <c r="H22">
        <f t="shared" si="2"/>
        <v>-7.3458338117570889</v>
      </c>
      <c r="I22">
        <f>ATAN2(bbb*SIN(G22),bbb*COS(G22)+aaa)</f>
        <v>1.0805753018770812</v>
      </c>
      <c r="J22">
        <f>SQRT(aaa^2+bbb^2+2*aaa*bbb*(COS(G22)))</f>
        <v>156.19223284270601</v>
      </c>
      <c r="K22">
        <f>(J22-lam)*2*PI()/ppp</f>
        <v>-21.689189931916619</v>
      </c>
      <c r="L22">
        <f>ppp*lll*mmm*nnn*ggg*COS(E22)/(bbb*SIN(-E22-RADIANS(alp)+I22))*1/(2*PI())</f>
        <v>-403.08356252721291</v>
      </c>
    </row>
    <row r="23" spans="4:12" x14ac:dyDescent="0.25">
      <c r="D23">
        <f t="shared" si="3"/>
        <v>18.899999999999999</v>
      </c>
      <c r="E23">
        <f t="shared" si="0"/>
        <v>0.32986722862692824</v>
      </c>
      <c r="F23">
        <f>alp+D23</f>
        <v>67.714074834290358</v>
      </c>
      <c r="G23">
        <f t="shared" si="1"/>
        <v>1.1818335558002004</v>
      </c>
      <c r="H23">
        <f t="shared" si="2"/>
        <v>-7.7049969129892588</v>
      </c>
      <c r="I23">
        <f>ATAN2(bbb*SIN(G23),bbb*COS(G23)+aaa)</f>
        <v>1.0743067232089061</v>
      </c>
      <c r="J23">
        <f>SQRT(aaa^2+bbb^2+2*aaa*bbb*(COS(G23)))</f>
        <v>155.40146264335752</v>
      </c>
      <c r="K23">
        <f>(J23-lam)*2*PI()/ppp</f>
        <v>-22.931328856392089</v>
      </c>
      <c r="L23">
        <f>ppp*lll*mmm*nnn*ggg*COS(E23)/(bbb*SIN(-E23-RADIANS(alp)+I23))*1/(2*PI())</f>
        <v>-319.25010213909451</v>
      </c>
    </row>
    <row r="24" spans="4:12" x14ac:dyDescent="0.25">
      <c r="D24">
        <f t="shared" si="3"/>
        <v>19.799999999999997</v>
      </c>
      <c r="E24">
        <f t="shared" si="0"/>
        <v>0.34557519189487718</v>
      </c>
      <c r="F24">
        <f>alp+D24</f>
        <v>68.614074834290349</v>
      </c>
      <c r="G24">
        <f t="shared" si="1"/>
        <v>1.1975415190681493</v>
      </c>
      <c r="H24">
        <f t="shared" si="2"/>
        <v>-8.0632253709302901</v>
      </c>
      <c r="I24">
        <f>ATAN2(bbb*SIN(G24),bbb*COS(G24)+aaa)</f>
        <v>1.0680544571434931</v>
      </c>
      <c r="J24">
        <f>SQRT(aaa^2+bbb^2+2*aaa*bbb*(COS(G24)))</f>
        <v>154.60150115900848</v>
      </c>
      <c r="K24">
        <f>(J24-lam)*2*PI()/ppp</f>
        <v>-24.187905417584954</v>
      </c>
      <c r="L24">
        <f>ppp*lll*mmm*nnn*ggg*COS(E24)/(bbb*SIN(-E24-RADIANS(alp)+I24))*1/(2*PI())</f>
        <v>-263.87782112239472</v>
      </c>
    </row>
    <row r="25" spans="4:12" x14ac:dyDescent="0.25">
      <c r="D25">
        <f t="shared" si="3"/>
        <v>20.699999999999996</v>
      </c>
      <c r="E25">
        <f t="shared" si="0"/>
        <v>0.36128315516282616</v>
      </c>
      <c r="F25">
        <f>alp+D25</f>
        <v>69.514074834290341</v>
      </c>
      <c r="G25">
        <f t="shared" si="1"/>
        <v>1.213249482336098</v>
      </c>
      <c r="H25">
        <f t="shared" si="2"/>
        <v>-8.4204936648622706</v>
      </c>
      <c r="I25">
        <f>ATAN2(bbb*SIN(G25),bbb*COS(G25)+aaa)</f>
        <v>1.0618189491013972</v>
      </c>
      <c r="J25">
        <f>SQRT(aaa^2+bbb^2+2*aaa*bbb*(COS(G25)))</f>
        <v>153.79240389268369</v>
      </c>
      <c r="K25">
        <f>(J25-lam)*2*PI()/ppp</f>
        <v>-25.458832431547716</v>
      </c>
      <c r="L25">
        <f>ppp*lll*mmm*nnn*ggg*COS(E25)/(bbb*SIN(-E25-RADIANS(alp)+I25))*1/(2*PI())</f>
        <v>-224.56693402445916</v>
      </c>
    </row>
    <row r="26" spans="4:12" x14ac:dyDescent="0.25">
      <c r="D26">
        <f t="shared" si="3"/>
        <v>21.599999999999994</v>
      </c>
      <c r="E26">
        <f t="shared" si="0"/>
        <v>0.3769911184307751</v>
      </c>
      <c r="F26">
        <f>alp+D26</f>
        <v>70.414074834290346</v>
      </c>
      <c r="G26">
        <f t="shared" si="1"/>
        <v>1.2289574456040471</v>
      </c>
      <c r="H26">
        <f t="shared" si="2"/>
        <v>-8.7767755179060956</v>
      </c>
      <c r="I26">
        <f>ATAN2(bbb*SIN(G26),bbb*COS(G26)+aaa)</f>
        <v>1.0556006577006758</v>
      </c>
      <c r="J26">
        <f>SQRT(aaa^2+bbb^2+2*aaa*bbb*(COS(G26)))</f>
        <v>152.97422711228108</v>
      </c>
      <c r="K26">
        <f>(J26-lam)*2*PI()/ppp</f>
        <v>-26.744021512873012</v>
      </c>
      <c r="L26">
        <f>ppp*lll*mmm*nnn*ggg*COS(E26)/(bbb*SIN(-E26-RADIANS(alp)+I26))*1/(2*PI())</f>
        <v>-195.20706650514902</v>
      </c>
    </row>
    <row r="27" spans="4:12" x14ac:dyDescent="0.25">
      <c r="D27">
        <f t="shared" si="3"/>
        <v>22.499999999999993</v>
      </c>
      <c r="E27">
        <f t="shared" si="0"/>
        <v>0.39269908169872403</v>
      </c>
      <c r="F27">
        <f>alp+D27</f>
        <v>71.314074834290352</v>
      </c>
      <c r="G27">
        <f t="shared" si="1"/>
        <v>1.2446654088719962</v>
      </c>
      <c r="H27">
        <f t="shared" si="2"/>
        <v>-9.132043866215291</v>
      </c>
      <c r="I27">
        <f>ATAN2(bbb*SIN(G27),bbb*COS(G27)+aaa)</f>
        <v>1.0494000552945584</v>
      </c>
      <c r="J27">
        <f>SQRT(aaa^2+bbb^2+2*aaa*bbb*(COS(G27)))</f>
        <v>152.14702785467014</v>
      </c>
      <c r="K27">
        <f>(J27-lam)*2*PI()/ppp</f>
        <v>-28.043383068255746</v>
      </c>
      <c r="L27">
        <f>ppp*lll*mmm*nnn*ggg*COS(E27)/(bbb*SIN(-E27-RADIANS(alp)+I27))*1/(2*PI())</f>
        <v>-172.43835596015973</v>
      </c>
    </row>
    <row r="28" spans="4:12" x14ac:dyDescent="0.25">
      <c r="D28">
        <f t="shared" si="3"/>
        <v>23.399999999999991</v>
      </c>
      <c r="E28">
        <f t="shared" si="0"/>
        <v>0.40840704496667296</v>
      </c>
      <c r="F28">
        <f>alp+D28</f>
        <v>72.214074834290344</v>
      </c>
      <c r="G28">
        <f t="shared" si="1"/>
        <v>1.260373372139945</v>
      </c>
      <c r="H28">
        <f t="shared" si="2"/>
        <v>-9.4862708267253666</v>
      </c>
      <c r="I28">
        <f>ATAN2(bbb*SIN(G28),bbb*COS(G28)+aaa)</f>
        <v>1.0432176285343255</v>
      </c>
      <c r="J28">
        <f>SQRT(aaa^2+bbb^2+2*aaa*bbb*(COS(G28)))</f>
        <v>151.31086393010708</v>
      </c>
      <c r="K28">
        <f>(J28-lam)*2*PI()/ppp</f>
        <v>-29.356826289557816</v>
      </c>
      <c r="L28">
        <f>ppp*lll*mmm*nnn*ggg*COS(E28)/(bbb*SIN(-E28-RADIANS(alp)+I28))*1/(2*PI())</f>
        <v>-154.26035247286603</v>
      </c>
    </row>
    <row r="29" spans="4:12" x14ac:dyDescent="0.25">
      <c r="D29">
        <f t="shared" si="3"/>
        <v>24.29999999999999</v>
      </c>
      <c r="E29">
        <f t="shared" si="0"/>
        <v>0.42411500823462189</v>
      </c>
      <c r="F29">
        <f>alp+D29</f>
        <v>73.114074834290335</v>
      </c>
      <c r="G29">
        <f t="shared" si="1"/>
        <v>1.2760813354078939</v>
      </c>
      <c r="H29">
        <f t="shared" si="2"/>
        <v>-9.8394276633778333</v>
      </c>
      <c r="I29">
        <f>ATAN2(bbb*SIN(G29),bbb*COS(G29)+aaa)</f>
        <v>1.0370538789588122</v>
      </c>
      <c r="J29">
        <f>SQRT(aaa^2+bbb^2+2*aaa*bbb*(COS(G29)))</f>
        <v>150.46579392698675</v>
      </c>
      <c r="K29">
        <f>(J29-lam)*2*PI()/ppp</f>
        <v>-30.684259146343777</v>
      </c>
      <c r="L29">
        <f>ppp*lll*mmm*nnn*ggg*COS(E29)/(bbb*SIN(-E29-RADIANS(alp)+I29))*1/(2*PI())</f>
        <v>-139.40763919394601</v>
      </c>
    </row>
    <row r="30" spans="4:12" x14ac:dyDescent="0.25">
      <c r="D30">
        <f t="shared" si="3"/>
        <v>25.199999999999989</v>
      </c>
      <c r="E30">
        <f t="shared" si="0"/>
        <v>0.43982297150257083</v>
      </c>
      <c r="F30">
        <f>alp+D30</f>
        <v>74.014074834290341</v>
      </c>
      <c r="G30">
        <f t="shared" si="1"/>
        <v>1.2917892986758428</v>
      </c>
      <c r="H30">
        <f t="shared" si="2"/>
        <v>-10.191484751733491</v>
      </c>
      <c r="I30">
        <f>ATAN2(bbb*SIN(G30),bbb*COS(G30)+aaa)</f>
        <v>1.0309093236120215</v>
      </c>
      <c r="J30">
        <f>SQRT(aaa^2+bbb^2+2*aaa*bbb*(COS(G30)))</f>
        <v>149.61187721695248</v>
      </c>
      <c r="K30">
        <f>(J30-lam)*2*PI()/ppp</f>
        <v>-32.02558837785439</v>
      </c>
      <c r="L30">
        <f>ppp*lll*mmm*nnn*ggg*COS(E30)/(bbb*SIN(-E30-RADIANS(alp)+I30))*1/(2*PI())</f>
        <v>-127.0406337741684</v>
      </c>
    </row>
    <row r="31" spans="4:12" x14ac:dyDescent="0.25">
      <c r="D31">
        <f t="shared" si="3"/>
        <v>26.099999999999987</v>
      </c>
      <c r="E31">
        <f t="shared" si="0"/>
        <v>0.45553093477051981</v>
      </c>
      <c r="F31">
        <f>alp+D31</f>
        <v>74.914074834290346</v>
      </c>
      <c r="G31">
        <f t="shared" si="1"/>
        <v>1.3074972619437919</v>
      </c>
      <c r="H31">
        <f t="shared" si="2"/>
        <v>-10.542411541884107</v>
      </c>
      <c r="I31">
        <f>ATAN2(bbb*SIN(G31),bbb*COS(G31)+aaa)</f>
        <v>1.0247844956904379</v>
      </c>
      <c r="J31">
        <f>SQRT(aaa^2+bbb^2+2*aaa*bbb*(COS(G31)))</f>
        <v>148.74917396038643</v>
      </c>
      <c r="K31">
        <f>(J31-lam)*2*PI()/ppp</f>
        <v>-33.38071948438234</v>
      </c>
      <c r="L31">
        <f>ppp*lll*mmm*nnn*ggg*COS(E31)/(bbb*SIN(-E31-RADIANS(alp)+I31))*1/(2*PI())</f>
        <v>-116.58035805463047</v>
      </c>
    </row>
    <row r="32" spans="4:12" x14ac:dyDescent="0.25">
      <c r="D32">
        <f t="shared" si="3"/>
        <v>26.999999999999986</v>
      </c>
      <c r="E32">
        <f t="shared" si="0"/>
        <v>0.47123889803846875</v>
      </c>
      <c r="F32">
        <f>alp+D32</f>
        <v>75.814074834290338</v>
      </c>
      <c r="G32">
        <f t="shared" si="1"/>
        <v>1.3232052252117408</v>
      </c>
      <c r="H32">
        <f t="shared" si="2"/>
        <v>-10.892176519565673</v>
      </c>
      <c r="I32">
        <f>ATAN2(bbb*SIN(G32),bbb*COS(G32)+aaa)</f>
        <v>1.0186799452217301</v>
      </c>
      <c r="J32">
        <f>SQRT(aaa^2+bbb^2+2*aaa*bbb*(COS(G32)))</f>
        <v>147.87774511230441</v>
      </c>
      <c r="K32">
        <f>(J32-lam)*2*PI()/ppp</f>
        <v>-34.749556718012677</v>
      </c>
      <c r="L32">
        <f>ppp*lll*mmm*nnn*ggg*COS(E32)/(bbb*SIN(-E32-RADIANS(alp)+I32))*1/(2*PI())</f>
        <v>-107.61460150556351</v>
      </c>
    </row>
    <row r="33" spans="4:12" x14ac:dyDescent="0.25">
      <c r="D33">
        <f t="shared" si="3"/>
        <v>27.899999999999984</v>
      </c>
      <c r="E33">
        <f t="shared" si="0"/>
        <v>0.48694686130641768</v>
      </c>
      <c r="F33">
        <f>alp+D33</f>
        <v>76.714074834290329</v>
      </c>
      <c r="G33">
        <f t="shared" si="1"/>
        <v>1.3389131884796897</v>
      </c>
      <c r="H33">
        <f t="shared" si="2"/>
        <v>-11.24074716537023</v>
      </c>
      <c r="I33">
        <f>ATAN2(bbb*SIN(G33),bbb*COS(G33)+aaa)</f>
        <v>1.0125962397766377</v>
      </c>
      <c r="J33">
        <f>SQRT(aaa^2+bbb^2+2*aaa*bbb*(COS(G33)))</f>
        <v>146.99765242868065</v>
      </c>
      <c r="K33">
        <f>(J33-lam)*2*PI()/ppp</f>
        <v>-36.132003072687944</v>
      </c>
      <c r="L33">
        <f>ppp*lll*mmm*nnn*ggg*COS(E33)/(bbb*SIN(-E33-RADIANS(alp)+I33))*1/(2*PI())</f>
        <v>-99.841906435784082</v>
      </c>
    </row>
    <row r="34" spans="4:12" x14ac:dyDescent="0.25">
      <c r="D34">
        <f t="shared" si="3"/>
        <v>28.799999999999983</v>
      </c>
      <c r="E34">
        <f t="shared" si="0"/>
        <v>0.50265482457436661</v>
      </c>
      <c r="F34">
        <f>alp+D34</f>
        <v>77.614074834290335</v>
      </c>
      <c r="G34">
        <f t="shared" si="1"/>
        <v>1.3546211517476388</v>
      </c>
      <c r="H34">
        <f t="shared" si="2"/>
        <v>-11.588089911946604</v>
      </c>
      <c r="I34">
        <f>ATAN2(bbb*SIN(G34),bbb*COS(G34)+aaa)</f>
        <v>1.0065339652159597</v>
      </c>
      <c r="J34">
        <f>SQRT(aaa^2+bbb^2+2*aaa*bbb*(COS(G34)))</f>
        <v>146.10895847323053</v>
      </c>
      <c r="K34">
        <f>(J34-lam)*2*PI()/ppp</f>
        <v>-37.527960273553823</v>
      </c>
      <c r="L34">
        <f>ppp*lll*mmm*nnn*ggg*COS(E34)/(bbb*SIN(-E34-RADIANS(alp)+I34))*1/(2*PI())</f>
        <v>-93.036709322335128</v>
      </c>
    </row>
    <row r="35" spans="4:12" x14ac:dyDescent="0.25">
      <c r="D35">
        <f t="shared" si="3"/>
        <v>29.699999999999982</v>
      </c>
      <c r="E35">
        <f t="shared" si="0"/>
        <v>0.5183627878423156</v>
      </c>
      <c r="F35">
        <f>alp+D35</f>
        <v>78.514074834290341</v>
      </c>
      <c r="G35">
        <f t="shared" si="1"/>
        <v>1.3703291150155879</v>
      </c>
      <c r="H35">
        <f t="shared" si="2"/>
        <v>-11.934170099073135</v>
      </c>
      <c r="I35">
        <f>ATAN2(bbb*SIN(G35),bbb*COS(G35)+aaa)</f>
        <v>1.0004937264746836</v>
      </c>
      <c r="J35">
        <f>SQRT(aaa^2+bbb^2+2*aaa*bbb*(COS(G35)))</f>
        <v>145.21172662467933</v>
      </c>
      <c r="K35">
        <f>(J35-lam)*2*PI()/ppp</f>
        <v>-38.937328765541444</v>
      </c>
      <c r="L35">
        <f>ppp*lll*mmm*nnn*ggg*COS(E35)/(bbb*SIN(-E35-RADIANS(alp)+I35))*1/(2*PI())</f>
        <v>-87.026868163193427</v>
      </c>
    </row>
    <row r="36" spans="4:12" x14ac:dyDescent="0.25">
      <c r="D36">
        <f t="shared" si="3"/>
        <v>30.59999999999998</v>
      </c>
      <c r="E36">
        <f t="shared" si="0"/>
        <v>0.53407075111026447</v>
      </c>
      <c r="F36">
        <f>alp+D36</f>
        <v>79.414074834290332</v>
      </c>
      <c r="G36">
        <f t="shared" si="1"/>
        <v>1.3860370782835365</v>
      </c>
      <c r="H36">
        <f t="shared" si="2"/>
        <v>-12.278951926477987</v>
      </c>
      <c r="I36">
        <f>ATAN2(bbb*SIN(G36),bbb*COS(G36)+aaa)</f>
        <v>0.9944761483854262</v>
      </c>
      <c r="J36">
        <f>SQRT(aaa^2+bbb^2+2*aaa*bbb*(COS(G36)))</f>
        <v>144.30602108454906</v>
      </c>
      <c r="K36">
        <f>(J36-lam)*2*PI()/ppp</f>
        <v>-40.360007701135856</v>
      </c>
      <c r="L36">
        <f>ppp*lll*mmm*nnn*ggg*COS(E36)/(bbb*SIN(-E36-RADIANS(alp)+I36))*1/(2*PI())</f>
        <v>-81.678728395675833</v>
      </c>
    </row>
    <row r="37" spans="4:12" x14ac:dyDescent="0.25">
      <c r="D37">
        <f t="shared" si="3"/>
        <v>31.499999999999979</v>
      </c>
      <c r="E37">
        <f t="shared" si="0"/>
        <v>0.54977871437821346</v>
      </c>
      <c r="F37">
        <f>alp+D37</f>
        <v>80.314074834290324</v>
      </c>
      <c r="G37">
        <f t="shared" si="1"/>
        <v>1.4017450415514854</v>
      </c>
      <c r="H37">
        <f t="shared" si="2"/>
        <v>-12.622398404273994</v>
      </c>
      <c r="I37">
        <f>ATAN2(bbb*SIN(G37),bbb*COS(G37)+aaa)</f>
        <v>0.98848187654350816</v>
      </c>
      <c r="J37">
        <f>SQRT(aaa^2+bbb^2+2*aaa*bbb*(COS(G37)))</f>
        <v>143.39190688549607</v>
      </c>
      <c r="K37">
        <f>(J37-lam)*2*PI()/ppp</f>
        <v>-41.795894927279349</v>
      </c>
      <c r="L37">
        <f>ppp*lll*mmm*nnn*ggg*COS(E37)/(bbb*SIN(-E37-RADIANS(alp)+I37))*1/(2*PI())</f>
        <v>-76.886933265720032</v>
      </c>
    </row>
    <row r="38" spans="4:12" x14ac:dyDescent="0.25">
      <c r="D38">
        <f t="shared" si="3"/>
        <v>32.399999999999977</v>
      </c>
      <c r="E38">
        <f t="shared" si="0"/>
        <v>0.56548667764616234</v>
      </c>
      <c r="F38">
        <f>alp+D38</f>
        <v>81.214074834290329</v>
      </c>
      <c r="G38">
        <f t="shared" si="1"/>
        <v>1.4174530048194345</v>
      </c>
      <c r="H38">
        <f t="shared" si="2"/>
        <v>-12.964471300866542</v>
      </c>
      <c r="I38">
        <f>ATAN2(bbb*SIN(G38),bbb*COS(G38)+aaa)</f>
        <v>0.98251157821613411</v>
      </c>
      <c r="J38">
        <f>SQRT(aaa^2+bbb^2+2*aaa*bbb*(COS(G38)))</f>
        <v>142.46944990023496</v>
      </c>
      <c r="K38">
        <f>(J38-lam)*2*PI()/ppp</f>
        <v>-43.244886971353793</v>
      </c>
      <c r="L38">
        <f>ppp*lll*mmm*nnn*ggg*COS(E38)/(bbb*SIN(-E38-RADIANS(alp)+I38))*1/(2*PI())</f>
        <v>-72.567308579860637</v>
      </c>
    </row>
    <row r="39" spans="4:12" x14ac:dyDescent="0.25">
      <c r="D39">
        <f t="shared" si="3"/>
        <v>33.299999999999976</v>
      </c>
      <c r="E39">
        <f t="shared" si="0"/>
        <v>0.58119464091411133</v>
      </c>
      <c r="F39">
        <f>alp+D39</f>
        <v>82.114074834290335</v>
      </c>
      <c r="G39">
        <f t="shared" si="1"/>
        <v>1.4331609680873836</v>
      </c>
      <c r="H39">
        <f t="shared" si="2"/>
        <v>-13.305131088183025</v>
      </c>
      <c r="I39">
        <f>ATAN2(bbb*SIN(G39),bbb*COS(G39)+aaa)</f>
        <v>0.97656594329831792</v>
      </c>
      <c r="J39">
        <f>SQRT(aaa^2+bbb^2+2*aaa*bbb*(COS(G39)))</f>
        <v>141.53871685108692</v>
      </c>
      <c r="K39">
        <f>(J39-lam)*2*PI()/ppp</f>
        <v>-44.706879026182158</v>
      </c>
      <c r="L39">
        <f>ppp*lll*mmm*nnn*ggg*COS(E39)/(bbb*SIN(-E39-RADIANS(alp)+I39))*1/(2*PI())</f>
        <v>-68.65179145730319</v>
      </c>
    </row>
    <row r="40" spans="4:12" x14ac:dyDescent="0.25">
      <c r="D40">
        <f t="shared" si="3"/>
        <v>34.199999999999974</v>
      </c>
      <c r="E40">
        <f t="shared" si="0"/>
        <v>0.5969026041820602</v>
      </c>
      <c r="F40">
        <f>alp+D40</f>
        <v>83.014074834290327</v>
      </c>
      <c r="G40">
        <f t="shared" si="1"/>
        <v>1.4488689313553322</v>
      </c>
      <c r="H40">
        <f t="shared" si="2"/>
        <v>-13.644336884062433</v>
      </c>
      <c r="I40">
        <f>ATAN2(bbb*SIN(G40),bbb*COS(G40)+aaa)</f>
        <v>0.97064568531837447</v>
      </c>
      <c r="J40">
        <f>SQRT(aaa^2+bbb^2+2*aaa*bbb*(COS(G40)))</f>
        <v>140.59977532019275</v>
      </c>
      <c r="K40">
        <f>(J40-lam)*2*PI()/ppp</f>
        <v>-46.181764933985896</v>
      </c>
      <c r="L40">
        <f>ppp*lll*mmm*nnn*ggg*COS(E40)/(bbb*SIN(-E40-RADIANS(alp)+I40))*1/(2*PI())</f>
        <v>-65.084749333788039</v>
      </c>
    </row>
    <row r="41" spans="4:12" x14ac:dyDescent="0.25">
      <c r="D41">
        <f t="shared" si="3"/>
        <v>35.099999999999973</v>
      </c>
      <c r="E41">
        <f t="shared" si="0"/>
        <v>0.61261056745000919</v>
      </c>
      <c r="F41">
        <f>alp+D41</f>
        <v>83.914074834290318</v>
      </c>
      <c r="G41">
        <f t="shared" si="1"/>
        <v>1.4645768946232811</v>
      </c>
      <c r="H41">
        <f t="shared" si="2"/>
        <v>-13.982046391632544</v>
      </c>
      <c r="I41">
        <f>ATAN2(bbb*SIN(G41),bbb*COS(G41)+aaa)</f>
        <v>0.96475154249598727</v>
      </c>
      <c r="J41">
        <f>SQRT(aaa^2+bbb^2+2*aaa*bbb*(COS(G41)))</f>
        <v>139.65269376043403</v>
      </c>
      <c r="K41">
        <f>(J41-lam)*2*PI()/ppp</f>
        <v>-47.669437169230065</v>
      </c>
      <c r="L41">
        <f>ppp*lll*mmm*nnn*ggg*COS(E41)/(bbb*SIN(-E41-RADIANS(alp)+I41))*1/(2*PI())</f>
        <v>-61.820263991195034</v>
      </c>
    </row>
    <row r="42" spans="4:12" x14ac:dyDescent="0.25">
      <c r="D42">
        <f t="shared" si="3"/>
        <v>35.999999999999972</v>
      </c>
      <c r="E42">
        <f t="shared" si="0"/>
        <v>0.62831853071795818</v>
      </c>
      <c r="F42">
        <f>alp+D42</f>
        <v>84.814074834290324</v>
      </c>
      <c r="G42">
        <f t="shared" si="1"/>
        <v>1.4802848578912302</v>
      </c>
      <c r="H42">
        <f t="shared" si="2"/>
        <v>-14.318215835489923</v>
      </c>
      <c r="I42">
        <f>ATAN2(bbb*SIN(G42),bbb*COS(G42)+aaa)</f>
        <v>0.95888427885607774</v>
      </c>
      <c r="J42">
        <f>SQRT(aaa^2+bbb^2+2*aaa*bbb*(COS(G42)))</f>
        <v>138.69754150710926</v>
      </c>
      <c r="K42">
        <f>(J42-lam)*2*PI()/ppp</f>
        <v>-49.169786820282482</v>
      </c>
      <c r="L42">
        <f>ppp*lll*mmm*nnn*ggg*COS(E42)/(bbb*SIN(-E42-RADIANS(alp)+I42))*1/(2*PI())</f>
        <v>-58.820097804663504</v>
      </c>
    </row>
    <row r="43" spans="4:12" x14ac:dyDescent="0.25">
      <c r="D43">
        <f t="shared" si="3"/>
        <v>36.89999999999997</v>
      </c>
      <c r="E43">
        <f t="shared" si="0"/>
        <v>0.64402649398590706</v>
      </c>
      <c r="F43">
        <f>alp+D43</f>
        <v>85.714074834290329</v>
      </c>
      <c r="G43">
        <f t="shared" si="1"/>
        <v>1.4959928211591793</v>
      </c>
      <c r="H43">
        <f t="shared" si="2"/>
        <v>-14.652799894485675</v>
      </c>
      <c r="I43">
        <f>ATAN2(bbb*SIN(G43),bbb*COS(G43)+aaa)</f>
        <v>0.953044685401915</v>
      </c>
      <c r="J43">
        <f>SQRT(aaa^2+bbb^2+2*aaa*bbb*(COS(G43)))</f>
        <v>137.73438879041407</v>
      </c>
      <c r="K43">
        <f>(J43-lam)*2*PI()/ppp</f>
        <v>-50.68270356980981</v>
      </c>
      <c r="L43">
        <f>ppp*lll*mmm*nnn*ggg*COS(E43)/(bbb*SIN(-E43-RADIANS(alp)+I43))*1/(2*PI())</f>
        <v>-56.052150311775584</v>
      </c>
    </row>
    <row r="44" spans="4:12" x14ac:dyDescent="0.25">
      <c r="D44">
        <f t="shared" si="3"/>
        <v>37.799999999999969</v>
      </c>
      <c r="E44">
        <f t="shared" si="0"/>
        <v>0.65973445725385604</v>
      </c>
      <c r="F44">
        <f>alp+D44</f>
        <v>86.614074834290321</v>
      </c>
      <c r="G44">
        <f t="shared" si="1"/>
        <v>1.5117007844271282</v>
      </c>
      <c r="H44">
        <f t="shared" si="2"/>
        <v>-14.985751630905639</v>
      </c>
      <c r="I44">
        <f>ATAN2(bbb*SIN(G44),bbb*COS(G44)+aaa)</f>
        <v>0.94723358135115432</v>
      </c>
      <c r="J44">
        <f>SQRT(aaa^2+bbb^2+2*aaa*bbb*(COS(G44)))</f>
        <v>136.76330674877934</v>
      </c>
      <c r="K44">
        <f>(J44-lam)*2*PI()/ppp</f>
        <v>-52.208075673826137</v>
      </c>
      <c r="L44">
        <f>ppp*lll*mmm*nnn*ggg*COS(E44)/(bbb*SIN(-E44-RADIANS(alp)+I44))*1/(2*PI())</f>
        <v>-53.489272512870407</v>
      </c>
    </row>
    <row r="45" spans="4:12" x14ac:dyDescent="0.25">
      <c r="D45">
        <f t="shared" si="3"/>
        <v>38.699999999999967</v>
      </c>
      <c r="E45">
        <f t="shared" si="0"/>
        <v>0.67544242052180492</v>
      </c>
      <c r="F45">
        <f>alp+D45</f>
        <v>87.514074834290312</v>
      </c>
      <c r="G45">
        <f t="shared" si="1"/>
        <v>1.5274087476950768</v>
      </c>
      <c r="H45">
        <f t="shared" si="2"/>
        <v>-15.317022415818919</v>
      </c>
      <c r="I45">
        <f>ATAN2(bbb*SIN(G45),bbb*COS(G45)+aaa)</f>
        <v>0.94145181543875156</v>
      </c>
      <c r="J45">
        <f>SQRT(aaa^2+bbb^2+2*aaa*bbb*(COS(G45)))</f>
        <v>135.7843674431241</v>
      </c>
      <c r="K45">
        <f>(J45-lam)*2*PI()/ppp</f>
        <v>-53.745789939304544</v>
      </c>
      <c r="L45">
        <f>ppp*lll*mmm*nnn*ggg*COS(E45)/(bbb*SIN(-E45-RADIANS(alp)+I45))*1/(2*PI())</f>
        <v>-51.108345764165094</v>
      </c>
    </row>
    <row r="46" spans="4:12" x14ac:dyDescent="0.25">
      <c r="D46">
        <f t="shared" si="3"/>
        <v>39.599999999999966</v>
      </c>
      <c r="E46">
        <f t="shared" si="0"/>
        <v>0.69115038378975391</v>
      </c>
      <c r="F46">
        <f>alp+D46</f>
        <v>88.414074834290318</v>
      </c>
      <c r="G46">
        <f t="shared" si="1"/>
        <v>1.5431167109630259</v>
      </c>
      <c r="H46">
        <f t="shared" si="2"/>
        <v>-15.646561850352739</v>
      </c>
      <c r="I46">
        <f>ATAN2(bbb*SIN(G46),bbb*COS(G46)+aaa)</f>
        <v>0.93570026729097611</v>
      </c>
      <c r="J46">
        <f>SQRT(aaa^2+bbb^2+2*aaa*bbb*(COS(G46)))</f>
        <v>134.7976438720849</v>
      </c>
      <c r="K46">
        <f>(J46-lam)*2*PI()/ppp</f>
        <v>-55.295731700254848</v>
      </c>
      <c r="L46">
        <f>ppp*lll*mmm*nnn*ggg*COS(E46)/(bbb*SIN(-E46-RADIANS(alp)+I46))*1/(2*PI())</f>
        <v>-48.889558844984379</v>
      </c>
    </row>
    <row r="47" spans="4:12" x14ac:dyDescent="0.25">
      <c r="D47">
        <f t="shared" si="3"/>
        <v>40.499999999999964</v>
      </c>
      <c r="E47">
        <f t="shared" si="0"/>
        <v>0.7068583470577029</v>
      </c>
      <c r="F47">
        <f>alp+D47</f>
        <v>89.314074834290324</v>
      </c>
      <c r="G47">
        <f t="shared" si="1"/>
        <v>1.558824674230975</v>
      </c>
      <c r="H47">
        <f t="shared" si="2"/>
        <v>-15.97431768263376</v>
      </c>
      <c r="I47">
        <f>ATAN2(bbb*SIN(G47),bbb*COS(G47)+aaa)</f>
        <v>0.92997984887505802</v>
      </c>
      <c r="J47">
        <f>SQRT(aaa^2+bbb^2+2*aaa*bbb*(COS(G47)))</f>
        <v>133.80320998828722</v>
      </c>
      <c r="K47">
        <f>(J47-lam)*2*PI()/ppp</f>
        <v>-56.85778479216463</v>
      </c>
      <c r="L47">
        <f>ppp*lll*mmm*nnn*ggg*COS(E47)/(bbb*SIN(-E47-RADIANS(alp)+I47))*1/(2*PI())</f>
        <v>-46.815835175036888</v>
      </c>
    </row>
    <row r="48" spans="4:12" x14ac:dyDescent="0.25">
      <c r="D48">
        <f t="shared" si="3"/>
        <v>41.399999999999963</v>
      </c>
      <c r="E48">
        <f t="shared" si="0"/>
        <v>0.72256631032565177</v>
      </c>
      <c r="F48">
        <f>alp+D48</f>
        <v>90.214074834290315</v>
      </c>
      <c r="G48">
        <f t="shared" si="1"/>
        <v>1.5745326374989239</v>
      </c>
      <c r="H48">
        <f t="shared" si="2"/>
        <v>-16.300235720117954</v>
      </c>
      <c r="I48">
        <f>ATAN2(bbb*SIN(G48),bbb*COS(G48)+aaa)</f>
        <v>0.92429150602932053</v>
      </c>
      <c r="J48">
        <f>SQRT(aaa^2+bbb^2+2*aaa*bbb*(COS(G48)))</f>
        <v>132.80114071572982</v>
      </c>
      <c r="K48">
        <f>(J48-lam)*2*PI()/ppp</f>
        <v>-58.431831524691844</v>
      </c>
      <c r="L48">
        <f>ppp*lll*mmm*nnn*ggg*COS(E48)/(bbb*SIN(-E48-RADIANS(alp)+I48))*1/(2*PI())</f>
        <v>-44.872375012894381</v>
      </c>
    </row>
    <row r="49" spans="4:12" x14ac:dyDescent="0.25">
      <c r="D49">
        <f t="shared" si="3"/>
        <v>42.299999999999962</v>
      </c>
      <c r="E49">
        <f t="shared" si="0"/>
        <v>0.73827427359360076</v>
      </c>
      <c r="F49">
        <f>alp+D49</f>
        <v>91.114074834290307</v>
      </c>
      <c r="G49">
        <f t="shared" si="1"/>
        <v>1.5902406007668726</v>
      </c>
      <c r="H49">
        <f t="shared" si="2"/>
        <v>-16.624259737010163</v>
      </c>
      <c r="I49">
        <f>ATAN2(bbb*SIN(G49),bbb*COS(G49)+aaa)</f>
        <v>0.91863622007901369</v>
      </c>
      <c r="J49">
        <f>SQRT(aaa^2+bbb^2+2*aaa*bbb*(COS(G49)))</f>
        <v>131.79151196835826</v>
      </c>
      <c r="K49">
        <f>(J49-lam)*2*PI()/ppp</f>
        <v>-60.017752652489605</v>
      </c>
      <c r="L49">
        <f>ppp*lll*mmm*nnn*ggg*COS(E49)/(bbb*SIN(-E49-RADIANS(alp)+I49))*1/(2*PI())</f>
        <v>-43.046286576129383</v>
      </c>
    </row>
    <row r="50" spans="4:12" x14ac:dyDescent="0.25">
      <c r="D50">
        <f t="shared" si="3"/>
        <v>43.19999999999996</v>
      </c>
      <c r="E50">
        <f t="shared" si="0"/>
        <v>0.75398223686154964</v>
      </c>
      <c r="F50">
        <f>alp+D50</f>
        <v>92.014074834290312</v>
      </c>
      <c r="G50">
        <f t="shared" si="1"/>
        <v>1.6059485640348217</v>
      </c>
      <c r="H50">
        <f t="shared" si="2"/>
        <v>-16.946331376453038</v>
      </c>
      <c r="I50">
        <f>ATAN2(bbb*SIN(G50),bbb*COS(G50)+aaa)</f>
        <v>0.9130150095434395</v>
      </c>
      <c r="J50">
        <f>SQRT(aaa^2+bbb^2+2*aaa*bbb*(COS(G50)))</f>
        <v>130.77440066990894</v>
      </c>
      <c r="K50">
        <f>(J50-lam)*2*PI()/ppp</f>
        <v>-61.615427344035389</v>
      </c>
      <c r="L50">
        <f>ppp*lll*mmm*nnn*ggg*COS(E50)/(bbb*SIN(-E50-RADIANS(alp)+I50))*1/(2*PI())</f>
        <v>-41.326286561727805</v>
      </c>
    </row>
    <row r="51" spans="4:12" x14ac:dyDescent="0.25">
      <c r="D51">
        <f t="shared" si="3"/>
        <v>44.099999999999959</v>
      </c>
      <c r="E51">
        <f t="shared" si="0"/>
        <v>0.76969020012949863</v>
      </c>
      <c r="F51">
        <f>alp+D51</f>
        <v>92.914074834290318</v>
      </c>
      <c r="G51">
        <f t="shared" si="1"/>
        <v>1.6216565273027708</v>
      </c>
      <c r="H51">
        <f t="shared" si="2"/>
        <v>-17.266390047140895</v>
      </c>
      <c r="I51">
        <f>ATAN2(bbb*SIN(G51),bbb*COS(G51)+aaa)</f>
        <v>0.90742893194038021</v>
      </c>
      <c r="J51">
        <f>SQRT(aaa^2+bbb^2+2*aaa*bbb*(COS(G51)))</f>
        <v>129.74988477511269</v>
      </c>
      <c r="K51">
        <f>(J51-lam)*2*PI()/ppp</f>
        <v>-63.224733148324326</v>
      </c>
      <c r="L51">
        <f>ppp*lll*mmm*nnn*ggg*COS(E51)/(bbb*SIN(-E51-RADIANS(alp)+I51))*1/(2*PI())</f>
        <v>-39.702455294246711</v>
      </c>
    </row>
    <row r="52" spans="4:12" x14ac:dyDescent="0.25">
      <c r="D52">
        <f t="shared" si="3"/>
        <v>44.999999999999957</v>
      </c>
      <c r="E52">
        <f t="shared" si="0"/>
        <v>0.7853981633974475</v>
      </c>
      <c r="F52">
        <f>alp+D52</f>
        <v>93.814074834290309</v>
      </c>
      <c r="G52">
        <f t="shared" si="1"/>
        <v>1.6373644905707196</v>
      </c>
      <c r="H52">
        <f t="shared" si="2"/>
        <v>-17.584372813988871</v>
      </c>
      <c r="I52">
        <f>ATAN2(bbb*SIN(G52),bbb*COS(G52)+aaa)</f>
        <v>0.90187908569428155</v>
      </c>
      <c r="J52">
        <f>SQRT(aaa^2+bbb^2+2*aaa*bbb*(COS(G52)))</f>
        <v>128.71804329235147</v>
      </c>
      <c r="K52">
        <f>(J52-lam)*2*PI()/ppp</f>
        <v>-64.845545959280258</v>
      </c>
      <c r="L52">
        <f>ppp*lll*mmm*nnn*ggg*COS(E52)/(bbb*SIN(-E52-RADIANS(alp)+I52))*1/(2*PI())</f>
        <v>-38.166035216770695</v>
      </c>
    </row>
    <row r="53" spans="4:12" x14ac:dyDescent="0.25">
      <c r="D53">
        <f t="shared" si="3"/>
        <v>45.899999999999956</v>
      </c>
      <c r="E53">
        <f t="shared" si="0"/>
        <v>0.80110612666539649</v>
      </c>
      <c r="F53">
        <f>alp+D53</f>
        <v>94.714074834290301</v>
      </c>
      <c r="G53">
        <f t="shared" si="1"/>
        <v>1.6530724538386685</v>
      </c>
      <c r="H53">
        <f t="shared" si="2"/>
        <v>-17.90021428245948</v>
      </c>
      <c r="I53">
        <f>ATAN2(bbb*SIN(G53),bbb*COS(G53)+aaa)</f>
        <v>0.89636661215513558</v>
      </c>
      <c r="J53">
        <f>SQRT(aaa^2+bbb^2+2*aaa*bbb*(COS(G53)))</f>
        <v>127.67895630787167</v>
      </c>
      <c r="K53">
        <f>(J53-lam)*2*PI()/ppp</f>
        <v>-66.477739977721498</v>
      </c>
      <c r="L53">
        <f>ppp*lll*mmm*nnn*ggg*COS(E53)/(bbb*SIN(-E53-RADIANS(alp)+I53))*1/(2*PI())</f>
        <v>-36.709264027573262</v>
      </c>
    </row>
    <row r="54" spans="4:12" x14ac:dyDescent="0.25">
      <c r="D54">
        <f t="shared" si="3"/>
        <v>46.799999999999955</v>
      </c>
      <c r="E54">
        <f t="shared" si="0"/>
        <v>0.81681408993334548</v>
      </c>
      <c r="F54">
        <f>alp+D54</f>
        <v>95.614074834290307</v>
      </c>
      <c r="G54">
        <f t="shared" si="1"/>
        <v>1.6687804171066174</v>
      </c>
      <c r="H54">
        <f t="shared" si="2"/>
        <v>-18.213846476118817</v>
      </c>
      <c r="I54">
        <f>ATAN2(bbb*SIN(G54),bbb*COS(G54)+aaa)</f>
        <v>0.89089269773552759</v>
      </c>
      <c r="J54">
        <f>SQRT(aaa^2+bbb^2+2*aaa*bbb*(COS(G54)))</f>
        <v>126.63270501166336</v>
      </c>
      <c r="K54">
        <f>(J54-lam)*2*PI()/ppp</f>
        <v>-68.121187670709915</v>
      </c>
      <c r="L54">
        <f>ppp*lll*mmm*nnn*ggg*COS(E54)/(bbb*SIN(-E54-RADIANS(alp)+I54))*1/(2*PI())</f>
        <v>-35.325235704229378</v>
      </c>
    </row>
    <row r="55" spans="4:12" x14ac:dyDescent="0.25">
      <c r="D55">
        <f t="shared" si="3"/>
        <v>47.699999999999953</v>
      </c>
      <c r="E55">
        <f t="shared" si="0"/>
        <v>0.83252205320129435</v>
      </c>
      <c r="F55">
        <f>alp+D55</f>
        <v>96.514074834290312</v>
      </c>
      <c r="G55">
        <f t="shared" si="1"/>
        <v>1.6844883803745665</v>
      </c>
      <c r="H55">
        <f t="shared" si="2"/>
        <v>-18.525198706961724</v>
      </c>
      <c r="I55">
        <f>ATAN2(bbb*SIN(G55),bbb*COS(G55)+aaa)</f>
        <v>0.88545857617388946</v>
      </c>
      <c r="J55">
        <f>SQRT(aaa^2+bbb^2+2*aaa*bbb*(COS(G55)))</f>
        <v>125.57937172512489</v>
      </c>
      <c r="K55">
        <f>(J55-lam)*2*PI()/ppp</f>
        <v>-69.775759728095352</v>
      </c>
      <c r="L55">
        <f>ppp*lll*mmm*nnn*ggg*COS(E55)/(bbb*SIN(-E55-RADIANS(alp)+I55))*1/(2*PI())</f>
        <v>-34.007784122705871</v>
      </c>
    </row>
    <row r="56" spans="4:12" x14ac:dyDescent="0.25">
      <c r="D56">
        <f t="shared" si="3"/>
        <v>48.599999999999952</v>
      </c>
      <c r="E56">
        <f t="shared" si="0"/>
        <v>0.84823001646924334</v>
      </c>
      <c r="F56">
        <f>alp+D56</f>
        <v>97.414074834290304</v>
      </c>
      <c r="G56">
        <f t="shared" si="1"/>
        <v>1.7001963436425154</v>
      </c>
      <c r="H56">
        <f t="shared" si="2"/>
        <v>-18.834197438010094</v>
      </c>
      <c r="I56">
        <f>ATAN2(bbb*SIN(G56),bbb*COS(G56)+aaa)</f>
        <v>0.88006553093261097</v>
      </c>
      <c r="J56">
        <f>SQRT(aaa^2+bbb^2+2*aaa*bbb*(COS(G56)))</f>
        <v>124.51903993064106</v>
      </c>
      <c r="K56">
        <f>(J56-lam)*2*PI()/ppp</f>
        <v>-71.441325016054392</v>
      </c>
      <c r="L56">
        <f>ppp*lll*mmm*nnn*ggg*COS(E56)/(bbb*SIN(-E56-RADIANS(alp)+I56))*1/(2*PI())</f>
        <v>-32.751385096539281</v>
      </c>
    </row>
    <row r="57" spans="4:12" x14ac:dyDescent="0.25">
      <c r="D57">
        <f t="shared" si="3"/>
        <v>49.49999999999995</v>
      </c>
      <c r="E57">
        <f t="shared" si="0"/>
        <v>0.86393797973719222</v>
      </c>
      <c r="F57">
        <f>alp+D57</f>
        <v>98.314074834290295</v>
      </c>
      <c r="G57">
        <f t="shared" si="1"/>
        <v>1.7159043069104642</v>
      </c>
      <c r="H57">
        <f t="shared" si="2"/>
        <v>-19.140766137649628</v>
      </c>
      <c r="I57">
        <f>ATAN2(bbb*SIN(G57),bbb*COS(G57)+aaa)</f>
        <v>0.8747148977403435</v>
      </c>
      <c r="J57">
        <f>SQRT(aaa^2+bbb^2+2*aaa*bbb*(COS(G57)))</f>
        <v>123.45179430321382</v>
      </c>
      <c r="K57">
        <f>(J57-lam)*2*PI()/ppp</f>
        <v>-73.117750527405022</v>
      </c>
      <c r="L57">
        <f>ppp*lll*mmm*nnn*ggg*COS(E57)/(bbb*SIN(-E57-RADIANS(alp)+I57))*1/(2*PI())</f>
        <v>-31.55107352014171</v>
      </c>
    </row>
    <row r="58" spans="4:12" x14ac:dyDescent="0.25">
      <c r="D58">
        <f t="shared" si="3"/>
        <v>50.399999999999949</v>
      </c>
      <c r="E58">
        <f t="shared" si="0"/>
        <v>0.87964594300514121</v>
      </c>
      <c r="F58">
        <f>alp+D58</f>
        <v>99.214074834290301</v>
      </c>
      <c r="G58">
        <f t="shared" si="1"/>
        <v>1.7316122701784133</v>
      </c>
      <c r="H58">
        <f t="shared" si="2"/>
        <v>-19.444825125128908</v>
      </c>
      <c r="I58">
        <f>ATAN2(bbb*SIN(G58),bbb*COS(G58)+aaa)</f>
        <v>0.86940806728854991</v>
      </c>
      <c r="J58">
        <f>SQRT(aaa^2+bbb^2+2*aaa*bbb*(COS(G58)))</f>
        <v>122.37772074429539</v>
      </c>
      <c r="K58">
        <f>(J58-lam)*2*PI()/ppp</f>
        <v>-74.804901328461611</v>
      </c>
      <c r="L58">
        <f>ppp*lll*mmm*nnn*ggg*COS(E58)/(bbb*SIN(-E58-RADIANS(alp)+I58))*1/(2*PI())</f>
        <v>-30.402372965401465</v>
      </c>
    </row>
    <row r="59" spans="4:12" x14ac:dyDescent="0.25">
      <c r="D59">
        <f t="shared" si="3"/>
        <v>51.299999999999947</v>
      </c>
      <c r="E59">
        <f t="shared" si="0"/>
        <v>0.89535390627309019</v>
      </c>
      <c r="F59">
        <f>alp+D59</f>
        <v>100.11407483429031</v>
      </c>
      <c r="G59">
        <f t="shared" si="1"/>
        <v>1.7473202334463622</v>
      </c>
      <c r="H59">
        <f t="shared" si="2"/>
        <v>-19.746291406598722</v>
      </c>
      <c r="I59">
        <f>ATAN2(bbb*SIN(G59),bbb*COS(G59)+aaa)</f>
        <v>0.86414648809315764</v>
      </c>
      <c r="J59">
        <f>SQRT(aaa^2+bbb^2+2*aaa*bbb*(COS(G59)))</f>
        <v>121.29690641798624</v>
      </c>
      <c r="K59">
        <f>(J59-lam)*2*PI()/ppp</f>
        <v>-76.502640502175325</v>
      </c>
      <c r="L59">
        <f>ppp*lll*mmm*nnn*ggg*COS(E59)/(bbb*SIN(-E59-RADIANS(alp)+I59))*1/(2*PI())</f>
        <v>-29.301235599470147</v>
      </c>
    </row>
    <row r="60" spans="4:12" x14ac:dyDescent="0.25">
      <c r="D60">
        <f t="shared" si="3"/>
        <v>52.199999999999946</v>
      </c>
      <c r="E60">
        <f t="shared" si="0"/>
        <v>0.91106186954103907</v>
      </c>
      <c r="F60">
        <f>alp+D60</f>
        <v>101.0140748342903</v>
      </c>
      <c r="G60">
        <f t="shared" si="1"/>
        <v>1.7630281967143111</v>
      </c>
      <c r="H60">
        <f t="shared" si="2"/>
        <v>-20.04507850102069</v>
      </c>
      <c r="I60">
        <f>ATAN2(bbb*SIN(G60),bbb*COS(G60)+aaa)</f>
        <v>0.85893166953302713</v>
      </c>
      <c r="J60">
        <f>SQRT(aaa^2+bbb^2+2*aaa*bbb*(COS(G60)))</f>
        <v>120.20943978977367</v>
      </c>
      <c r="K60">
        <f>(J60-lam)*2*PI()/ppp</f>
        <v>-78.210829087283656</v>
      </c>
      <c r="L60">
        <f>ppp*lll*mmm*nnn*ggg*COS(E60)/(bbb*SIN(-E60-RADIANS(alp)+I60))*1/(2*PI())</f>
        <v>-28.243990698903456</v>
      </c>
    </row>
    <row r="61" spans="4:12" x14ac:dyDescent="0.25">
      <c r="D61">
        <f t="shared" si="3"/>
        <v>53.099999999999945</v>
      </c>
      <c r="E61">
        <f t="shared" si="0"/>
        <v>0.92676983280898806</v>
      </c>
      <c r="F61">
        <f>alp+D61</f>
        <v>101.91407483429029</v>
      </c>
      <c r="G61">
        <f t="shared" si="1"/>
        <v>1.77873615998226</v>
      </c>
      <c r="H61">
        <f t="shared" si="2"/>
        <v>-20.341096255220009</v>
      </c>
      <c r="I61">
        <f>ATAN2(bbb*SIN(G61),bbb*COS(G61)+aaa)</f>
        <v>0.85376518507788979</v>
      </c>
      <c r="J61">
        <f>SQRT(aaa^2+bbb^2+2*aaa*bbb*(COS(G61)))</f>
        <v>119.11541066800157</v>
      </c>
      <c r="K61">
        <f>(J61-lam)*2*PI()/ppp</f>
        <v>-79.929326013169913</v>
      </c>
      <c r="L61">
        <f>ppp*lll*mmm*nnn*ggg*COS(E61)/(bbb*SIN(-E61-RADIANS(alp)+I61))*1/(2*PI())</f>
        <v>-27.227300357138869</v>
      </c>
    </row>
    <row r="62" spans="4:12" x14ac:dyDescent="0.25">
      <c r="D62">
        <f t="shared" si="3"/>
        <v>53.999999999999943</v>
      </c>
      <c r="E62">
        <f t="shared" si="0"/>
        <v>0.94247779607693694</v>
      </c>
      <c r="F62">
        <f>alp+D62</f>
        <v>102.8140748342903</v>
      </c>
      <c r="G62">
        <f t="shared" si="1"/>
        <v>1.7944441232502091</v>
      </c>
      <c r="H62">
        <f t="shared" si="2"/>
        <v>-20.634250647298778</v>
      </c>
      <c r="I62">
        <f>ATAN2(bbb*SIN(G62),bbb*COS(G62)+aaa)</f>
        <v>0.84864867571943281</v>
      </c>
      <c r="J62">
        <f>SQRT(aaa^2+bbb^2+2*aaa*bbb*(COS(G62)))</f>
        <v>118.0149102482777</v>
      </c>
      <c r="K62">
        <f>(J62-lam)*2*PI()/ppp</f>
        <v>-81.657988030108413</v>
      </c>
      <c r="L62">
        <f>ppp*lll*mmm*nnn*ggg*COS(E62)/(bbb*SIN(-E62-RADIANS(alp)+I62))*1/(2*PI())</f>
        <v>-26.248121238123851</v>
      </c>
    </row>
    <row r="63" spans="4:12" x14ac:dyDescent="0.25">
      <c r="D63">
        <f t="shared" si="3"/>
        <v>54.899999999999942</v>
      </c>
      <c r="E63">
        <f t="shared" si="0"/>
        <v>0.95818575934488592</v>
      </c>
      <c r="F63">
        <f>alp+D63</f>
        <v>103.7140748342903</v>
      </c>
      <c r="G63">
        <f t="shared" si="1"/>
        <v>1.8101520865181582</v>
      </c>
      <c r="H63">
        <f t="shared" si="2"/>
        <v>-20.924443577562492</v>
      </c>
      <c r="I63">
        <f>ATAN2(bbb*SIN(G63),bbb*COS(G63)+aaa)</f>
        <v>0.84358385362032073</v>
      </c>
      <c r="J63">
        <f>SQRT(aaa^2+bbb^2+2*aaa*bbb*(COS(G63)))</f>
        <v>116.90803116104287</v>
      </c>
      <c r="K63">
        <f>(J63-lam)*2*PI()/ppp</f>
        <v>-83.396669634542974</v>
      </c>
      <c r="L63">
        <f>ppp*lll*mmm*nnn*ggg*COS(E63)/(bbb*SIN(-E63-RADIANS(alp)+I63))*1/(2*PI())</f>
        <v>-25.303671433454443</v>
      </c>
    </row>
    <row r="64" spans="4:12" x14ac:dyDescent="0.25">
      <c r="D64">
        <f t="shared" si="3"/>
        <v>55.79999999999994</v>
      </c>
      <c r="E64">
        <f t="shared" si="0"/>
        <v>0.9738937226128348</v>
      </c>
      <c r="F64">
        <f>alp+D64</f>
        <v>104.61407483429029</v>
      </c>
      <c r="G64">
        <f t="shared" si="1"/>
        <v>1.8258600497861068</v>
      </c>
      <c r="H64">
        <f t="shared" si="2"/>
        <v>-21.211572646042875</v>
      </c>
      <c r="I64">
        <f>ATAN2(bbb*SIN(G64),bbb*COS(G64)+aaa)</f>
        <v>0.83857250599715383</v>
      </c>
      <c r="J64">
        <f>SQRT(aaa^2+bbb^2+2*aaa*bbb*(COS(G64)))</f>
        <v>115.79486752254509</v>
      </c>
      <c r="K64">
        <f>(J64-lam)*2*PI()/ppp</f>
        <v>-85.145222989016929</v>
      </c>
      <c r="L64">
        <f>ppp*lll*mmm*nnn*ggg*COS(E64)/(bbb*SIN(-E64-RADIANS(alp)+I64))*1/(2*PI())</f>
        <v>-24.391401644826189</v>
      </c>
    </row>
    <row r="65" spans="4:12" x14ac:dyDescent="0.25">
      <c r="D65">
        <f t="shared" si="3"/>
        <v>56.699999999999939</v>
      </c>
      <c r="E65">
        <f t="shared" si="0"/>
        <v>0.98960168588078379</v>
      </c>
      <c r="F65">
        <f>alp+D65</f>
        <v>105.51407483429028</v>
      </c>
      <c r="G65">
        <f t="shared" si="1"/>
        <v>1.8415680130540557</v>
      </c>
      <c r="H65">
        <f t="shared" si="2"/>
        <v>-21.49553091562418</v>
      </c>
      <c r="I65">
        <f>ATAN2(bbb*SIN(G65),bbb*COS(G65)+aaa)</f>
        <v>0.83361649925469439</v>
      </c>
      <c r="J65">
        <f>SQRT(aaa^2+bbb^2+2*aaa*bbb*(COS(G65)))</f>
        <v>114.6755149894833</v>
      </c>
      <c r="K65">
        <f>(J65-lam)*2*PI()/ppp</f>
        <v>-86.903497836338943</v>
      </c>
      <c r="L65">
        <f>ppp*lll*mmm*nnn*ggg*COS(E65)/(bbb*SIN(-E65-RADIANS(alp)+I65))*1/(2*PI())</f>
        <v>-23.508970046490582</v>
      </c>
    </row>
    <row r="66" spans="4:12" x14ac:dyDescent="0.25">
      <c r="D66">
        <f t="shared" si="3"/>
        <v>57.599999999999937</v>
      </c>
      <c r="E66">
        <f t="shared" si="0"/>
        <v>1.0053096491487328</v>
      </c>
      <c r="F66">
        <f>alp+D66</f>
        <v>106.41407483429029</v>
      </c>
      <c r="G66">
        <f t="shared" si="1"/>
        <v>1.8572759763220048</v>
      </c>
      <c r="H66">
        <f t="shared" si="2"/>
        <v>-21.776206659697408</v>
      </c>
      <c r="I66">
        <f>ATAN2(bbb*SIN(G66),bbb*COS(G66)+aaa)</f>
        <v>0.82871778339013158</v>
      </c>
      <c r="J66">
        <f>SQRT(aaa^2+bbb^2+2*aaa*bbb*(COS(G66)))</f>
        <v>113.55007081760841</v>
      </c>
      <c r="K66">
        <f>(J66-lam)*2*PI()/ppp</f>
        <v>-88.671341407532736</v>
      </c>
      <c r="L66">
        <f>ppp*lll*mmm*nnn*ggg*COS(E66)/(bbb*SIN(-E66-RADIANS(alp)+I66))*1/(2*PI())</f>
        <v>-22.654220290343083</v>
      </c>
    </row>
    <row r="67" spans="4:12" x14ac:dyDescent="0.25">
      <c r="D67">
        <f t="shared" si="3"/>
        <v>58.499999999999936</v>
      </c>
      <c r="E67">
        <f t="shared" ref="E67:E102" si="4">RADIANS(D67)</f>
        <v>1.0210176124166817</v>
      </c>
      <c r="F67">
        <f>alp+D67</f>
        <v>107.3140748342903</v>
      </c>
      <c r="G67">
        <f t="shared" ref="G67:G102" si="5">RADIANS(F67)</f>
        <v>1.8729839395899539</v>
      </c>
      <c r="H67">
        <f t="shared" ref="H67:H102" si="6">DEGREES(I67)-DEGREES($I$2)</f>
        <v>-22.053483093176688</v>
      </c>
      <c r="I67">
        <f>ATAN2(bbb*SIN(G67),bbb*COS(G67)+aaa)</f>
        <v>0.82387839668773111</v>
      </c>
      <c r="J67">
        <f>SQRT(aaa^2+bbb^2+2*aaa*bbb*(COS(G67)))</f>
        <v>112.41863392459452</v>
      </c>
      <c r="K67">
        <f>(J67-lam)*2*PI()/ppp</f>
        <v>-90.448598323079196</v>
      </c>
      <c r="L67">
        <f>ppp*lll*mmm*nnn*ggg*COS(E67)/(bbb*SIN(-E67-RADIANS(alp)+I67))*1/(2*PI())</f>
        <v>-21.825162204349986</v>
      </c>
    </row>
    <row r="68" spans="4:12" x14ac:dyDescent="0.25">
      <c r="D68">
        <f t="shared" ref="D68:D100" si="7">D67+90/100</f>
        <v>59.399999999999935</v>
      </c>
      <c r="E68">
        <f t="shared" si="4"/>
        <v>1.0367255756846305</v>
      </c>
      <c r="F68">
        <f>alp+D68</f>
        <v>108.21407483429029</v>
      </c>
      <c r="G68">
        <f t="shared" si="5"/>
        <v>1.8886919028579028</v>
      </c>
      <c r="H68">
        <f t="shared" si="6"/>
        <v>-22.327238085613089</v>
      </c>
      <c r="I68">
        <f>ATAN2(bbb*SIN(G68),bbb*COS(G68)+aaa)</f>
        <v>0.81910047072594372</v>
      </c>
      <c r="J68">
        <f>SQRT(aaa^2+bbb^2+2*aaa*bbb*(COS(G68)))</f>
        <v>111.28130495752133</v>
      </c>
      <c r="K68">
        <f>(J68-lam)*2*PI()/ppp</f>
        <v>-92.235110486915204</v>
      </c>
      <c r="L68">
        <f>ppp*lll*mmm*nnn*ggg*COS(E68)/(bbb*SIN(-E68-RADIANS(alp)+I68))*1/(2*PI())</f>
        <v>-21.019954807233656</v>
      </c>
    </row>
    <row r="69" spans="4:12" x14ac:dyDescent="0.25">
      <c r="D69">
        <f t="shared" si="7"/>
        <v>60.299999999999933</v>
      </c>
      <c r="E69">
        <f t="shared" si="4"/>
        <v>1.0524335389525796</v>
      </c>
      <c r="F69">
        <f>alp+D69</f>
        <v>109.11407483429028</v>
      </c>
      <c r="G69">
        <f t="shared" si="5"/>
        <v>1.9043998661258514</v>
      </c>
      <c r="H69">
        <f t="shared" si="6"/>
        <v>-22.597343855033337</v>
      </c>
      <c r="I69">
        <f>ATAN2(bbb*SIN(G69),bbb*COS(G69)+aaa)</f>
        <v>0.81438623572092783</v>
      </c>
      <c r="J69">
        <f>SQRT(aaa^2+bbb^2+2*aaa*bbb*(COS(G69)))</f>
        <v>110.13818636533945</v>
      </c>
      <c r="K69">
        <f>(J69-lam)*2*PI()/ppp</f>
        <v>-94.030716972605447</v>
      </c>
      <c r="L69">
        <f>ppp*lll*mmm*nnn*ggg*COS(E69)/(bbb*SIN(-E69-RADIANS(alp)+I69))*1/(2*PI())</f>
        <v>-20.236891321799703</v>
      </c>
    </row>
    <row r="70" spans="4:12" x14ac:dyDescent="0.25">
      <c r="D70">
        <f t="shared" si="7"/>
        <v>61.199999999999932</v>
      </c>
      <c r="E70">
        <f t="shared" si="4"/>
        <v>1.0681415022205285</v>
      </c>
      <c r="F70">
        <f>alp+D70</f>
        <v>110.01407483429028</v>
      </c>
      <c r="G70">
        <f t="shared" si="5"/>
        <v>1.9201078293938005</v>
      </c>
      <c r="H70">
        <f t="shared" si="6"/>
        <v>-22.863666641013069</v>
      </c>
      <c r="I70">
        <f>ATAN2(bbb*SIN(G70),bbb*COS(G70)+aaa)</f>
        <v>0.80973802623249724</v>
      </c>
      <c r="J70">
        <f>SQRT(aaa^2+bbb^2+2*aaa*bbb*(COS(G70)))</f>
        <v>108.98938247672433</v>
      </c>
      <c r="K70">
        <f>(J70-lam)*2*PI()/ppp</f>
        <v>-95.835253901049768</v>
      </c>
      <c r="L70">
        <f>ppp*lll*mmm*nnn*ggg*COS(E70)/(bbb*SIN(-E70-RADIANS(alp)+I70))*1/(2*PI())</f>
        <v>-19.474385918466588</v>
      </c>
    </row>
    <row r="71" spans="4:12" x14ac:dyDescent="0.25">
      <c r="D71">
        <f t="shared" si="7"/>
        <v>62.09999999999993</v>
      </c>
      <c r="E71">
        <f t="shared" si="4"/>
        <v>1.0838494654884774</v>
      </c>
      <c r="F71">
        <f>alp+D71</f>
        <v>110.91407483429029</v>
      </c>
      <c r="G71">
        <f t="shared" si="5"/>
        <v>1.9358157926617496</v>
      </c>
      <c r="H71">
        <f t="shared" si="6"/>
        <v>-23.126066355364756</v>
      </c>
      <c r="I71">
        <f>ATAN2(bbb*SIN(G71),bbb*COS(G71)+aaa)</f>
        <v>0.80515828726076766</v>
      </c>
      <c r="J71">
        <f>SQRT(aaa^2+bbb^2+2*aaa*bbb*(COS(G71)))</f>
        <v>107.83499958376125</v>
      </c>
      <c r="K71">
        <f>(J71-lam)*2*PI()/ppp</f>
        <v>-97.648554309031056</v>
      </c>
      <c r="L71">
        <f>ppp*lll*mmm*nnn*ggg*COS(E71)/(bbb*SIN(-E71-RADIANS(alp)+I71))*1/(2*PI())</f>
        <v>-18.730961961394737</v>
      </c>
    </row>
    <row r="72" spans="4:12" x14ac:dyDescent="0.25">
      <c r="D72">
        <f t="shared" si="7"/>
        <v>62.999999999999929</v>
      </c>
      <c r="E72">
        <f t="shared" si="4"/>
        <v>1.0995574287564265</v>
      </c>
      <c r="F72">
        <f>alp+D72</f>
        <v>111.81407483429028</v>
      </c>
      <c r="G72">
        <f t="shared" si="5"/>
        <v>1.9515237559296985</v>
      </c>
      <c r="H72">
        <f t="shared" si="6"/>
        <v>-23.384396208679732</v>
      </c>
      <c r="I72">
        <f>ATAN2(bbb*SIN(G72),bbb*COS(G72)+aaa)</f>
        <v>0.80064958076422743</v>
      </c>
      <c r="J72">
        <f>SQRT(aaa^2+bbb^2+2*aaa*bbb*(COS(G72)))</f>
        <v>106.6751460319455</v>
      </c>
      <c r="K72">
        <f>(J72-lam)*2*PI()/ppp</f>
        <v>-99.470448007843231</v>
      </c>
      <c r="L72">
        <f>ppp*lll*mmm*nnn*ggg*COS(E72)/(bbb*SIN(-E72-RADIANS(alp)+I72))*1/(2*PI())</f>
        <v>-18.005241563662974</v>
      </c>
    </row>
    <row r="73" spans="4:12" x14ac:dyDescent="0.25">
      <c r="D73">
        <f t="shared" si="7"/>
        <v>63.899999999999928</v>
      </c>
      <c r="E73">
        <f t="shared" si="4"/>
        <v>1.1152653920243754</v>
      </c>
      <c r="F73">
        <f>alp+D73</f>
        <v>112.71407483429027</v>
      </c>
      <c r="G73">
        <f t="shared" si="5"/>
        <v>1.9672317191976472</v>
      </c>
      <c r="H73">
        <f t="shared" si="6"/>
        <v>-23.638502310808157</v>
      </c>
      <c r="I73">
        <f>ATAN2(bbb*SIN(G73),bbb*COS(G73)+aaa)</f>
        <v>0.79621459263267735</v>
      </c>
      <c r="J73">
        <f>SQRT(aaa^2+bbb^2+2*aaa*bbb*(COS(G73)))</f>
        <v>105.50993231702684</v>
      </c>
      <c r="K73">
        <f>(J73-lam)*2*PI()/ppp</f>
        <v>-101.30076143116851</v>
      </c>
      <c r="L73">
        <f>ppp*lll*mmm*nnn*ggg*COS(E73)/(bbb*SIN(-E73-RADIANS(alp)+I73))*1/(2*PI())</f>
        <v>-17.295936286442469</v>
      </c>
    </row>
    <row r="74" spans="4:12" x14ac:dyDescent="0.25">
      <c r="D74">
        <f t="shared" si="7"/>
        <v>64.799999999999926</v>
      </c>
      <c r="E74">
        <f t="shared" si="4"/>
        <v>1.1309733552923242</v>
      </c>
      <c r="F74">
        <f>alp+D74</f>
        <v>113.61407483429028</v>
      </c>
      <c r="G74">
        <f t="shared" si="5"/>
        <v>1.9829396824655963</v>
      </c>
      <c r="H74">
        <f t="shared" si="6"/>
        <v>-23.888223243191916</v>
      </c>
      <c r="I74">
        <f>ATAN2(bbb*SIN(G74),bbb*COS(G74)+aaa)</f>
        <v>0.79185614015143069</v>
      </c>
      <c r="J74">
        <f>SQRT(aaa^2+bbb^2+2*aaa*bbb*(COS(G74)))</f>
        <v>104.33947118927718</v>
      </c>
      <c r="K74">
        <f>(J74-lam)*2*PI()/ppp</f>
        <v>-103.13931747129389</v>
      </c>
      <c r="L74">
        <f>ppp*lll*mmm*nnn*ggg*COS(E74)/(bbb*SIN(-E74-RADIANS(alp)+I74))*1/(2*PI())</f>
        <v>-16.601838841072063</v>
      </c>
    </row>
    <row r="75" spans="4:12" x14ac:dyDescent="0.25">
      <c r="D75">
        <f t="shared" si="7"/>
        <v>65.699999999999932</v>
      </c>
      <c r="E75">
        <f t="shared" si="4"/>
        <v>1.1466813185602733</v>
      </c>
      <c r="F75">
        <f>alp+D75</f>
        <v>114.51407483429028</v>
      </c>
      <c r="G75">
        <f t="shared" si="5"/>
        <v>1.9986476457335454</v>
      </c>
      <c r="H75">
        <f t="shared" si="6"/>
        <v>-24.133389600779012</v>
      </c>
      <c r="I75">
        <f>ATAN2(bbb*SIN(G75),bbb*COS(G75)+aaa)</f>
        <v>0.78757717999641408</v>
      </c>
      <c r="J75">
        <f>SQRT(aaa^2+bbb^2+2*aaa*bbb*(COS(G75)))</f>
        <v>103.16387776581678</v>
      </c>
      <c r="K75">
        <f>(J75-lam)*2*PI()/ppp</f>
        <v>-104.98593530266972</v>
      </c>
      <c r="L75">
        <f>ppp*lll*mmm*nnn*ggg*COS(E75)/(bbb*SIN(-E75-RADIANS(alp)+I75))*1/(2*PI())</f>
        <v>-15.921815673147846</v>
      </c>
    </row>
    <row r="76" spans="4:12" x14ac:dyDescent="0.25">
      <c r="D76">
        <f t="shared" si="7"/>
        <v>66.599999999999937</v>
      </c>
      <c r="E76">
        <f t="shared" si="4"/>
        <v>1.1623892818282224</v>
      </c>
      <c r="F76">
        <f>alp+D76</f>
        <v>115.41407483429029</v>
      </c>
      <c r="G76">
        <f t="shared" si="5"/>
        <v>2.0143556090014942</v>
      </c>
      <c r="H76">
        <f t="shared" si="6"/>
        <v>-24.373823501044484</v>
      </c>
      <c r="I76">
        <f>ATAN2(bbb*SIN(G76),bbb*COS(G76)+aaa)</f>
        <v>0.78338081680336991</v>
      </c>
      <c r="J76">
        <f>SQRT(aaa^2+bbb^2+2*aaa*bbb*(COS(G76)))</f>
        <v>101.9832696516937</v>
      </c>
      <c r="K76">
        <f>(J76-lam)*2*PI()/ppp</f>
        <v>-106.8404301917185</v>
      </c>
      <c r="L76">
        <f>ppp*lll*mmm*nnn*ggg*COS(E76)/(bbb*SIN(-E76-RADIANS(alp)+I76))*1/(2*PI())</f>
        <v>-15.254800324856348</v>
      </c>
    </row>
    <row r="77" spans="4:12" x14ac:dyDescent="0.25">
      <c r="D77">
        <f t="shared" si="7"/>
        <v>67.499999999999943</v>
      </c>
      <c r="E77">
        <f t="shared" si="4"/>
        <v>1.1780972450961715</v>
      </c>
      <c r="F77">
        <f>alp+D77</f>
        <v>116.3140748342903</v>
      </c>
      <c r="G77">
        <f t="shared" si="5"/>
        <v>2.0300635722694436</v>
      </c>
      <c r="H77">
        <f t="shared" si="6"/>
        <v>-24.609338057419009</v>
      </c>
      <c r="I77">
        <f>ATAN2(bbb*SIN(G77),bbb*COS(G77)+aaa)</f>
        <v>0.77927031235826061</v>
      </c>
      <c r="J77">
        <f>SQRT(aaa^2+bbb^2+2*aaa*bbb*(COS(G77)))</f>
        <v>100.79776707048082</v>
      </c>
      <c r="K77">
        <f>(J77-lam)*2*PI()/ppp</f>
        <v>-108.70261329169357</v>
      </c>
      <c r="L77">
        <f>ppp*lll*mmm*nnn*ggg*COS(E77)/(bbb*SIN(-E77-RADIANS(alp)+I77))*1/(2*PI())</f>
        <v>-14.599787486336481</v>
      </c>
    </row>
    <row r="78" spans="4:12" x14ac:dyDescent="0.25">
      <c r="D78">
        <f t="shared" si="7"/>
        <v>68.399999999999949</v>
      </c>
      <c r="E78">
        <f t="shared" si="4"/>
        <v>1.1938052083641204</v>
      </c>
      <c r="F78">
        <f>alp+D78</f>
        <v>117.2140748342903</v>
      </c>
      <c r="G78">
        <f t="shared" si="5"/>
        <v>2.0457715355373924</v>
      </c>
      <c r="H78">
        <f t="shared" si="6"/>
        <v>-24.839736814180931</v>
      </c>
      <c r="I78">
        <f>ATAN2(bbb*SIN(G78),bbb*COS(G78)+aaa)</f>
        <v>0.77524909546026355</v>
      </c>
      <c r="J78">
        <f>SQRT(aaa^2+bbb^2+2*aaa*bbb*(COS(G78)))</f>
        <v>99.607493005228719</v>
      </c>
      <c r="K78">
        <f>(J78-lam)*2*PI()/ppp</f>
        <v>-110.57229142127079</v>
      </c>
      <c r="L78">
        <f>ppp*lll*mmm*nnn*ggg*COS(E78)/(bbb*SIN(-E78-RADIANS(alp)+I78))*1/(2*PI())</f>
        <v>-13.955827659284747</v>
      </c>
    </row>
    <row r="79" spans="4:12" x14ac:dyDescent="0.25">
      <c r="D79">
        <f t="shared" si="7"/>
        <v>69.299999999999955</v>
      </c>
      <c r="E79">
        <f t="shared" si="4"/>
        <v>1.2095131716320695</v>
      </c>
      <c r="F79">
        <f>alp+D79</f>
        <v>118.11407483429031</v>
      </c>
      <c r="G79">
        <f t="shared" si="5"/>
        <v>2.0614794988053418</v>
      </c>
      <c r="H79">
        <f t="shared" si="6"/>
        <v>-25.064813139598378</v>
      </c>
      <c r="I79">
        <f>ATAN2(bbb*SIN(G79),bbb*COS(G79)+aaa)</f>
        <v>0.77132077251343889</v>
      </c>
      <c r="J79">
        <f>SQRT(aaa^2+bbb^2+2*aaa*bbb*(COS(G79)))</f>
        <v>98.41257335069615</v>
      </c>
      <c r="K79">
        <f>(J79-lam)*2*PI()/ppp</f>
        <v>-112.44926682542558</v>
      </c>
      <c r="L79">
        <f>ppp*lll*mmm*nnn*ggg*COS(E79)/(bbb*SIN(-E79-RADIANS(alp)+I79))*1/(2*PI())</f>
        <v>-13.322022366677258</v>
      </c>
    </row>
    <row r="80" spans="4:12" x14ac:dyDescent="0.25">
      <c r="D80">
        <f t="shared" si="7"/>
        <v>70.19999999999996</v>
      </c>
      <c r="E80">
        <f t="shared" si="4"/>
        <v>1.2252211349000186</v>
      </c>
      <c r="F80">
        <f>alp+D80</f>
        <v>119.01407483429031</v>
      </c>
      <c r="G80">
        <f t="shared" si="5"/>
        <v>2.0771874620732906</v>
      </c>
      <c r="H80">
        <f t="shared" si="6"/>
        <v>-25.284349573812094</v>
      </c>
      <c r="I80">
        <f>ATAN2(bbb*SIN(G80),bbb*COS(G80)+aaa)</f>
        <v>0.7674891389083216</v>
      </c>
      <c r="J80">
        <f>SQRT(aaa^2+bbb^2+2*aaa*bbb*(COS(G80)))</f>
        <v>97.213137077872901</v>
      </c>
      <c r="K80">
        <f>(J80-lam)*2*PI()/ppp</f>
        <v>-114.33333691700089</v>
      </c>
      <c r="L80">
        <f>ppp*lll*mmm*nnn*ggg*COS(E80)/(bbb*SIN(-E80-RADIANS(alp)+I80))*1/(2*PI())</f>
        <v>-12.697519851665405</v>
      </c>
    </row>
    <row r="81" spans="4:12" x14ac:dyDescent="0.25">
      <c r="D81">
        <f t="shared" si="7"/>
        <v>71.099999999999966</v>
      </c>
      <c r="E81">
        <f t="shared" si="4"/>
        <v>1.2409290981679677</v>
      </c>
      <c r="F81">
        <f>alp+D81</f>
        <v>119.91407483429032</v>
      </c>
      <c r="G81">
        <f t="shared" si="5"/>
        <v>2.09289542534124</v>
      </c>
      <c r="H81">
        <f t="shared" si="6"/>
        <v>-25.498117127624816</v>
      </c>
      <c r="I81">
        <f>ATAN2(bbb*SIN(G81),bbb*COS(G81)+aaa)</f>
        <v>0.76375819126035549</v>
      </c>
      <c r="J81">
        <f>SQRT(aaa^2+bbb^2+2*aaa*bbb*(COS(G81)))</f>
        <v>96.009316411911456</v>
      </c>
      <c r="K81">
        <f>(J81-lam)*2*PI()/ppp</f>
        <v>-116.22429399721292</v>
      </c>
      <c r="L81">
        <f>ppp*lll*mmm*nnn*ggg*COS(E81)/(bbb*SIN(-E81-RADIANS(alp)+I81))*1/(2*PI())</f>
        <v>-12.081511216652046</v>
      </c>
    </row>
    <row r="82" spans="4:12" x14ac:dyDescent="0.25">
      <c r="D82">
        <f t="shared" si="7"/>
        <v>71.999999999999972</v>
      </c>
      <c r="E82">
        <f t="shared" si="4"/>
        <v>1.2566370614359168</v>
      </c>
      <c r="F82">
        <f>alp+D82</f>
        <v>120.81407483429032</v>
      </c>
      <c r="G82">
        <f t="shared" si="5"/>
        <v>2.1086033886091888</v>
      </c>
      <c r="H82">
        <f t="shared" si="6"/>
        <v>-25.705874528006838</v>
      </c>
      <c r="I82">
        <f>ATAN2(bbb*SIN(G82),bbb*COS(G82)+aaa)</f>
        <v>0.76013214057830503</v>
      </c>
      <c r="J82">
        <f>SQRT(aaa^2+bbb^2+2*aaa*bbb*(COS(G82)))</f>
        <v>94.801247024699521</v>
      </c>
      <c r="K82">
        <f>(J82-lam)*2*PI()/ppp</f>
        <v>-118.1219249531588</v>
      </c>
      <c r="L82">
        <f>ppp*lll*mmm*nnn*ggg*COS(E82)/(bbb*SIN(-E82-RADIANS(alp)+I82))*1/(2*PI())</f>
        <v>-11.47322696047474</v>
      </c>
    </row>
    <row r="83" spans="4:12" x14ac:dyDescent="0.25">
      <c r="D83">
        <f t="shared" si="7"/>
        <v>72.899999999999977</v>
      </c>
      <c r="E83">
        <f t="shared" si="4"/>
        <v>1.2723450247038659</v>
      </c>
      <c r="F83">
        <f>alp+D83</f>
        <v>121.71407483429033</v>
      </c>
      <c r="G83">
        <f t="shared" si="5"/>
        <v>2.1243113518771377</v>
      </c>
      <c r="H83">
        <f t="shared" si="6"/>
        <v>-25.90736740573535</v>
      </c>
      <c r="I83">
        <f>ATAN2(bbb*SIN(G83),bbb*COS(G83)+aaa)</f>
        <v>0.75661542644262414</v>
      </c>
      <c r="J83">
        <f>SQRT(aaa^2+bbb^2+2*aaa*bbb*(COS(G83)))</f>
        <v>93.589068243431015</v>
      </c>
      <c r="K83">
        <f>(J83-lam)*2*PI()/ppp</f>
        <v>-120.02601093019408</v>
      </c>
      <c r="L83">
        <f>ppp*lll*mmm*nnn*ggg*COS(E83)/(bbb*SIN(-E83-RADIANS(alp)+I83))*1/(2*PI())</f>
        <v>-10.871933877680021</v>
      </c>
    </row>
    <row r="84" spans="4:12" x14ac:dyDescent="0.25">
      <c r="D84">
        <f t="shared" si="7"/>
        <v>73.799999999999983</v>
      </c>
      <c r="E84">
        <f t="shared" si="4"/>
        <v>1.288052987971815</v>
      </c>
      <c r="F84">
        <f>alp+D84</f>
        <v>122.61407483429034</v>
      </c>
      <c r="G84">
        <f t="shared" si="5"/>
        <v>2.140019315145087</v>
      </c>
      <c r="H84">
        <f t="shared" si="6"/>
        <v>-26.102327420155461</v>
      </c>
      <c r="I84">
        <f>ATAN2(bbb*SIN(G84),bbb*COS(G84)+aaa)</f>
        <v>0.75321273228125762</v>
      </c>
      <c r="J84">
        <f>SQRT(aaa^2+bbb^2+2*aaa*bbb*(COS(G84)))</f>
        <v>92.372923276676175</v>
      </c>
      <c r="K84">
        <f>(J84-lam)*2*PI()/ppp</f>
        <v>-121.93632697682268</v>
      </c>
      <c r="L84">
        <f>ppp*lll*mmm*nnn*ggg*COS(E84)/(bbb*SIN(-E84-RADIANS(alp)+I84))*1/(2*PI())</f>
        <v>-10.276932289209109</v>
      </c>
    </row>
    <row r="85" spans="4:12" x14ac:dyDescent="0.25">
      <c r="D85">
        <f t="shared" si="7"/>
        <v>74.699999999999989</v>
      </c>
      <c r="E85">
        <f t="shared" si="4"/>
        <v>1.3037609512397639</v>
      </c>
      <c r="F85">
        <f>alp+D85</f>
        <v>123.51407483429034</v>
      </c>
      <c r="G85">
        <f t="shared" si="5"/>
        <v>2.1557272784130359</v>
      </c>
      <c r="H85">
        <f t="shared" si="6"/>
        <v>-26.290471315578543</v>
      </c>
      <c r="I85">
        <f>ATAN2(bbb*SIN(G85),bbb*COS(G85)+aaa)</f>
        <v>0.7499290018385969</v>
      </c>
      <c r="J85">
        <f>SQRT(aaa^2+bbb^2+2*aaa*bbb*(COS(G85)))</f>
        <v>91.152959459608297</v>
      </c>
      <c r="K85">
        <f>(J85-lam)*2*PI()/ppp</f>
        <v>-123.85264165949559</v>
      </c>
      <c r="L85">
        <f>ppp*lll*mmm*nnn*ggg*COS(E85)/(bbb*SIN(-E85-RADIANS(alp)+I85))*1/(2*PI())</f>
        <v>-9.6875535785497124</v>
      </c>
    </row>
    <row r="86" spans="4:12" x14ac:dyDescent="0.25">
      <c r="D86">
        <f t="shared" si="7"/>
        <v>75.599999999999994</v>
      </c>
      <c r="E86">
        <f t="shared" si="4"/>
        <v>1.319468914507713</v>
      </c>
      <c r="F86">
        <f>alp+D86</f>
        <v>124.41407483429035</v>
      </c>
      <c r="G86">
        <f t="shared" si="5"/>
        <v>2.1714352416809852</v>
      </c>
      <c r="H86">
        <f t="shared" si="6"/>
        <v>-26.471499903315959</v>
      </c>
      <c r="I86">
        <f>ATAN2(bbb*SIN(G86),bbb*COS(G86)+aaa)</f>
        <v>0.74676945694234365</v>
      </c>
      <c r="J86">
        <f>SQRT(aaa^2+bbb^2+2*aaa*bbb*(COS(G86)))</f>
        <v>89.929328520220821</v>
      </c>
      <c r="K86">
        <f>(J86-lam)*2*PI()/ppp</f>
        <v>-125.77471664443802</v>
      </c>
      <c r="L86">
        <f>ppp*lll*mmm*nnn*ggg*COS(E86)/(bbb*SIN(-E86-RADIANS(alp)+I86))*1/(2*PI())</f>
        <v>-9.1031580116407138</v>
      </c>
    </row>
    <row r="87" spans="4:12" x14ac:dyDescent="0.25">
      <c r="D87">
        <f t="shared" si="7"/>
        <v>76.5</v>
      </c>
      <c r="E87">
        <f t="shared" si="4"/>
        <v>1.3351768777756621</v>
      </c>
      <c r="F87">
        <f>alp+D87</f>
        <v>125.31407483429035</v>
      </c>
      <c r="G87">
        <f t="shared" si="5"/>
        <v>2.1871432049489341</v>
      </c>
      <c r="H87">
        <f t="shared" si="6"/>
        <v>-26.645096962777295</v>
      </c>
      <c r="I87">
        <f>ATAN2(bbb*SIN(G87),bbb*COS(G87)+aaa)</f>
        <v>0.74373961668296296</v>
      </c>
      <c r="J87">
        <f>SQRT(aaa^2+bbb^2+2*aaa*bbb*(COS(G87)))</f>
        <v>88.702186868565931</v>
      </c>
      <c r="K87">
        <f>(J87-lam)*2*PI()/ppp</f>
        <v>-127.70230624331454</v>
      </c>
      <c r="L87">
        <f>ppp*lll*mmm*nnn*ggg*COS(E87)/(bbb*SIN(-E87-RADIANS(alp)+I87))*1/(2*PI())</f>
        <v>-8.5231328226305827</v>
      </c>
    </row>
    <row r="88" spans="4:12" x14ac:dyDescent="0.25">
      <c r="D88">
        <f t="shared" si="7"/>
        <v>77.400000000000006</v>
      </c>
      <c r="E88">
        <f t="shared" si="4"/>
        <v>1.3508848410436112</v>
      </c>
      <c r="F88">
        <f>alp+D88</f>
        <v>126.21407483429036</v>
      </c>
      <c r="G88">
        <f t="shared" si="5"/>
        <v>2.2028511682168834</v>
      </c>
      <c r="H88">
        <f t="shared" si="6"/>
        <v>-26.81092805444036</v>
      </c>
      <c r="I88">
        <f>ATAN2(bbb*SIN(G88),bbb*COS(G88)+aaa)</f>
        <v>0.74084531813126597</v>
      </c>
      <c r="J88">
        <f>SQRT(aaa^2+bbb^2+2*aaa*bbb*(COS(G88)))</f>
        <v>87.471695911264007</v>
      </c>
      <c r="K88">
        <f>(J88-lam)*2*PI()/ppp</f>
        <v>-129.63515691919875</v>
      </c>
      <c r="L88">
        <f>ppp*lll*mmm*nnn*ggg*COS(E88)/(bbb*SIN(-E88-RADIANS(alp)+I88))*1/(2*PI())</f>
        <v>-7.94689055105815</v>
      </c>
    </row>
    <row r="89" spans="4:12" x14ac:dyDescent="0.25">
      <c r="D89">
        <f t="shared" si="7"/>
        <v>78.300000000000011</v>
      </c>
      <c r="E89">
        <f t="shared" si="4"/>
        <v>1.3665928043115603</v>
      </c>
      <c r="F89">
        <f>alp+D89</f>
        <v>127.11407483429036</v>
      </c>
      <c r="G89">
        <f t="shared" si="5"/>
        <v>2.2185591314848323</v>
      </c>
      <c r="H89">
        <f t="shared" si="6"/>
        <v>-26.968639236817211</v>
      </c>
      <c r="I89">
        <f>ATAN2(bbb*SIN(G89),bbb*COS(G89)+aaa)</f>
        <v>0.73809273873157666</v>
      </c>
      <c r="J89">
        <f>SQRT(aaa^2+bbb^2+2*aaa*bbb*(COS(G89)))</f>
        <v>86.238022393780753</v>
      </c>
      <c r="K89">
        <f>(J89-lam)*2*PI()/ppp</f>
        <v>-131.57300674892556</v>
      </c>
      <c r="L89">
        <f>ppp*lll*mmm*nnn*ggg*COS(E89)/(bbb*SIN(-E89-RADIANS(alp)+I89))*1/(2*PI())</f>
        <v>-7.3738676192060169</v>
      </c>
    </row>
    <row r="90" spans="4:12" x14ac:dyDescent="0.25">
      <c r="D90">
        <f t="shared" si="7"/>
        <v>79.200000000000017</v>
      </c>
      <c r="E90">
        <f t="shared" si="4"/>
        <v>1.3823007675795094</v>
      </c>
      <c r="F90">
        <f>alp+D90</f>
        <v>128.01407483429037</v>
      </c>
      <c r="G90">
        <f t="shared" si="5"/>
        <v>2.2342670947527812</v>
      </c>
      <c r="H90">
        <f t="shared" si="6"/>
        <v>-27.117855678795145</v>
      </c>
      <c r="I90">
        <f>ATAN2(bbb*SIN(G90),bbb*COS(G90)+aaa)</f>
        <v>0.73548842052095054</v>
      </c>
      <c r="J90">
        <f>SQRT(aaa^2+bbb^2+2*aaa*bbb*(COS(G90)))</f>
        <v>85.001338773241628</v>
      </c>
      <c r="K90">
        <f>(J90-lam)*2*PI()/ppp</f>
        <v>-133.51558483747584</v>
      </c>
      <c r="L90">
        <f>ppp*lll*mmm*nnn*ggg*COS(E90)/(bbb*SIN(-E90-RADIANS(alp)+I90))*1/(2*PI())</f>
        <v>-6.8035231413226942</v>
      </c>
    </row>
    <row r="91" spans="4:12" x14ac:dyDescent="0.25">
      <c r="D91">
        <f t="shared" si="7"/>
        <v>80.100000000000023</v>
      </c>
      <c r="E91">
        <f t="shared" si="4"/>
        <v>1.3980087308474585</v>
      </c>
      <c r="F91">
        <f>alp+D91</f>
        <v>128.91407483429037</v>
      </c>
      <c r="G91">
        <f t="shared" si="5"/>
        <v>2.2499750580207305</v>
      </c>
      <c r="H91">
        <f t="shared" si="6"/>
        <v>-27.258180157915845</v>
      </c>
      <c r="I91">
        <f>ATAN2(bbb*SIN(G91),bbb*COS(G91)+aaa)</f>
        <v>0.73303929633914833</v>
      </c>
      <c r="J91">
        <f>SQRT(aaa^2+bbb^2+2*aaa*bbb*(COS(G91)))</f>
        <v>83.761823624863041</v>
      </c>
      <c r="K91">
        <f>(J91-lam)*2*PI()/ppp</f>
        <v>-135.46261067955555</v>
      </c>
      <c r="L91">
        <f>ppp*lll*mmm*nnn*ggg*COS(E91)/(bbb*SIN(-E91-RADIANS(alp)+I91))*1/(2*PI())</f>
        <v>-6.2353379591614688</v>
      </c>
    </row>
    <row r="92" spans="4:12" x14ac:dyDescent="0.25">
      <c r="D92">
        <f t="shared" si="7"/>
        <v>81.000000000000028</v>
      </c>
      <c r="E92">
        <f t="shared" si="4"/>
        <v>1.4137166941154073</v>
      </c>
      <c r="F92">
        <f>alp+D92</f>
        <v>129.81407483429038</v>
      </c>
      <c r="G92">
        <f t="shared" si="5"/>
        <v>2.2656830212886794</v>
      </c>
      <c r="H92">
        <f t="shared" si="6"/>
        <v>-27.38919143426763</v>
      </c>
      <c r="I92">
        <f>ATAN2(bbb*SIN(G92),bbb*COS(G92)+aaa)</f>
        <v>0.73075271820956944</v>
      </c>
      <c r="J92">
        <f>SQRT(aaa^2+bbb^2+2*aaa*bbb*(COS(G92)))</f>
        <v>82.519662085423178</v>
      </c>
      <c r="K92">
        <f>(J92-lam)*2*PI()/ppp</f>
        <v>-137.4137934629936</v>
      </c>
      <c r="L92">
        <f>ppp*lll*mmm*nnn*ggg*COS(E92)/(bbb*SIN(-E92-RADIANS(alp)+I92))*1/(2*PI())</f>
        <v>-5.668813900876212</v>
      </c>
    </row>
    <row r="93" spans="4:12" x14ac:dyDescent="0.25">
      <c r="D93">
        <f t="shared" si="7"/>
        <v>81.900000000000034</v>
      </c>
      <c r="E93">
        <f t="shared" si="4"/>
        <v>1.4294246573833564</v>
      </c>
      <c r="F93">
        <f>alp+D93</f>
        <v>130.71407483429039</v>
      </c>
      <c r="G93">
        <f t="shared" si="5"/>
        <v>2.2813909845566287</v>
      </c>
      <c r="H93">
        <f t="shared" si="6"/>
        <v>-27.51044248869875</v>
      </c>
      <c r="I93">
        <f>ATAN2(bbb*SIN(G93),bbb*COS(G93)+aaa)</f>
        <v>0.72863648808823156</v>
      </c>
      <c r="J93">
        <f>SQRT(aaa^2+bbb^2+2*aaa*bbb*(COS(G93)))</f>
        <v>81.275046337581827</v>
      </c>
      <c r="K93">
        <f>(J93-lam)*2*PI()/ppp</f>
        <v>-139.36883130797386</v>
      </c>
      <c r="L93">
        <f>ppp*lll*mmm*nnn*ggg*COS(E93)/(bbb*SIN(-E93-RADIANS(alp)+I93))*1/(2*PI())</f>
        <v>-5.1034732627723276</v>
      </c>
    </row>
    <row r="94" spans="4:12" x14ac:dyDescent="0.25">
      <c r="D94">
        <f t="shared" si="7"/>
        <v>82.80000000000004</v>
      </c>
      <c r="E94">
        <f t="shared" si="4"/>
        <v>1.4451326206513055</v>
      </c>
      <c r="F94">
        <f>alp+D94</f>
        <v>131.61407483429039</v>
      </c>
      <c r="G94">
        <f t="shared" si="5"/>
        <v>2.2970989478245776</v>
      </c>
      <c r="H94">
        <f t="shared" si="6"/>
        <v>-27.621458613010276</v>
      </c>
      <c r="I94">
        <f>ATAN2(bbb*SIN(G94),bbb*COS(G94)+aaa)</f>
        <v>0.72669889119619213</v>
      </c>
      <c r="J94">
        <f>SQRT(aaa^2+bbb^2+2*aaa*bbb*(COS(G94)))</f>
        <v>80.028176139293308</v>
      </c>
      <c r="K94">
        <f>(J94-lam)*2*PI()/ppp</f>
        <v>-141.3274104354355</v>
      </c>
      <c r="L94">
        <f>ppp*lll*mmm*nnn*ggg*COS(E94)/(bbb*SIN(-E94-RADIANS(alp)+I94))*1/(2*PI())</f>
        <v>-4.538858515754411</v>
      </c>
    </row>
    <row r="95" spans="4:12" x14ac:dyDescent="0.25">
      <c r="D95">
        <f t="shared" si="7"/>
        <v>83.700000000000045</v>
      </c>
      <c r="E95">
        <f t="shared" si="4"/>
        <v>1.4608405839192546</v>
      </c>
      <c r="F95">
        <f>alp+D95</f>
        <v>132.5140748342904</v>
      </c>
      <c r="G95">
        <f t="shared" si="5"/>
        <v>2.3128069110925269</v>
      </c>
      <c r="H95">
        <f t="shared" si="6"/>
        <v>-27.721735338653055</v>
      </c>
      <c r="I95">
        <f>ATAN2(bbb*SIN(G95),bbb*COS(G95)+aaa)</f>
        <v>0.72494873217060662</v>
      </c>
      <c r="J95">
        <f>SQRT(aaa^2+bbb^2+2*aaa*bbb*(COS(G95)))</f>
        <v>78.779259403041067</v>
      </c>
      <c r="K95">
        <f>(J95-lam)*2*PI()/ppp</f>
        <v>-143.28920425721319</v>
      </c>
      <c r="L95">
        <f>ppp*lll*mmm*nnn*ggg*COS(E95)/(bbb*SIN(-E95-RADIANS(alp)+I95))*1/(2*PI())</f>
        <v>-3.9745322405502841</v>
      </c>
    </row>
    <row r="96" spans="4:12" x14ac:dyDescent="0.25">
      <c r="D96">
        <f t="shared" si="7"/>
        <v>84.600000000000051</v>
      </c>
      <c r="E96">
        <f t="shared" si="4"/>
        <v>1.4765485471872037</v>
      </c>
      <c r="F96">
        <f>alp+D96</f>
        <v>133.4140748342904</v>
      </c>
      <c r="G96">
        <f t="shared" si="5"/>
        <v>2.3285148743604758</v>
      </c>
      <c r="H96">
        <f t="shared" si="6"/>
        <v>-27.810736189231456</v>
      </c>
      <c r="I96">
        <f>ATAN2(bbb*SIN(G96),bbb*COS(G96)+aaa)</f>
        <v>0.72339537429093803</v>
      </c>
      <c r="J96">
        <f>SQRT(aaa^2+bbb^2+2*aaa*bbb*(COS(G96)))</f>
        <v>77.528512830170143</v>
      </c>
      <c r="K96">
        <f>(J96-lam)*2*PI()/ppp</f>
        <v>-145.25387237963014</v>
      </c>
      <c r="L96">
        <f>ppp*lll*mmm*nnn*ggg*COS(E96)/(bbb*SIN(-E96-RADIANS(alp)+I96))*1/(2*PI())</f>
        <v>-3.4100772979270051</v>
      </c>
    </row>
    <row r="97" spans="4:12" x14ac:dyDescent="0.25">
      <c r="D97">
        <f t="shared" si="7"/>
        <v>85.500000000000057</v>
      </c>
      <c r="E97">
        <f t="shared" si="4"/>
        <v>1.4922565104551528</v>
      </c>
      <c r="F97">
        <f>alp+D97</f>
        <v>134.31407483429041</v>
      </c>
      <c r="G97">
        <f t="shared" si="5"/>
        <v>2.3442228376284246</v>
      </c>
      <c r="H97">
        <f t="shared" si="6"/>
        <v>-27.887890240808105</v>
      </c>
      <c r="I97">
        <f>ATAN2(bbb*SIN(G97),bbb*COS(G97)+aaa)</f>
        <v>0.72204878205967205</v>
      </c>
      <c r="J97">
        <f>SQRT(aaa^2+bbb^2+2*aaa*bbb*(COS(G97)))</f>
        <v>76.27616260620411</v>
      </c>
      <c r="K97">
        <f>(J97-lam)*2*PI()/ppp</f>
        <v>-147.22105951129674</v>
      </c>
      <c r="L97">
        <f>ppp*lll*mmm*nnn*ggg*COS(E97)/(bbb*SIN(-E97-RADIANS(alp)+I97))*1/(2*PI())</f>
        <v>-2.8450972421392389</v>
      </c>
    </row>
    <row r="98" spans="4:12" x14ac:dyDescent="0.25">
      <c r="D98">
        <f t="shared" si="7"/>
        <v>86.400000000000063</v>
      </c>
      <c r="E98">
        <f t="shared" si="4"/>
        <v>1.5079644737231017</v>
      </c>
      <c r="F98">
        <f>alp+D98</f>
        <v>135.21407483429041</v>
      </c>
      <c r="G98">
        <f t="shared" si="5"/>
        <v>2.359930800896374</v>
      </c>
      <c r="H98">
        <f t="shared" si="6"/>
        <v>-27.952589472611528</v>
      </c>
      <c r="I98">
        <f>ATAN2(bbb*SIN(G98),bbb*COS(G98)+aaa)</f>
        <v>0.72091956744119123</v>
      </c>
      <c r="J98">
        <f>SQRT(aaa^2+bbb^2+2*aaa*bbb*(COS(G98)))</f>
        <v>75.022445163722665</v>
      </c>
      <c r="K98">
        <f>(J98-lam)*2*PI()/ppp</f>
        <v>-149.19039426478531</v>
      </c>
      <c r="L98">
        <f>ppp*lll*mmm*nnn*ggg*COS(E98)/(bbb*SIN(-E98-RADIANS(alp)+I98))*1/(2*PI())</f>
        <v>-2.2792169877451331</v>
      </c>
    </row>
    <row r="99" spans="4:12" x14ac:dyDescent="0.25">
      <c r="D99">
        <f t="shared" si="7"/>
        <v>87.300000000000068</v>
      </c>
      <c r="E99">
        <f t="shared" si="4"/>
        <v>1.5236724369910508</v>
      </c>
      <c r="F99">
        <f>alp+D99</f>
        <v>136.11407483429042</v>
      </c>
      <c r="G99">
        <f t="shared" si="5"/>
        <v>2.3756387641643228</v>
      </c>
      <c r="H99">
        <f t="shared" si="6"/>
        <v>-28.004185889279178</v>
      </c>
      <c r="I99">
        <f>ATAN2(bbb*SIN(G99),bbb*COS(G99)+aaa)</f>
        <v>0.72001904008810991</v>
      </c>
      <c r="J99">
        <f>SQRT(aaa^2+bbb^2+2*aaa*bbb*(COS(G99)))</f>
        <v>73.767608020146312</v>
      </c>
      <c r="K99">
        <f>(J99-lam)*2*PI()/ppp</f>
        <v>-151.16148784064083</v>
      </c>
      <c r="L99">
        <f>ppp*lll*mmm*nnn*ggg*COS(E99)/(bbb*SIN(-E99-RADIANS(alp)+I99))*1/(2*PI())</f>
        <v>-1.7120837416566197</v>
      </c>
    </row>
    <row r="100" spans="4:12" x14ac:dyDescent="0.25">
      <c r="D100">
        <f t="shared" si="7"/>
        <v>88.200000000000074</v>
      </c>
      <c r="E100">
        <f t="shared" si="4"/>
        <v>1.5393804002589999</v>
      </c>
      <c r="F100">
        <f>alp+D100</f>
        <v>137.01407483429043</v>
      </c>
      <c r="G100">
        <f t="shared" si="5"/>
        <v>2.3913467274322722</v>
      </c>
      <c r="H100">
        <f t="shared" si="6"/>
        <v>-28.041988394233755</v>
      </c>
      <c r="I100">
        <f>ATAN2(bbb*SIN(G100),bbb*COS(G100)+aaa)</f>
        <v>0.71935926191115107</v>
      </c>
      <c r="J100">
        <f>SQRT(aaa^2+bbb^2+2*aaa*bbb*(COS(G100)))</f>
        <v>72.511910698639781</v>
      </c>
      <c r="K100">
        <f>(J100-lam)*2*PI()/ppp</f>
        <v>-153.13393258082948</v>
      </c>
      <c r="L100">
        <f>ppp*lll*mmm*nnn*ggg*COS(E100)/(bbb*SIN(-E100-RADIANS(alp)+I100))*1/(2*PI())</f>
        <v>-1.1433682138113097</v>
      </c>
    </row>
    <row r="101" spans="4:12" x14ac:dyDescent="0.25">
      <c r="D101">
        <f>D100+90/100</f>
        <v>89.10000000000008</v>
      </c>
      <c r="E101">
        <f t="shared" si="4"/>
        <v>1.555088363526949</v>
      </c>
      <c r="F101">
        <f>alp+D101</f>
        <v>137.91407483429043</v>
      </c>
      <c r="G101">
        <f t="shared" si="5"/>
        <v>2.407054690700221</v>
      </c>
      <c r="H101">
        <f t="shared" si="6"/>
        <v>-28.065259392212198</v>
      </c>
      <c r="I101">
        <f>ATAN2(bbb*SIN(G101),bbb*COS(G101)+aaa)</f>
        <v>0.71895310637620224</v>
      </c>
      <c r="J101">
        <f>SQRT(aaa^2+bbb^2+2*aaa*bbb*(COS(G101)))</f>
        <v>71.255625741318241</v>
      </c>
      <c r="K101">
        <f>(J101-lam)*2*PI()/ppp</f>
        <v>-155.10730037719784</v>
      </c>
      <c r="L101">
        <f>ppp*lll*mmm*nnn*ggg*COS(E101)/(bbb*SIN(-E101-RADIANS(alp)+I101))*1/(2*PI())</f>
        <v>-0.57276612109326086</v>
      </c>
    </row>
    <row r="102" spans="4:12" x14ac:dyDescent="0.25">
      <c r="D102">
        <f t="shared" ref="D102:D103" si="8">D101+90/100</f>
        <v>90.000000000000085</v>
      </c>
      <c r="E102">
        <f t="shared" si="4"/>
        <v>1.5707963267948981</v>
      </c>
      <c r="F102">
        <f>alp+D102</f>
        <v>138.81407483429044</v>
      </c>
      <c r="G102">
        <f t="shared" si="5"/>
        <v>2.4227626539681704</v>
      </c>
      <c r="H102">
        <f t="shared" si="6"/>
        <v>-28.07321109737093</v>
      </c>
      <c r="I102">
        <f>ATAN2(bbb*SIN(G102),bbb*COS(G102)+aaa)</f>
        <v>0.71881432294003456</v>
      </c>
      <c r="J102">
        <f>SQRT(aaa^2+bbb^2+2*aaa*bbb*(COS(G102)))</f>
        <v>69.999039825024752</v>
      </c>
      <c r="K102">
        <f>(J102-lam)*2*PI()/ppp</f>
        <v>-157.08114091881384</v>
      </c>
      <c r="L102">
        <f>ppp*lll*mmm*nnn*ggg*COS(E102)/(bbb*SIN(-E102-RADIANS(alp)+I102))*1/(2*PI())</f>
        <v>5.455285081096753E-14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23</vt:i4>
      </vt:variant>
    </vt:vector>
  </HeadingPairs>
  <TitlesOfParts>
    <vt:vector size="26" baseType="lpstr">
      <vt:lpstr>Feuil1</vt:lpstr>
      <vt:lpstr>Modele</vt:lpstr>
      <vt:lpstr>Feuil3</vt:lpstr>
      <vt:lpstr>a</vt:lpstr>
      <vt:lpstr>aa</vt:lpstr>
      <vt:lpstr>aaa</vt:lpstr>
      <vt:lpstr>alp</vt:lpstr>
      <vt:lpstr>alpha</vt:lpstr>
      <vt:lpstr>b</vt:lpstr>
      <vt:lpstr>bb</vt:lpstr>
      <vt:lpstr>bbb</vt:lpstr>
      <vt:lpstr>cc</vt:lpstr>
      <vt:lpstr>ccc</vt:lpstr>
      <vt:lpstr>d</vt:lpstr>
      <vt:lpstr>ddd</vt:lpstr>
      <vt:lpstr>ggg</vt:lpstr>
      <vt:lpstr>l0</vt:lpstr>
      <vt:lpstr>lam</vt:lpstr>
      <vt:lpstr>Ll</vt:lpstr>
      <vt:lpstr>lll</vt:lpstr>
      <vt:lpstr>M</vt:lpstr>
      <vt:lpstr>mmm</vt:lpstr>
      <vt:lpstr>nb</vt:lpstr>
      <vt:lpstr>nnn</vt:lpstr>
      <vt:lpstr>p</vt:lpstr>
      <vt:lpstr>ppp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2016-03-17T17:42:05Z</dcterms:modified>
</cp:coreProperties>
</file>