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lsae\OneDrive\Desktop\PRO - FINAL\DESIGN\SHOPDARWING\"/>
    </mc:Choice>
  </mc:AlternateContent>
  <xr:revisionPtr revIDLastSave="0" documentId="8_{AB94733D-D5C1-4E2C-83E5-93A7E0C8732C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heet1" sheetId="1" state="hidden" r:id="rId1"/>
    <sheet name="Sheet1 (2)" sheetId="8" r:id="rId2"/>
    <sheet name="MDB" sheetId="5" r:id="rId3"/>
    <sheet name="EMDP)" sheetId="10" r:id="rId4"/>
    <sheet name="UP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I6" i="9"/>
  <c r="I5" i="9"/>
  <c r="I3" i="9"/>
  <c r="I15" i="5"/>
  <c r="I14" i="5"/>
  <c r="I12" i="5"/>
  <c r="I8" i="5"/>
  <c r="I7" i="5"/>
  <c r="I3" i="5"/>
  <c r="I3" i="10"/>
  <c r="G15" i="5"/>
  <c r="G14" i="5"/>
  <c r="G13" i="5"/>
  <c r="G12" i="5"/>
  <c r="G11" i="5"/>
  <c r="G9" i="5"/>
  <c r="G10" i="5"/>
  <c r="G8" i="5"/>
  <c r="G7" i="5"/>
  <c r="F15" i="5"/>
  <c r="F14" i="5"/>
  <c r="F13" i="5"/>
  <c r="F12" i="5"/>
  <c r="F11" i="5"/>
  <c r="F10" i="5"/>
  <c r="F9" i="5"/>
  <c r="F8" i="5"/>
  <c r="F7" i="5"/>
  <c r="F6" i="9"/>
  <c r="F5" i="9"/>
  <c r="F4" i="9"/>
  <c r="F3" i="9"/>
  <c r="F3" i="10"/>
  <c r="F4" i="5"/>
  <c r="F5" i="5"/>
  <c r="F6" i="5"/>
  <c r="F3" i="5"/>
  <c r="J7" i="1" l="1"/>
  <c r="M7" i="1" s="1"/>
  <c r="J6" i="1"/>
  <c r="M6" i="1" s="1"/>
  <c r="M5" i="1"/>
  <c r="J5" i="1"/>
  <c r="J4" i="1"/>
  <c r="M4" i="1" s="1"/>
  <c r="M8" i="1" l="1"/>
  <c r="M10" i="1" s="1"/>
  <c r="M11" i="1" s="1"/>
</calcChain>
</file>

<file path=xl/sharedStrings.xml><?xml version="1.0" encoding="utf-8"?>
<sst xmlns="http://schemas.openxmlformats.org/spreadsheetml/2006/main" count="377" uniqueCount="92">
  <si>
    <t>panels</t>
  </si>
  <si>
    <t>Type of load</t>
  </si>
  <si>
    <t>Normal homeRun Tray (Right Part)</t>
  </si>
  <si>
    <t>Cable</t>
  </si>
  <si>
    <t>D Cable</t>
  </si>
  <si>
    <t>R Cable</t>
  </si>
  <si>
    <t>C.Sa Cable</t>
  </si>
  <si>
    <t>NO.OF Cable</t>
  </si>
  <si>
    <t>Total C.Sa</t>
  </si>
  <si>
    <t>normal -LPPG2(Ground floor )</t>
  </si>
  <si>
    <t>Lighting</t>
  </si>
  <si>
    <t>3*3 mm^2</t>
  </si>
  <si>
    <t>Sockets</t>
  </si>
  <si>
    <t>Hand dryer</t>
  </si>
  <si>
    <t>3*4 mm^2</t>
  </si>
  <si>
    <t>F.C.U</t>
  </si>
  <si>
    <t>sum of C.Sa</t>
  </si>
  <si>
    <t>F.R</t>
  </si>
  <si>
    <t>Area of Tray</t>
  </si>
  <si>
    <t>Area of Tray with 25% Spare</t>
  </si>
  <si>
    <t>Height</t>
  </si>
  <si>
    <t xml:space="preserve">Width </t>
  </si>
  <si>
    <t>dimantion of Tray</t>
  </si>
  <si>
    <t>Layer</t>
  </si>
  <si>
    <t>EMDP</t>
  </si>
  <si>
    <t>C1</t>
  </si>
  <si>
    <t>C2</t>
  </si>
  <si>
    <t>C3</t>
  </si>
  <si>
    <t>C4</t>
  </si>
  <si>
    <t>100x50x1.5mm2</t>
  </si>
  <si>
    <t>MDB</t>
  </si>
  <si>
    <t>LAYER1</t>
  </si>
  <si>
    <t>SEC7</t>
  </si>
  <si>
    <t>SEC6</t>
  </si>
  <si>
    <t>sec5</t>
  </si>
  <si>
    <t>EMDB</t>
  </si>
  <si>
    <t>Layer1</t>
  </si>
  <si>
    <t>sec4</t>
  </si>
  <si>
    <t>sec3</t>
  </si>
  <si>
    <t>300x50x1.5mm2</t>
  </si>
  <si>
    <t>sec2</t>
  </si>
  <si>
    <t>SEC1</t>
  </si>
  <si>
    <t>CABLE TRAY SIZE</t>
  </si>
  <si>
    <t>WIDTH</t>
  </si>
  <si>
    <t>NO.OF CABLE</t>
  </si>
  <si>
    <t>D-CABLE</t>
  </si>
  <si>
    <t>CABLE SIZE</t>
  </si>
  <si>
    <t>Tag</t>
  </si>
  <si>
    <t>TO</t>
  </si>
  <si>
    <t>FROM</t>
  </si>
  <si>
    <t xml:space="preserve">CABLE TRAY TAG  </t>
  </si>
  <si>
    <t xml:space="preserve">CABLE TRAY SIZING </t>
  </si>
  <si>
    <t>1x6</t>
  </si>
  <si>
    <t>4Cx6 mm2</t>
  </si>
  <si>
    <t>PVC/PVC</t>
  </si>
  <si>
    <t>MULTI CORE</t>
  </si>
  <si>
    <t>CU</t>
  </si>
  <si>
    <t>UPS</t>
  </si>
  <si>
    <t>CSP-B</t>
  </si>
  <si>
    <t>1x4</t>
  </si>
  <si>
    <t>4Cx4 mm2</t>
  </si>
  <si>
    <t>CLP-B</t>
  </si>
  <si>
    <t>1x10</t>
  </si>
  <si>
    <t>4Cx10 mm2</t>
  </si>
  <si>
    <t>1x50</t>
  </si>
  <si>
    <t>3Cx95+50 mm2</t>
  </si>
  <si>
    <t>NSP2-B</t>
  </si>
  <si>
    <t>1x16</t>
  </si>
  <si>
    <t>3Cx35+16 mm2</t>
  </si>
  <si>
    <t>NSP-B</t>
  </si>
  <si>
    <t>NLP-B</t>
  </si>
  <si>
    <t>EARTH
CSA</t>
  </si>
  <si>
    <t>EARTH NO.
OF RUNS</t>
  </si>
  <si>
    <t>CSA</t>
  </si>
  <si>
    <t>INSULATION</t>
  </si>
  <si>
    <t>CORES</t>
  </si>
  <si>
    <t>CONDUCTOR</t>
  </si>
  <si>
    <t>No. OF RUNS</t>
  </si>
  <si>
    <t xml:space="preserve">Fed From </t>
  </si>
  <si>
    <t xml:space="preserve">Panel Name </t>
  </si>
  <si>
    <t>LOAD NO.</t>
  </si>
  <si>
    <t>CABLE DESCRIBTION</t>
  </si>
  <si>
    <t>4X4 MM2-CU/PVC/PVC+1X4 MM2 G/CABLE TRAY</t>
  </si>
  <si>
    <t>(3X35+1X16) MM2-CU/PVC/PVC+1X16 MM2 G/CABLE TRAY</t>
  </si>
  <si>
    <t>(3X95+1X50) MM2-CU/PVC/PVC+1X50 MM2 G/CABLE TRAY</t>
  </si>
  <si>
    <t xml:space="preserve">((4X10MM2+(1X10 MM2)  CU/PVC/PVC   </t>
  </si>
  <si>
    <t>((4X4MM2+(1X4 MM2) CU/PVC/PVC</t>
  </si>
  <si>
    <t>((4X6MM2)+(1X6 MM2) CU/PVC/PVC</t>
  </si>
  <si>
    <t>200x50x1.5mm2</t>
  </si>
  <si>
    <t>400x50x1.5mm2</t>
  </si>
  <si>
    <t>50x50x2mm2</t>
  </si>
  <si>
    <t>150x50x2mm2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</si>
</sst>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9" borderId="1" xfId="1" applyFill="1" applyBorder="1" applyAlignment="1">
      <alignment horizontal="center"/>
    </xf>
    <xf numFmtId="0" fontId="2" fillId="9" borderId="1" xfId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/>
    </xf>
    <xf numFmtId="0" fontId="5" fillId="9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left"/>
    </xf>
    <xf numFmtId="0" fontId="7" fillId="9" borderId="1" xfId="1" applyFont="1" applyFill="1" applyBorder="1" applyAlignment="1">
      <alignment horizontal="left" vertical="center"/>
    </xf>
    <xf numFmtId="0" fontId="2" fillId="9" borderId="1" xfId="1" applyFill="1" applyBorder="1" applyAlignment="1">
      <alignment horizontal="left"/>
    </xf>
    <xf numFmtId="0" fontId="2" fillId="9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</cellXfs>
  <cellStyles count="2">
    <cellStyle name="Normal" xfId="0" builtinId="0"/>
    <cellStyle name="Normal 2" xfId="1" xr:uid="{2ADBDBEB-2537-4942-8943-23906D3F88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P3" sqref="P3"/>
    </sheetView>
  </sheetViews>
  <sheetFormatPr defaultRowHeight="13.8" x14ac:dyDescent="0.25"/>
  <cols>
    <col min="13" max="13" width="16.59765625" customWidth="1"/>
  </cols>
  <sheetData>
    <row r="1" spans="1:13" ht="27" customHeight="1" x14ac:dyDescent="0.25">
      <c r="A1" s="35" t="s">
        <v>0</v>
      </c>
      <c r="B1" s="35"/>
      <c r="C1" s="35"/>
      <c r="D1" s="35"/>
      <c r="E1" s="35" t="s">
        <v>1</v>
      </c>
      <c r="F1" s="35"/>
      <c r="G1" s="35"/>
      <c r="H1" s="36" t="s">
        <v>2</v>
      </c>
      <c r="I1" s="37"/>
      <c r="J1" s="37"/>
      <c r="K1" s="37"/>
      <c r="L1" s="37"/>
      <c r="M1" s="38"/>
    </row>
    <row r="2" spans="1:13" ht="23.4" customHeight="1" x14ac:dyDescent="0.25">
      <c r="A2" s="35"/>
      <c r="B2" s="35"/>
      <c r="C2" s="35"/>
      <c r="D2" s="35"/>
      <c r="E2" s="35"/>
      <c r="F2" s="35"/>
      <c r="G2" s="35"/>
      <c r="H2" s="39"/>
      <c r="I2" s="40"/>
      <c r="J2" s="40"/>
      <c r="K2" s="40"/>
      <c r="L2" s="40"/>
      <c r="M2" s="41"/>
    </row>
    <row r="3" spans="1:13" ht="25.95" customHeight="1" x14ac:dyDescent="0.25">
      <c r="A3" s="35"/>
      <c r="B3" s="35"/>
      <c r="C3" s="35"/>
      <c r="D3" s="35"/>
      <c r="E3" s="35"/>
      <c r="F3" s="35"/>
      <c r="G3" s="35"/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8</v>
      </c>
    </row>
    <row r="4" spans="1:13" ht="30" customHeight="1" x14ac:dyDescent="0.25">
      <c r="A4" s="35" t="s">
        <v>9</v>
      </c>
      <c r="B4" s="35"/>
      <c r="C4" s="35"/>
      <c r="D4" s="35"/>
      <c r="E4" s="42" t="s">
        <v>10</v>
      </c>
      <c r="F4" s="43"/>
      <c r="G4" s="44"/>
      <c r="H4" s="2" t="s">
        <v>11</v>
      </c>
      <c r="I4" s="2">
        <v>11.6</v>
      </c>
      <c r="J4" s="1">
        <f>I4/2</f>
        <v>5.8</v>
      </c>
      <c r="K4" s="2"/>
      <c r="L4" s="2"/>
      <c r="M4" s="2">
        <f>K4*L4</f>
        <v>0</v>
      </c>
    </row>
    <row r="5" spans="1:13" ht="23.4" customHeight="1" x14ac:dyDescent="0.25">
      <c r="A5" s="35"/>
      <c r="B5" s="35"/>
      <c r="C5" s="35"/>
      <c r="D5" s="35"/>
      <c r="E5" s="42" t="s">
        <v>12</v>
      </c>
      <c r="F5" s="43"/>
      <c r="G5" s="44"/>
      <c r="H5" s="2" t="s">
        <v>11</v>
      </c>
      <c r="I5" s="2">
        <v>11.6</v>
      </c>
      <c r="J5" s="1">
        <f t="shared" ref="J5:J7" si="0">I5/2</f>
        <v>5.8</v>
      </c>
      <c r="K5" s="2"/>
      <c r="L5" s="2"/>
      <c r="M5" s="2">
        <f t="shared" ref="M5:M7" si="1">K5*L5</f>
        <v>0</v>
      </c>
    </row>
    <row r="6" spans="1:13" ht="28.2" customHeight="1" x14ac:dyDescent="0.25">
      <c r="A6" s="35"/>
      <c r="B6" s="35"/>
      <c r="C6" s="35"/>
      <c r="D6" s="35"/>
      <c r="E6" s="45" t="s">
        <v>13</v>
      </c>
      <c r="F6" s="46"/>
      <c r="G6" s="47"/>
      <c r="H6" s="2" t="s">
        <v>14</v>
      </c>
      <c r="I6" s="2">
        <v>12.3</v>
      </c>
      <c r="J6" s="1">
        <f t="shared" si="0"/>
        <v>6.15</v>
      </c>
      <c r="K6" s="2"/>
      <c r="L6" s="2"/>
      <c r="M6" s="2">
        <f t="shared" si="1"/>
        <v>0</v>
      </c>
    </row>
    <row r="7" spans="1:13" ht="23.4" customHeight="1" x14ac:dyDescent="0.25">
      <c r="A7" s="35"/>
      <c r="B7" s="35"/>
      <c r="C7" s="35"/>
      <c r="D7" s="35"/>
      <c r="E7" s="45" t="s">
        <v>15</v>
      </c>
      <c r="F7" s="46"/>
      <c r="G7" s="47"/>
      <c r="H7" s="2" t="s">
        <v>14</v>
      </c>
      <c r="I7" s="2">
        <v>12.3</v>
      </c>
      <c r="J7" s="1">
        <f t="shared" si="0"/>
        <v>6.15</v>
      </c>
      <c r="K7" s="2"/>
      <c r="L7" s="2"/>
      <c r="M7" s="2">
        <f t="shared" si="1"/>
        <v>0</v>
      </c>
    </row>
    <row r="8" spans="1:13" ht="30.6" customHeight="1" x14ac:dyDescent="0.25">
      <c r="A8" s="42" t="s">
        <v>16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  <c r="M8" s="2">
        <f>SUM(M4:M7)</f>
        <v>0</v>
      </c>
    </row>
    <row r="9" spans="1:13" ht="21" customHeight="1" x14ac:dyDescent="0.25">
      <c r="A9" s="42" t="s">
        <v>17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4"/>
      <c r="M9" s="2">
        <v>0.4</v>
      </c>
    </row>
    <row r="10" spans="1:13" ht="28.2" customHeight="1" x14ac:dyDescent="0.25">
      <c r="A10" s="42" t="s">
        <v>18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4"/>
      <c r="M10" s="2">
        <f>M8/M9</f>
        <v>0</v>
      </c>
    </row>
    <row r="11" spans="1:13" ht="19.2" customHeight="1" x14ac:dyDescent="0.25">
      <c r="A11" s="42" t="s">
        <v>19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4"/>
      <c r="M11" s="2">
        <f>M10*1.25</f>
        <v>0</v>
      </c>
    </row>
    <row r="12" spans="1:13" ht="27" customHeight="1" x14ac:dyDescent="0.25">
      <c r="A12" s="42" t="s">
        <v>20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4"/>
      <c r="M12" s="2"/>
    </row>
    <row r="13" spans="1:13" ht="19.95" customHeight="1" x14ac:dyDescent="0.25">
      <c r="A13" s="42" t="s">
        <v>21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4"/>
      <c r="M13" s="2"/>
    </row>
    <row r="14" spans="1:13" ht="26.4" customHeight="1" x14ac:dyDescent="0.25">
      <c r="A14" s="42" t="s">
        <v>22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4"/>
      <c r="M14" s="2"/>
    </row>
  </sheetData>
  <mergeCells count="15">
    <mergeCell ref="A14:L14"/>
    <mergeCell ref="A8:L8"/>
    <mergeCell ref="A9:L9"/>
    <mergeCell ref="A10:L10"/>
    <mergeCell ref="A11:L11"/>
    <mergeCell ref="A12:L12"/>
    <mergeCell ref="A13:L13"/>
    <mergeCell ref="A1:D3"/>
    <mergeCell ref="E1:G3"/>
    <mergeCell ref="H1:M2"/>
    <mergeCell ref="A4:D7"/>
    <mergeCell ref="E4:G4"/>
    <mergeCell ref="E5:G5"/>
    <mergeCell ref="E6:G6"/>
    <mergeCell ref="E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E3BC-4DA3-4AA4-AA08-D81824B9017B}">
  <dimension ref="A1:I8"/>
  <sheetViews>
    <sheetView workbookViewId="0">
      <selection activeCell="F14" sqref="F14"/>
    </sheetView>
  </sheetViews>
  <sheetFormatPr defaultRowHeight="13.8" x14ac:dyDescent="0.25"/>
  <cols>
    <col min="1" max="1" width="14.8984375" style="8" bestFit="1" customWidth="1"/>
    <col min="2" max="2" width="12" style="8" bestFit="1" customWidth="1"/>
    <col min="3" max="3" width="13.69921875" style="8" bestFit="1" customWidth="1"/>
    <col min="4" max="4" width="16.5" style="8" bestFit="1" customWidth="1"/>
    <col min="5" max="5" width="12" style="8" bestFit="1" customWidth="1"/>
    <col min="6" max="6" width="15.19921875" style="8" bestFit="1" customWidth="1"/>
    <col min="7" max="7" width="13.5" style="8" bestFit="1" customWidth="1"/>
    <col min="8" max="8" width="14.59765625" style="8" customWidth="1"/>
    <col min="9" max="9" width="15.3984375" style="8" customWidth="1"/>
    <col min="10" max="16384" width="8.796875" style="8"/>
  </cols>
  <sheetData>
    <row r="1" spans="1:9" ht="34.799999999999997" x14ac:dyDescent="0.25">
      <c r="A1" s="13" t="s">
        <v>79</v>
      </c>
      <c r="B1" s="13" t="s">
        <v>78</v>
      </c>
      <c r="C1" s="14" t="s">
        <v>77</v>
      </c>
      <c r="D1" s="13" t="s">
        <v>76</v>
      </c>
      <c r="E1" s="13" t="s">
        <v>75</v>
      </c>
      <c r="F1" s="13" t="s">
        <v>74</v>
      </c>
      <c r="G1" s="13" t="s">
        <v>73</v>
      </c>
      <c r="H1" s="12" t="s">
        <v>72</v>
      </c>
      <c r="I1" s="11" t="s">
        <v>71</v>
      </c>
    </row>
    <row r="2" spans="1:9" x14ac:dyDescent="0.25">
      <c r="A2" s="15" t="s">
        <v>70</v>
      </c>
      <c r="B2" s="15" t="s">
        <v>30</v>
      </c>
      <c r="C2" s="16">
        <v>1</v>
      </c>
      <c r="D2" s="16" t="s">
        <v>56</v>
      </c>
      <c r="E2" s="15" t="s">
        <v>55</v>
      </c>
      <c r="F2" s="15" t="s">
        <v>54</v>
      </c>
      <c r="G2" s="15" t="s">
        <v>60</v>
      </c>
      <c r="H2" s="15">
        <v>1</v>
      </c>
      <c r="I2" s="15" t="s">
        <v>59</v>
      </c>
    </row>
    <row r="3" spans="1:9" x14ac:dyDescent="0.25">
      <c r="A3" s="15" t="s">
        <v>69</v>
      </c>
      <c r="B3" s="15" t="s">
        <v>30</v>
      </c>
      <c r="C3" s="16">
        <v>1</v>
      </c>
      <c r="D3" s="16" t="s">
        <v>56</v>
      </c>
      <c r="E3" s="15" t="s">
        <v>55</v>
      </c>
      <c r="F3" s="15" t="s">
        <v>54</v>
      </c>
      <c r="G3" s="15" t="s">
        <v>68</v>
      </c>
      <c r="H3" s="15">
        <v>1</v>
      </c>
      <c r="I3" s="15" t="s">
        <v>67</v>
      </c>
    </row>
    <row r="4" spans="1:9" x14ac:dyDescent="0.25">
      <c r="A4" s="15" t="s">
        <v>66</v>
      </c>
      <c r="B4" s="15" t="s">
        <v>30</v>
      </c>
      <c r="C4" s="16">
        <v>1</v>
      </c>
      <c r="D4" s="16" t="s">
        <v>56</v>
      </c>
      <c r="E4" s="15" t="s">
        <v>55</v>
      </c>
      <c r="F4" s="15" t="s">
        <v>54</v>
      </c>
      <c r="G4" s="15" t="s">
        <v>65</v>
      </c>
      <c r="H4" s="15">
        <v>1</v>
      </c>
      <c r="I4" s="15" t="s">
        <v>64</v>
      </c>
    </row>
    <row r="5" spans="1:9" x14ac:dyDescent="0.25">
      <c r="A5" s="15" t="s">
        <v>35</v>
      </c>
      <c r="B5" s="15" t="s">
        <v>30</v>
      </c>
      <c r="C5" s="16">
        <v>1</v>
      </c>
      <c r="D5" s="16" t="s">
        <v>56</v>
      </c>
      <c r="E5" s="15" t="s">
        <v>55</v>
      </c>
      <c r="F5" s="15" t="s">
        <v>54</v>
      </c>
      <c r="G5" s="15" t="s">
        <v>65</v>
      </c>
      <c r="H5" s="15">
        <v>1</v>
      </c>
      <c r="I5" s="15" t="s">
        <v>64</v>
      </c>
    </row>
    <row r="6" spans="1:9" x14ac:dyDescent="0.25">
      <c r="A6" s="9" t="s">
        <v>57</v>
      </c>
      <c r="B6" s="9" t="s">
        <v>35</v>
      </c>
      <c r="C6" s="10">
        <v>1</v>
      </c>
      <c r="D6" s="10" t="s">
        <v>56</v>
      </c>
      <c r="E6" s="9" t="s">
        <v>55</v>
      </c>
      <c r="F6" s="9" t="s">
        <v>54</v>
      </c>
      <c r="G6" s="9" t="s">
        <v>63</v>
      </c>
      <c r="H6" s="9">
        <v>1</v>
      </c>
      <c r="I6" s="9" t="s">
        <v>62</v>
      </c>
    </row>
    <row r="7" spans="1:9" x14ac:dyDescent="0.25">
      <c r="A7" s="9" t="s">
        <v>61</v>
      </c>
      <c r="B7" s="9" t="s">
        <v>57</v>
      </c>
      <c r="C7" s="10">
        <v>1</v>
      </c>
      <c r="D7" s="10" t="s">
        <v>56</v>
      </c>
      <c r="E7" s="9" t="s">
        <v>55</v>
      </c>
      <c r="F7" s="9" t="s">
        <v>54</v>
      </c>
      <c r="G7" s="9" t="s">
        <v>60</v>
      </c>
      <c r="H7" s="9">
        <v>1</v>
      </c>
      <c r="I7" s="9" t="s">
        <v>59</v>
      </c>
    </row>
    <row r="8" spans="1:9" x14ac:dyDescent="0.25">
      <c r="A8" s="9" t="s">
        <v>58</v>
      </c>
      <c r="B8" s="9" t="s">
        <v>57</v>
      </c>
      <c r="C8" s="10">
        <v>1</v>
      </c>
      <c r="D8" s="10" t="s">
        <v>56</v>
      </c>
      <c r="E8" s="9" t="s">
        <v>55</v>
      </c>
      <c r="F8" s="9" t="s">
        <v>54</v>
      </c>
      <c r="G8" s="9" t="s">
        <v>53</v>
      </c>
      <c r="H8" s="9">
        <v>1</v>
      </c>
      <c r="I8" s="9" t="s">
        <v>52</v>
      </c>
    </row>
  </sheetData>
  <dataValidations count="2">
    <dataValidation type="list" allowBlank="1" showInputMessage="1" showErrorMessage="1" sqref="E2:E8" xr:uid="{E3EE0C46-5D09-4F2B-BA38-53395FC00D18}">
      <formula1>"MULTI CORE,SINGLE CORE"</formula1>
    </dataValidation>
    <dataValidation type="list" allowBlank="1" showInputMessage="1" showErrorMessage="1" sqref="D2:D8" xr:uid="{55C8022A-8BCF-4796-821D-1C8C834E6F15}">
      <formula1>"CU,AL"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4FC9-DD01-4D8F-87F0-5403AEEC0244}">
  <dimension ref="A1:J27"/>
  <sheetViews>
    <sheetView tabSelected="1" topLeftCell="F4" zoomScaleNormal="100" workbookViewId="0">
      <selection activeCell="I12" sqref="I12:I13"/>
    </sheetView>
  </sheetViews>
  <sheetFormatPr defaultRowHeight="13.8" x14ac:dyDescent="0.25"/>
  <cols>
    <col min="1" max="1" width="17.3984375" bestFit="1" customWidth="1"/>
    <col min="2" max="2" width="12.3984375" bestFit="1" customWidth="1"/>
    <col min="3" max="3" width="47.69921875" bestFit="1" customWidth="1"/>
    <col min="4" max="4" width="14.8984375" bestFit="1" customWidth="1"/>
    <col min="5" max="5" width="12" bestFit="1" customWidth="1"/>
    <col min="6" max="6" width="51.3984375" bestFit="1" customWidth="1"/>
    <col min="7" max="7" width="33.796875" customWidth="1"/>
    <col min="8" max="8" width="13" bestFit="1" customWidth="1"/>
    <col min="9" max="9" width="41.5" customWidth="1"/>
    <col min="10" max="10" width="16.5" bestFit="1" customWidth="1"/>
  </cols>
  <sheetData>
    <row r="1" spans="1:10" ht="25.5" customHeight="1" x14ac:dyDescent="0.25">
      <c r="A1" s="48" t="s">
        <v>51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52.5" customHeight="1" x14ac:dyDescent="0.25">
      <c r="A2" s="7" t="s">
        <v>50</v>
      </c>
      <c r="B2" s="7" t="s">
        <v>23</v>
      </c>
      <c r="C2" s="7" t="s">
        <v>49</v>
      </c>
      <c r="D2" s="7" t="s">
        <v>48</v>
      </c>
      <c r="E2" s="7" t="s">
        <v>47</v>
      </c>
      <c r="F2" s="7" t="s">
        <v>46</v>
      </c>
      <c r="G2" s="7" t="s">
        <v>45</v>
      </c>
      <c r="H2" s="33" t="s">
        <v>44</v>
      </c>
      <c r="I2" s="7" t="s">
        <v>43</v>
      </c>
      <c r="J2" s="7" t="s">
        <v>42</v>
      </c>
    </row>
    <row r="3" spans="1:10" ht="45" customHeight="1" x14ac:dyDescent="0.25">
      <c r="A3" s="49" t="s">
        <v>41</v>
      </c>
      <c r="B3" s="49" t="s">
        <v>31</v>
      </c>
      <c r="C3" s="6" t="s">
        <v>30</v>
      </c>
      <c r="D3" s="6" t="s">
        <v>70</v>
      </c>
      <c r="E3" s="6" t="s">
        <v>25</v>
      </c>
      <c r="F3" s="6" t="str">
        <f>C21</f>
        <v>4X4 MM2-CU/PVC/PVC+1X4 MM2 G/CABLE TRAY</v>
      </c>
      <c r="G3" s="6">
        <v>19.7</v>
      </c>
      <c r="H3" s="33">
        <v>1</v>
      </c>
      <c r="I3" s="49">
        <f>(G3+G4+G5+G6+20+42.6/2+G4+G5+G6)*1.25</f>
        <v>361</v>
      </c>
      <c r="J3" s="49" t="s">
        <v>89</v>
      </c>
    </row>
    <row r="4" spans="1:10" ht="33" customHeight="1" x14ac:dyDescent="0.25">
      <c r="A4" s="49"/>
      <c r="B4" s="49"/>
      <c r="C4" s="6" t="s">
        <v>30</v>
      </c>
      <c r="D4" s="6" t="s">
        <v>69</v>
      </c>
      <c r="E4" s="6" t="s">
        <v>26</v>
      </c>
      <c r="F4" s="6" t="str">
        <f t="shared" ref="F4:F6" si="0">C22</f>
        <v>(3X35+1X16) MM2-CU/PVC/PVC+1X16 MM2 G/CABLE TRAY</v>
      </c>
      <c r="G4" s="6">
        <v>28.7</v>
      </c>
      <c r="H4" s="33">
        <v>1</v>
      </c>
      <c r="I4" s="49"/>
      <c r="J4" s="49"/>
    </row>
    <row r="5" spans="1:10" ht="33" customHeight="1" x14ac:dyDescent="0.25">
      <c r="A5" s="49"/>
      <c r="B5" s="49"/>
      <c r="C5" s="6" t="s">
        <v>30</v>
      </c>
      <c r="D5" s="6" t="s">
        <v>66</v>
      </c>
      <c r="E5" s="6" t="s">
        <v>27</v>
      </c>
      <c r="F5" s="6" t="str">
        <f t="shared" si="0"/>
        <v>(3X95+1X50) MM2-CU/PVC/PVC+1X50 MM2 G/CABLE TRAY</v>
      </c>
      <c r="G5" s="6">
        <v>42.6</v>
      </c>
      <c r="H5" s="33">
        <v>1</v>
      </c>
      <c r="I5" s="49"/>
      <c r="J5" s="49"/>
    </row>
    <row r="6" spans="1:10" ht="33" customHeight="1" x14ac:dyDescent="0.25">
      <c r="A6" s="49"/>
      <c r="B6" s="49"/>
      <c r="C6" s="6" t="s">
        <v>30</v>
      </c>
      <c r="D6" s="6" t="s">
        <v>24</v>
      </c>
      <c r="E6" s="6" t="s">
        <v>28</v>
      </c>
      <c r="F6" s="6" t="str">
        <f t="shared" si="0"/>
        <v>(3X95+1X50) MM2-CU/PVC/PVC+1X50 MM2 G/CABLE TRAY</v>
      </c>
      <c r="G6" s="6">
        <v>42.6</v>
      </c>
      <c r="H6" s="33">
        <v>1</v>
      </c>
      <c r="I6" s="49"/>
      <c r="J6" s="49"/>
    </row>
    <row r="7" spans="1:10" ht="33" customHeight="1" x14ac:dyDescent="0.25">
      <c r="A7" s="25" t="s">
        <v>40</v>
      </c>
      <c r="B7" s="25" t="s">
        <v>36</v>
      </c>
      <c r="C7" s="25" t="s">
        <v>30</v>
      </c>
      <c r="D7" s="25" t="s">
        <v>70</v>
      </c>
      <c r="E7" s="25" t="s">
        <v>25</v>
      </c>
      <c r="F7" s="25" t="str">
        <f>F3</f>
        <v>4X4 MM2-CU/PVC/PVC+1X4 MM2 G/CABLE TRAY</v>
      </c>
      <c r="G7" s="25">
        <f>G3</f>
        <v>19.7</v>
      </c>
      <c r="H7" s="33">
        <v>1</v>
      </c>
      <c r="I7" s="25">
        <f>(G7+20+20)*1.25</f>
        <v>74.625</v>
      </c>
      <c r="J7" s="25" t="s">
        <v>29</v>
      </c>
    </row>
    <row r="8" spans="1:10" ht="33" customHeight="1" x14ac:dyDescent="0.25">
      <c r="A8" s="50" t="s">
        <v>38</v>
      </c>
      <c r="B8" s="50" t="s">
        <v>36</v>
      </c>
      <c r="C8" s="27" t="s">
        <v>30</v>
      </c>
      <c r="D8" s="27" t="s">
        <v>69</v>
      </c>
      <c r="E8" s="27" t="s">
        <v>26</v>
      </c>
      <c r="F8" s="27" t="str">
        <f>F4</f>
        <v>(3X35+1X16) MM2-CU/PVC/PVC+1X16 MM2 G/CABLE TRAY</v>
      </c>
      <c r="G8" s="27">
        <f>G4</f>
        <v>28.7</v>
      </c>
      <c r="H8" s="33">
        <v>1</v>
      </c>
      <c r="I8" s="50">
        <f>(G8+G9+G10+28.7/2+42.6/2+G9+G10)*1.25</f>
        <v>293.4375</v>
      </c>
      <c r="J8" s="50" t="s">
        <v>39</v>
      </c>
    </row>
    <row r="9" spans="1:10" ht="33" customHeight="1" x14ac:dyDescent="0.25">
      <c r="A9" s="50"/>
      <c r="B9" s="50"/>
      <c r="C9" s="27" t="s">
        <v>30</v>
      </c>
      <c r="D9" s="27" t="s">
        <v>66</v>
      </c>
      <c r="E9" s="27" t="s">
        <v>27</v>
      </c>
      <c r="F9" s="27" t="str">
        <f>F5</f>
        <v>(3X95+1X50) MM2-CU/PVC/PVC+1X50 MM2 G/CABLE TRAY</v>
      </c>
      <c r="G9" s="27">
        <f t="shared" ref="G9:G10" si="1">G5</f>
        <v>42.6</v>
      </c>
      <c r="H9" s="33">
        <v>1</v>
      </c>
      <c r="I9" s="50"/>
      <c r="J9" s="50"/>
    </row>
    <row r="10" spans="1:10" ht="33" customHeight="1" x14ac:dyDescent="0.25">
      <c r="A10" s="50"/>
      <c r="B10" s="50"/>
      <c r="C10" s="27" t="s">
        <v>30</v>
      </c>
      <c r="D10" s="27" t="s">
        <v>24</v>
      </c>
      <c r="E10" s="27" t="s">
        <v>28</v>
      </c>
      <c r="F10" s="27" t="str">
        <f>F6</f>
        <v>(3X95+1X50) MM2-CU/PVC/PVC+1X50 MM2 G/CABLE TRAY</v>
      </c>
      <c r="G10" s="27">
        <f t="shared" si="1"/>
        <v>42.6</v>
      </c>
      <c r="H10" s="33">
        <v>1</v>
      </c>
      <c r="I10" s="50"/>
      <c r="J10" s="50"/>
    </row>
    <row r="11" spans="1:10" ht="33" customHeight="1" x14ac:dyDescent="0.25">
      <c r="A11" s="5" t="s">
        <v>37</v>
      </c>
      <c r="B11" s="5" t="s">
        <v>36</v>
      </c>
      <c r="C11" s="26" t="s">
        <v>30</v>
      </c>
      <c r="D11" s="26" t="s">
        <v>69</v>
      </c>
      <c r="E11" s="26" t="s">
        <v>26</v>
      </c>
      <c r="F11" s="26" t="str">
        <f t="shared" ref="F11:G13" si="2">F8</f>
        <v>(3X35+1X16) MM2-CU/PVC/PVC+1X16 MM2 G/CABLE TRAY</v>
      </c>
      <c r="G11" s="26">
        <f t="shared" si="2"/>
        <v>28.7</v>
      </c>
      <c r="H11" s="33">
        <v>1</v>
      </c>
      <c r="I11" s="5">
        <f>(G11+28.7/2+28.7/2)*1.25</f>
        <v>71.75</v>
      </c>
      <c r="J11" s="5" t="s">
        <v>29</v>
      </c>
    </row>
    <row r="12" spans="1:10" ht="33" customHeight="1" x14ac:dyDescent="0.25">
      <c r="A12" s="51" t="s">
        <v>34</v>
      </c>
      <c r="B12" s="52" t="s">
        <v>31</v>
      </c>
      <c r="C12" s="4" t="s">
        <v>30</v>
      </c>
      <c r="D12" s="4" t="s">
        <v>66</v>
      </c>
      <c r="E12" s="4" t="s">
        <v>27</v>
      </c>
      <c r="F12" s="4" t="str">
        <f t="shared" si="2"/>
        <v>(3X95+1X50) MM2-CU/PVC/PVC+1X50 MM2 G/CABLE TRAY</v>
      </c>
      <c r="G12" s="4">
        <f t="shared" si="2"/>
        <v>42.6</v>
      </c>
      <c r="H12" s="33">
        <v>1</v>
      </c>
      <c r="I12" s="51">
        <f>(G12+G13+42.6/2+42.6/2+G12)*1.25</f>
        <v>213</v>
      </c>
      <c r="J12" s="51" t="s">
        <v>88</v>
      </c>
    </row>
    <row r="13" spans="1:10" ht="33" customHeight="1" thickBot="1" x14ac:dyDescent="0.3">
      <c r="A13" s="52"/>
      <c r="B13" s="53"/>
      <c r="C13" s="4" t="s">
        <v>30</v>
      </c>
      <c r="D13" s="4" t="s">
        <v>24</v>
      </c>
      <c r="E13" s="4" t="s">
        <v>28</v>
      </c>
      <c r="F13" s="4" t="str">
        <f t="shared" si="2"/>
        <v>(3X95+1X50) MM2-CU/PVC/PVC+1X50 MM2 G/CABLE TRAY</v>
      </c>
      <c r="G13" s="4">
        <f t="shared" si="2"/>
        <v>42.6</v>
      </c>
      <c r="H13" s="33">
        <v>1</v>
      </c>
      <c r="I13" s="52"/>
      <c r="J13" s="52"/>
    </row>
    <row r="14" spans="1:10" ht="33" customHeight="1" x14ac:dyDescent="0.25">
      <c r="A14" s="28" t="s">
        <v>33</v>
      </c>
      <c r="B14" s="29" t="s">
        <v>31</v>
      </c>
      <c r="C14" s="30" t="s">
        <v>30</v>
      </c>
      <c r="D14" s="30" t="s">
        <v>66</v>
      </c>
      <c r="E14" s="30" t="s">
        <v>27</v>
      </c>
      <c r="F14" s="30" t="str">
        <f>F12</f>
        <v>(3X95+1X50) MM2-CU/PVC/PVC+1X50 MM2 G/CABLE TRAY</v>
      </c>
      <c r="G14" s="30">
        <f>G12</f>
        <v>42.6</v>
      </c>
      <c r="H14" s="33">
        <v>1</v>
      </c>
      <c r="I14" s="29">
        <f>(G14+42.6)*1.25</f>
        <v>106.5</v>
      </c>
      <c r="J14" s="31" t="s">
        <v>29</v>
      </c>
    </row>
    <row r="15" spans="1:10" ht="33" customHeight="1" x14ac:dyDescent="0.25">
      <c r="A15" s="4" t="s">
        <v>32</v>
      </c>
      <c r="B15" s="4" t="s">
        <v>31</v>
      </c>
      <c r="C15" s="4" t="s">
        <v>30</v>
      </c>
      <c r="D15" s="4" t="s">
        <v>24</v>
      </c>
      <c r="E15" s="4" t="s">
        <v>28</v>
      </c>
      <c r="F15" s="4" t="str">
        <f>F13</f>
        <v>(3X95+1X50) MM2-CU/PVC/PVC+1X50 MM2 G/CABLE TRAY</v>
      </c>
      <c r="G15" s="4">
        <f>G13</f>
        <v>42.6</v>
      </c>
      <c r="H15" s="33">
        <v>1</v>
      </c>
      <c r="I15" s="4">
        <f>(G15+G15)*1.25</f>
        <v>106.5</v>
      </c>
      <c r="J15" s="4" t="s">
        <v>29</v>
      </c>
    </row>
    <row r="16" spans="1:10" ht="33" customHeight="1" x14ac:dyDescent="0.25"/>
    <row r="17" spans="2:10" ht="33" customHeight="1" x14ac:dyDescent="0.25"/>
    <row r="18" spans="2:10" ht="33" customHeight="1" x14ac:dyDescent="0.25"/>
    <row r="19" spans="2:10" ht="33" customHeight="1" x14ac:dyDescent="0.25"/>
    <row r="20" spans="2:10" ht="17.399999999999999" x14ac:dyDescent="0.25">
      <c r="B20" s="17" t="s">
        <v>80</v>
      </c>
      <c r="C20" s="17" t="s">
        <v>81</v>
      </c>
      <c r="D20" s="18" t="s">
        <v>79</v>
      </c>
      <c r="E20" s="18" t="s">
        <v>78</v>
      </c>
      <c r="F20" s="19" t="s">
        <v>77</v>
      </c>
      <c r="G20" s="20" t="s">
        <v>76</v>
      </c>
      <c r="H20" s="17" t="s">
        <v>75</v>
      </c>
      <c r="I20" s="20" t="s">
        <v>74</v>
      </c>
      <c r="J20" s="20" t="s">
        <v>73</v>
      </c>
    </row>
    <row r="21" spans="2:10" ht="15.6" x14ac:dyDescent="0.3">
      <c r="B21" s="21">
        <v>1</v>
      </c>
      <c r="C21" s="22" t="s">
        <v>82</v>
      </c>
      <c r="D21" s="23" t="s">
        <v>70</v>
      </c>
      <c r="E21" s="23" t="s">
        <v>30</v>
      </c>
      <c r="F21" s="24">
        <v>1</v>
      </c>
      <c r="G21" s="24" t="s">
        <v>56</v>
      </c>
      <c r="H21" s="34" t="s">
        <v>55</v>
      </c>
      <c r="I21" s="23" t="s">
        <v>54</v>
      </c>
      <c r="J21" s="23" t="s">
        <v>60</v>
      </c>
    </row>
    <row r="22" spans="2:10" ht="15.6" x14ac:dyDescent="0.3">
      <c r="B22" s="21">
        <v>2</v>
      </c>
      <c r="C22" s="22" t="s">
        <v>83</v>
      </c>
      <c r="D22" s="23" t="s">
        <v>69</v>
      </c>
      <c r="E22" s="23" t="s">
        <v>30</v>
      </c>
      <c r="F22" s="24">
        <v>1</v>
      </c>
      <c r="G22" s="24" t="s">
        <v>56</v>
      </c>
      <c r="H22" s="34" t="s">
        <v>55</v>
      </c>
      <c r="I22" s="23" t="s">
        <v>54</v>
      </c>
      <c r="J22" s="23" t="s">
        <v>68</v>
      </c>
    </row>
    <row r="23" spans="2:10" ht="15.6" x14ac:dyDescent="0.3">
      <c r="B23" s="21">
        <v>3</v>
      </c>
      <c r="C23" s="22" t="s">
        <v>84</v>
      </c>
      <c r="D23" s="23" t="s">
        <v>66</v>
      </c>
      <c r="E23" s="23" t="s">
        <v>30</v>
      </c>
      <c r="F23" s="24">
        <v>1</v>
      </c>
      <c r="G23" s="24" t="s">
        <v>56</v>
      </c>
      <c r="H23" s="34" t="s">
        <v>55</v>
      </c>
      <c r="I23" s="23" t="s">
        <v>54</v>
      </c>
      <c r="J23" s="23" t="s">
        <v>65</v>
      </c>
    </row>
    <row r="24" spans="2:10" ht="15.6" x14ac:dyDescent="0.3">
      <c r="B24" s="21">
        <v>4</v>
      </c>
      <c r="C24" s="22" t="s">
        <v>84</v>
      </c>
      <c r="D24" s="23" t="s">
        <v>35</v>
      </c>
      <c r="E24" s="23" t="s">
        <v>30</v>
      </c>
      <c r="F24" s="24">
        <v>1</v>
      </c>
      <c r="G24" s="24" t="s">
        <v>56</v>
      </c>
      <c r="H24" s="34" t="s">
        <v>55</v>
      </c>
      <c r="I24" s="23" t="s">
        <v>54</v>
      </c>
      <c r="J24" s="23" t="s">
        <v>65</v>
      </c>
    </row>
    <row r="25" spans="2:10" ht="15.6" x14ac:dyDescent="0.3">
      <c r="B25" s="21">
        <v>5</v>
      </c>
      <c r="C25" s="22" t="s">
        <v>85</v>
      </c>
      <c r="D25" s="23" t="s">
        <v>57</v>
      </c>
      <c r="E25" s="23" t="s">
        <v>35</v>
      </c>
      <c r="F25" s="24">
        <v>1</v>
      </c>
      <c r="G25" s="24" t="s">
        <v>56</v>
      </c>
      <c r="H25" s="34" t="s">
        <v>55</v>
      </c>
      <c r="I25" s="23" t="s">
        <v>54</v>
      </c>
      <c r="J25" s="23" t="s">
        <v>63</v>
      </c>
    </row>
    <row r="26" spans="2:10" ht="15.6" x14ac:dyDescent="0.3">
      <c r="B26" s="21">
        <v>6</v>
      </c>
      <c r="C26" s="22" t="s">
        <v>86</v>
      </c>
      <c r="D26" s="23" t="s">
        <v>61</v>
      </c>
      <c r="E26" s="23" t="s">
        <v>57</v>
      </c>
      <c r="F26" s="24">
        <v>1</v>
      </c>
      <c r="G26" s="24" t="s">
        <v>56</v>
      </c>
      <c r="H26" s="34" t="s">
        <v>55</v>
      </c>
      <c r="I26" s="23" t="s">
        <v>54</v>
      </c>
      <c r="J26" s="23" t="s">
        <v>60</v>
      </c>
    </row>
    <row r="27" spans="2:10" ht="15.6" x14ac:dyDescent="0.3">
      <c r="B27" s="21">
        <v>7</v>
      </c>
      <c r="C27" s="22" t="s">
        <v>87</v>
      </c>
      <c r="D27" s="23" t="s">
        <v>58</v>
      </c>
      <c r="E27" s="23" t="s">
        <v>57</v>
      </c>
      <c r="F27" s="24">
        <v>1</v>
      </c>
      <c r="G27" s="24" t="s">
        <v>56</v>
      </c>
      <c r="H27" s="34" t="s">
        <v>55</v>
      </c>
      <c r="I27" s="23" t="s">
        <v>54</v>
      </c>
      <c r="J27" s="23" t="s">
        <v>53</v>
      </c>
    </row>
  </sheetData>
  <mergeCells count="13">
    <mergeCell ref="A8:A10"/>
    <mergeCell ref="B8:B10"/>
    <mergeCell ref="I8:I10"/>
    <mergeCell ref="J8:J10"/>
    <mergeCell ref="A12:A13"/>
    <mergeCell ref="B12:B13"/>
    <mergeCell ref="I12:I13"/>
    <mergeCell ref="J12:J13"/>
    <mergeCell ref="A1:J1"/>
    <mergeCell ref="A3:A6"/>
    <mergeCell ref="B3:B6"/>
    <mergeCell ref="I3:I6"/>
    <mergeCell ref="J3:J6"/>
  </mergeCells>
  <dataValidations disablePrompts="1" count="2">
    <dataValidation type="list" allowBlank="1" showInputMessage="1" showErrorMessage="1" sqref="G21:G27" xr:uid="{5840ADFE-7DC8-485F-9026-BD31B1C4CEA6}">
      <formula1>"CU,AL"</formula1>
    </dataValidation>
    <dataValidation type="list" allowBlank="1" showInputMessage="1" showErrorMessage="1" sqref="H21:H27" xr:uid="{1B91F620-229D-4BB9-AAF0-444D9EF2AE41}">
      <formula1>"MULTI CORE,SINGLE CORE"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836D-1A1B-4E88-A5F2-15909D6E6751}">
  <dimension ref="A1:J12"/>
  <sheetViews>
    <sheetView topLeftCell="D1" zoomScaleNormal="100" workbookViewId="0">
      <selection activeCell="I15" sqref="I15"/>
    </sheetView>
  </sheetViews>
  <sheetFormatPr defaultRowHeight="13.8" x14ac:dyDescent="0.25"/>
  <cols>
    <col min="1" max="1" width="17.3984375" bestFit="1" customWidth="1"/>
    <col min="2" max="2" width="12.3984375" bestFit="1" customWidth="1"/>
    <col min="3" max="3" width="47.69921875" bestFit="1" customWidth="1"/>
    <col min="4" max="4" width="14.8984375" bestFit="1" customWidth="1"/>
    <col min="5" max="5" width="12" bestFit="1" customWidth="1"/>
    <col min="6" max="6" width="51.3984375" bestFit="1" customWidth="1"/>
    <col min="7" max="7" width="25.8984375" customWidth="1"/>
    <col min="8" max="8" width="13" bestFit="1" customWidth="1"/>
    <col min="9" max="9" width="21.8984375" customWidth="1"/>
    <col min="10" max="10" width="16.5" bestFit="1" customWidth="1"/>
  </cols>
  <sheetData>
    <row r="1" spans="1:10" ht="25.5" customHeight="1" x14ac:dyDescent="0.25">
      <c r="A1" s="48" t="s">
        <v>51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52.5" customHeight="1" x14ac:dyDescent="0.25">
      <c r="A2" s="7" t="s">
        <v>50</v>
      </c>
      <c r="B2" s="7" t="s">
        <v>23</v>
      </c>
      <c r="C2" s="7" t="s">
        <v>49</v>
      </c>
      <c r="D2" s="7" t="s">
        <v>48</v>
      </c>
      <c r="E2" s="7" t="s">
        <v>47</v>
      </c>
      <c r="F2" s="7" t="s">
        <v>46</v>
      </c>
      <c r="G2" s="7" t="s">
        <v>45</v>
      </c>
      <c r="H2" s="7" t="s">
        <v>44</v>
      </c>
      <c r="I2" s="7" t="s">
        <v>43</v>
      </c>
      <c r="J2" s="7" t="s">
        <v>42</v>
      </c>
    </row>
    <row r="3" spans="1:10" ht="45" customHeight="1" x14ac:dyDescent="0.25">
      <c r="A3" s="6" t="s">
        <v>41</v>
      </c>
      <c r="B3" s="6" t="s">
        <v>31</v>
      </c>
      <c r="C3" s="6" t="s">
        <v>24</v>
      </c>
      <c r="D3" s="6" t="s">
        <v>57</v>
      </c>
      <c r="E3" s="6" t="s">
        <v>25</v>
      </c>
      <c r="F3" s="6" t="str">
        <f>C10</f>
        <v xml:space="preserve">((4X10MM2+(1X10 MM2)  CU/PVC/PVC   </v>
      </c>
      <c r="G3" s="6">
        <v>22.1</v>
      </c>
      <c r="H3" s="6">
        <v>1</v>
      </c>
      <c r="I3" s="6">
        <f>G3+G3</f>
        <v>44.2</v>
      </c>
      <c r="J3" s="6" t="s">
        <v>90</v>
      </c>
    </row>
    <row r="4" spans="1:10" ht="33" customHeight="1" x14ac:dyDescent="0.25"/>
    <row r="5" spans="1:10" ht="17.399999999999999" x14ac:dyDescent="0.25">
      <c r="B5" s="17" t="s">
        <v>80</v>
      </c>
      <c r="C5" s="17" t="s">
        <v>81</v>
      </c>
      <c r="D5" s="18" t="s">
        <v>79</v>
      </c>
      <c r="E5" s="18" t="s">
        <v>78</v>
      </c>
      <c r="F5" s="19" t="s">
        <v>77</v>
      </c>
      <c r="G5" s="20" t="s">
        <v>76</v>
      </c>
      <c r="H5" s="20" t="s">
        <v>75</v>
      </c>
      <c r="I5" s="20" t="s">
        <v>74</v>
      </c>
      <c r="J5" s="20" t="s">
        <v>73</v>
      </c>
    </row>
    <row r="6" spans="1:10" ht="15.6" x14ac:dyDescent="0.3">
      <c r="B6" s="21">
        <v>1</v>
      </c>
      <c r="C6" s="22" t="s">
        <v>82</v>
      </c>
      <c r="D6" s="23" t="s">
        <v>70</v>
      </c>
      <c r="E6" s="23" t="s">
        <v>30</v>
      </c>
      <c r="F6" s="24">
        <v>1</v>
      </c>
      <c r="G6" s="24" t="s">
        <v>56</v>
      </c>
      <c r="H6" s="23" t="s">
        <v>55</v>
      </c>
      <c r="I6" s="23" t="s">
        <v>54</v>
      </c>
      <c r="J6" s="23" t="s">
        <v>60</v>
      </c>
    </row>
    <row r="7" spans="1:10" ht="15.6" x14ac:dyDescent="0.3">
      <c r="B7" s="21">
        <v>2</v>
      </c>
      <c r="C7" s="22" t="s">
        <v>83</v>
      </c>
      <c r="D7" s="23" t="s">
        <v>69</v>
      </c>
      <c r="E7" s="23" t="s">
        <v>30</v>
      </c>
      <c r="F7" s="24">
        <v>1</v>
      </c>
      <c r="G7" s="24" t="s">
        <v>56</v>
      </c>
      <c r="H7" s="23" t="s">
        <v>55</v>
      </c>
      <c r="I7" s="23" t="s">
        <v>54</v>
      </c>
      <c r="J7" s="23" t="s">
        <v>68</v>
      </c>
    </row>
    <row r="8" spans="1:10" ht="15.6" x14ac:dyDescent="0.3">
      <c r="B8" s="21">
        <v>3</v>
      </c>
      <c r="C8" s="22" t="s">
        <v>84</v>
      </c>
      <c r="D8" s="23" t="s">
        <v>66</v>
      </c>
      <c r="E8" s="23" t="s">
        <v>30</v>
      </c>
      <c r="F8" s="24">
        <v>1</v>
      </c>
      <c r="G8" s="24" t="s">
        <v>56</v>
      </c>
      <c r="H8" s="23" t="s">
        <v>55</v>
      </c>
      <c r="I8" s="23" t="s">
        <v>54</v>
      </c>
      <c r="J8" s="23" t="s">
        <v>65</v>
      </c>
    </row>
    <row r="9" spans="1:10" ht="15.6" x14ac:dyDescent="0.3">
      <c r="B9" s="21">
        <v>4</v>
      </c>
      <c r="C9" s="22" t="s">
        <v>84</v>
      </c>
      <c r="D9" s="23" t="s">
        <v>35</v>
      </c>
      <c r="E9" s="23" t="s">
        <v>30</v>
      </c>
      <c r="F9" s="24">
        <v>1</v>
      </c>
      <c r="G9" s="24" t="s">
        <v>56</v>
      </c>
      <c r="H9" s="23" t="s">
        <v>55</v>
      </c>
      <c r="I9" s="23" t="s">
        <v>54</v>
      </c>
      <c r="J9" s="23" t="s">
        <v>65</v>
      </c>
    </row>
    <row r="10" spans="1:10" ht="15.6" x14ac:dyDescent="0.3">
      <c r="B10" s="21">
        <v>5</v>
      </c>
      <c r="C10" s="22" t="s">
        <v>85</v>
      </c>
      <c r="D10" s="23" t="s">
        <v>57</v>
      </c>
      <c r="E10" s="23" t="s">
        <v>35</v>
      </c>
      <c r="F10" s="24">
        <v>1</v>
      </c>
      <c r="G10" s="24" t="s">
        <v>56</v>
      </c>
      <c r="H10" s="23" t="s">
        <v>55</v>
      </c>
      <c r="I10" s="23" t="s">
        <v>54</v>
      </c>
      <c r="J10" s="23" t="s">
        <v>63</v>
      </c>
    </row>
    <row r="11" spans="1:10" ht="15.6" x14ac:dyDescent="0.3">
      <c r="B11" s="21">
        <v>6</v>
      </c>
      <c r="C11" s="22" t="s">
        <v>86</v>
      </c>
      <c r="D11" s="23" t="s">
        <v>61</v>
      </c>
      <c r="E11" s="23" t="s">
        <v>57</v>
      </c>
      <c r="F11" s="24">
        <v>1</v>
      </c>
      <c r="G11" s="24" t="s">
        <v>56</v>
      </c>
      <c r="H11" s="23" t="s">
        <v>55</v>
      </c>
      <c r="I11" s="23" t="s">
        <v>54</v>
      </c>
      <c r="J11" s="23" t="s">
        <v>60</v>
      </c>
    </row>
    <row r="12" spans="1:10" ht="15.6" x14ac:dyDescent="0.3">
      <c r="B12" s="21">
        <v>7</v>
      </c>
      <c r="C12" s="22" t="s">
        <v>87</v>
      </c>
      <c r="D12" s="23" t="s">
        <v>58</v>
      </c>
      <c r="E12" s="23" t="s">
        <v>57</v>
      </c>
      <c r="F12" s="24">
        <v>1</v>
      </c>
      <c r="G12" s="24" t="s">
        <v>56</v>
      </c>
      <c r="H12" s="23" t="s">
        <v>55</v>
      </c>
      <c r="I12" s="23" t="s">
        <v>54</v>
      </c>
      <c r="J12" s="23" t="s">
        <v>53</v>
      </c>
    </row>
  </sheetData>
  <mergeCells count="1">
    <mergeCell ref="A1:J1"/>
  </mergeCells>
  <dataValidations count="2">
    <dataValidation type="list" allowBlank="1" showInputMessage="1" showErrorMessage="1" sqref="H6:H12" xr:uid="{79B3DAB0-2554-4102-9D58-C8CF9A5284F5}">
      <formula1>"MULTI CORE,SINGLE CORE"</formula1>
    </dataValidation>
    <dataValidation type="list" allowBlank="1" showInputMessage="1" showErrorMessage="1" sqref="G6:G12" xr:uid="{887D18BF-702F-4F4F-80DB-5A07CB9C22FC}">
      <formula1>"CU,AL"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454F-F8B3-4ED9-9014-FB9901BBCC97}">
  <dimension ref="A1:J18"/>
  <sheetViews>
    <sheetView topLeftCell="D1" zoomScaleNormal="100" workbookViewId="0">
      <selection activeCell="J7" sqref="J7"/>
    </sheetView>
  </sheetViews>
  <sheetFormatPr defaultRowHeight="13.8" x14ac:dyDescent="0.25"/>
  <cols>
    <col min="1" max="1" width="17.3984375" bestFit="1" customWidth="1"/>
    <col min="2" max="2" width="12.3984375" bestFit="1" customWidth="1"/>
    <col min="3" max="3" width="47.69921875" bestFit="1" customWidth="1"/>
    <col min="4" max="4" width="14.8984375" bestFit="1" customWidth="1"/>
    <col min="5" max="5" width="12" bestFit="1" customWidth="1"/>
    <col min="6" max="6" width="51.3984375" bestFit="1" customWidth="1"/>
    <col min="7" max="7" width="16.5" bestFit="1" customWidth="1"/>
    <col min="8" max="8" width="17.3984375" customWidth="1"/>
    <col min="9" max="9" width="39.8984375" style="3" customWidth="1"/>
    <col min="10" max="10" width="16.5" style="3" bestFit="1" customWidth="1"/>
  </cols>
  <sheetData>
    <row r="1" spans="1:10" ht="25.5" customHeight="1" x14ac:dyDescent="0.25">
      <c r="A1" s="48" t="s">
        <v>51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52.5" customHeight="1" x14ac:dyDescent="0.25">
      <c r="A2" s="7" t="s">
        <v>50</v>
      </c>
      <c r="B2" s="7" t="s">
        <v>23</v>
      </c>
      <c r="C2" s="7" t="s">
        <v>49</v>
      </c>
      <c r="D2" s="7" t="s">
        <v>48</v>
      </c>
      <c r="E2" s="7" t="s">
        <v>47</v>
      </c>
      <c r="F2" s="7" t="s">
        <v>46</v>
      </c>
      <c r="G2" s="7" t="s">
        <v>45</v>
      </c>
      <c r="H2" s="7" t="s">
        <v>44</v>
      </c>
      <c r="I2" s="7" t="s">
        <v>43</v>
      </c>
      <c r="J2" s="7" t="s">
        <v>42</v>
      </c>
    </row>
    <row r="3" spans="1:10" ht="45" customHeight="1" x14ac:dyDescent="0.25">
      <c r="A3" s="54" t="s">
        <v>41</v>
      </c>
      <c r="B3" s="54" t="s">
        <v>31</v>
      </c>
      <c r="C3" s="32" t="s">
        <v>57</v>
      </c>
      <c r="D3" s="32" t="s">
        <v>61</v>
      </c>
      <c r="E3" s="32" t="s">
        <v>25</v>
      </c>
      <c r="F3" s="32" t="str">
        <f>C17</f>
        <v>((4X4MM2+(1X4 MM2) CU/PVC/PVC</v>
      </c>
      <c r="G3" s="32">
        <v>16</v>
      </c>
      <c r="H3" s="32">
        <v>19.7</v>
      </c>
      <c r="I3" s="55">
        <f>(H3+H4+20+H4/2+H4)*1.25</f>
        <v>114.93749999999999</v>
      </c>
      <c r="J3" s="55" t="s">
        <v>91</v>
      </c>
    </row>
    <row r="4" spans="1:10" ht="33" customHeight="1" x14ac:dyDescent="0.25">
      <c r="A4" s="54"/>
      <c r="B4" s="54"/>
      <c r="C4" s="32" t="s">
        <v>57</v>
      </c>
      <c r="D4" s="32" t="s">
        <v>58</v>
      </c>
      <c r="E4" s="32" t="s">
        <v>26</v>
      </c>
      <c r="F4" s="32" t="str">
        <f>C18</f>
        <v>((4X6MM2)+(1X6 MM2) CU/PVC/PVC</v>
      </c>
      <c r="G4" s="32">
        <v>16</v>
      </c>
      <c r="H4" s="32">
        <v>20.9</v>
      </c>
      <c r="I4" s="56"/>
      <c r="J4" s="56"/>
    </row>
    <row r="5" spans="1:10" ht="33" customHeight="1" x14ac:dyDescent="0.25">
      <c r="A5" s="6" t="s">
        <v>40</v>
      </c>
      <c r="B5" s="6" t="s">
        <v>36</v>
      </c>
      <c r="C5" s="6" t="s">
        <v>57</v>
      </c>
      <c r="D5" s="6" t="s">
        <v>61</v>
      </c>
      <c r="E5" s="6" t="s">
        <v>25</v>
      </c>
      <c r="F5" s="6" t="str">
        <f>C17</f>
        <v>((4X4MM2+(1X4 MM2) CU/PVC/PVC</v>
      </c>
      <c r="G5" s="6">
        <v>16</v>
      </c>
      <c r="H5" s="6">
        <v>19.7</v>
      </c>
      <c r="I5" s="6">
        <f>(H5+20+20)*1.25</f>
        <v>74.625</v>
      </c>
      <c r="J5" s="6" t="s">
        <v>29</v>
      </c>
    </row>
    <row r="6" spans="1:10" ht="33" customHeight="1" x14ac:dyDescent="0.25">
      <c r="A6" s="26" t="s">
        <v>38</v>
      </c>
      <c r="B6" s="26" t="s">
        <v>36</v>
      </c>
      <c r="C6" s="26" t="s">
        <v>57</v>
      </c>
      <c r="D6" s="26" t="s">
        <v>58</v>
      </c>
      <c r="E6" s="26" t="s">
        <v>26</v>
      </c>
      <c r="F6" s="26" t="str">
        <f>C18</f>
        <v>((4X6MM2)+(1X6 MM2) CU/PVC/PVC</v>
      </c>
      <c r="G6" s="26">
        <v>16</v>
      </c>
      <c r="H6" s="26">
        <v>20.9</v>
      </c>
      <c r="I6" s="26">
        <f>(H6+20+20)*1.25</f>
        <v>76.125</v>
      </c>
      <c r="J6" s="26" t="s">
        <v>29</v>
      </c>
    </row>
    <row r="7" spans="1:10" ht="33" customHeight="1" x14ac:dyDescent="0.25"/>
    <row r="8" spans="1:10" ht="33" customHeight="1" x14ac:dyDescent="0.25"/>
    <row r="9" spans="1:10" ht="33" customHeight="1" x14ac:dyDescent="0.25"/>
    <row r="10" spans="1:10" ht="33" customHeight="1" x14ac:dyDescent="0.25"/>
    <row r="11" spans="1:10" ht="17.399999999999999" x14ac:dyDescent="0.25">
      <c r="B11" s="17" t="s">
        <v>80</v>
      </c>
      <c r="C11" s="17" t="s">
        <v>81</v>
      </c>
      <c r="D11" s="18" t="s">
        <v>79</v>
      </c>
      <c r="E11" s="18" t="s">
        <v>78</v>
      </c>
      <c r="F11" s="19" t="s">
        <v>77</v>
      </c>
      <c r="G11" s="20" t="s">
        <v>76</v>
      </c>
      <c r="H11" s="20" t="s">
        <v>75</v>
      </c>
      <c r="I11" s="20" t="s">
        <v>74</v>
      </c>
      <c r="J11" s="20" t="s">
        <v>73</v>
      </c>
    </row>
    <row r="12" spans="1:10" ht="15.6" x14ac:dyDescent="0.3">
      <c r="B12" s="21">
        <v>1</v>
      </c>
      <c r="C12" s="22" t="s">
        <v>82</v>
      </c>
      <c r="D12" s="23" t="s">
        <v>70</v>
      </c>
      <c r="E12" s="23" t="s">
        <v>30</v>
      </c>
      <c r="F12" s="24">
        <v>1</v>
      </c>
      <c r="G12" s="24" t="s">
        <v>56</v>
      </c>
      <c r="H12" s="23" t="s">
        <v>55</v>
      </c>
      <c r="I12" s="10" t="s">
        <v>54</v>
      </c>
      <c r="J12" s="10" t="s">
        <v>60</v>
      </c>
    </row>
    <row r="13" spans="1:10" ht="15.6" x14ac:dyDescent="0.3">
      <c r="B13" s="21">
        <v>2</v>
      </c>
      <c r="C13" s="22" t="s">
        <v>83</v>
      </c>
      <c r="D13" s="23" t="s">
        <v>69</v>
      </c>
      <c r="E13" s="23" t="s">
        <v>30</v>
      </c>
      <c r="F13" s="24">
        <v>1</v>
      </c>
      <c r="G13" s="24" t="s">
        <v>56</v>
      </c>
      <c r="H13" s="23" t="s">
        <v>55</v>
      </c>
      <c r="I13" s="10" t="s">
        <v>54</v>
      </c>
      <c r="J13" s="10" t="s">
        <v>68</v>
      </c>
    </row>
    <row r="14" spans="1:10" ht="15.6" x14ac:dyDescent="0.3">
      <c r="B14" s="21">
        <v>3</v>
      </c>
      <c r="C14" s="22" t="s">
        <v>84</v>
      </c>
      <c r="D14" s="23" t="s">
        <v>66</v>
      </c>
      <c r="E14" s="23" t="s">
        <v>30</v>
      </c>
      <c r="F14" s="24">
        <v>1</v>
      </c>
      <c r="G14" s="24" t="s">
        <v>56</v>
      </c>
      <c r="H14" s="23" t="s">
        <v>55</v>
      </c>
      <c r="I14" s="10" t="s">
        <v>54</v>
      </c>
      <c r="J14" s="10" t="s">
        <v>65</v>
      </c>
    </row>
    <row r="15" spans="1:10" ht="15.6" x14ac:dyDescent="0.3">
      <c r="B15" s="21">
        <v>4</v>
      </c>
      <c r="C15" s="22" t="s">
        <v>84</v>
      </c>
      <c r="D15" s="23" t="s">
        <v>35</v>
      </c>
      <c r="E15" s="23" t="s">
        <v>30</v>
      </c>
      <c r="F15" s="24">
        <v>1</v>
      </c>
      <c r="G15" s="24" t="s">
        <v>56</v>
      </c>
      <c r="H15" s="23" t="s">
        <v>55</v>
      </c>
      <c r="I15" s="10" t="s">
        <v>54</v>
      </c>
      <c r="J15" s="10" t="s">
        <v>65</v>
      </c>
    </row>
    <row r="16" spans="1:10" ht="15.6" x14ac:dyDescent="0.3">
      <c r="B16" s="21">
        <v>5</v>
      </c>
      <c r="C16" s="22" t="s">
        <v>85</v>
      </c>
      <c r="D16" s="23" t="s">
        <v>57</v>
      </c>
      <c r="E16" s="23" t="s">
        <v>35</v>
      </c>
      <c r="F16" s="24">
        <v>1</v>
      </c>
      <c r="G16" s="24" t="s">
        <v>56</v>
      </c>
      <c r="H16" s="23" t="s">
        <v>55</v>
      </c>
      <c r="I16" s="10" t="s">
        <v>54</v>
      </c>
      <c r="J16" s="10" t="s">
        <v>63</v>
      </c>
    </row>
    <row r="17" spans="2:10" ht="15.6" x14ac:dyDescent="0.3">
      <c r="B17" s="21">
        <v>6</v>
      </c>
      <c r="C17" s="22" t="s">
        <v>86</v>
      </c>
      <c r="D17" s="23" t="s">
        <v>61</v>
      </c>
      <c r="E17" s="23" t="s">
        <v>57</v>
      </c>
      <c r="F17" s="24">
        <v>1</v>
      </c>
      <c r="G17" s="24" t="s">
        <v>56</v>
      </c>
      <c r="H17" s="23" t="s">
        <v>55</v>
      </c>
      <c r="I17" s="10" t="s">
        <v>54</v>
      </c>
      <c r="J17" s="10" t="s">
        <v>60</v>
      </c>
    </row>
    <row r="18" spans="2:10" ht="15.6" x14ac:dyDescent="0.3">
      <c r="B18" s="21">
        <v>7</v>
      </c>
      <c r="C18" s="22" t="s">
        <v>87</v>
      </c>
      <c r="D18" s="23" t="s">
        <v>58</v>
      </c>
      <c r="E18" s="23" t="s">
        <v>57</v>
      </c>
      <c r="F18" s="24">
        <v>1</v>
      </c>
      <c r="G18" s="24" t="s">
        <v>56</v>
      </c>
      <c r="H18" s="23" t="s">
        <v>55</v>
      </c>
      <c r="I18" s="10" t="s">
        <v>54</v>
      </c>
      <c r="J18" s="10" t="s">
        <v>53</v>
      </c>
    </row>
  </sheetData>
  <mergeCells count="5">
    <mergeCell ref="A1:J1"/>
    <mergeCell ref="A3:A4"/>
    <mergeCell ref="B3:B4"/>
    <mergeCell ref="I3:I4"/>
    <mergeCell ref="J3:J4"/>
  </mergeCells>
  <phoneticPr fontId="1" type="noConversion"/>
  <dataValidations disablePrompts="1" count="2">
    <dataValidation type="list" allowBlank="1" showInputMessage="1" showErrorMessage="1" sqref="H12:H18" xr:uid="{0F79C206-AAED-4670-8C96-7C79767FA2B4}">
      <formula1>"MULTI CORE,SINGLE CORE"</formula1>
    </dataValidation>
    <dataValidation type="list" allowBlank="1" showInputMessage="1" showErrorMessage="1" sqref="G12:G18" xr:uid="{77D56AA4-F0F7-4C75-8F7B-C9F8731DD914}">
      <formula1>"CU,AL"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MDB</vt:lpstr>
      <vt:lpstr>EMDP)</vt:lpstr>
      <vt:lpstr>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M.Elashmawy</dc:creator>
  <cp:lastModifiedBy>elsaeid gamal</cp:lastModifiedBy>
  <dcterms:created xsi:type="dcterms:W3CDTF">2015-06-05T18:17:20Z</dcterms:created>
  <dcterms:modified xsi:type="dcterms:W3CDTF">2023-09-15T17:21:58Z</dcterms:modified>
</cp:coreProperties>
</file>