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8_{577A0A35-A4F7-4D5F-9961-7C1B58B5CCE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NSP-B" sheetId="1" r:id="rId1"/>
    <sheet name="NSP2-B " sheetId="4" r:id="rId2"/>
    <sheet name="CSP-B" sheetId="3" r:id="rId3"/>
    <sheet name="CLB-B" sheetId="5" r:id="rId4"/>
    <sheet name="NLP-B" sheetId="6" r:id="rId5"/>
    <sheet name="NSP2-B  (4)" sheetId="7" state="hidden" r:id="rId6"/>
    <sheet name="Sheet1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6" l="1"/>
  <c r="G9" i="6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I76" i="1"/>
  <c r="M86" i="1"/>
  <c r="O10" i="6"/>
  <c r="R10" i="6"/>
  <c r="T10" i="6" s="1"/>
  <c r="O11" i="6"/>
  <c r="R11" i="6" s="1"/>
  <c r="T11" i="6" s="1"/>
  <c r="O12" i="6"/>
  <c r="R12" i="6"/>
  <c r="T12" i="6" s="1"/>
  <c r="O13" i="6"/>
  <c r="R13" i="6" s="1"/>
  <c r="T13" i="6" s="1"/>
  <c r="O14" i="6"/>
  <c r="R14" i="6"/>
  <c r="T14" i="6" s="1"/>
  <c r="O15" i="6"/>
  <c r="R15" i="6" s="1"/>
  <c r="T15" i="6" s="1"/>
  <c r="O16" i="6"/>
  <c r="R16" i="6"/>
  <c r="T16" i="6" s="1"/>
  <c r="O17" i="6"/>
  <c r="R17" i="6" s="1"/>
  <c r="T17" i="6" s="1"/>
  <c r="O18" i="6"/>
  <c r="R18" i="6"/>
  <c r="T18" i="6" s="1"/>
  <c r="O19" i="6"/>
  <c r="R19" i="6" s="1"/>
  <c r="T19" i="6" s="1"/>
  <c r="O20" i="6"/>
  <c r="R20" i="6"/>
  <c r="T20" i="6" s="1"/>
  <c r="O21" i="6"/>
  <c r="R21" i="6" s="1"/>
  <c r="T21" i="6" s="1"/>
  <c r="O22" i="6"/>
  <c r="R22" i="6"/>
  <c r="T22" i="6" s="1"/>
  <c r="O23" i="6"/>
  <c r="R23" i="6" s="1"/>
  <c r="T23" i="6" s="1"/>
  <c r="O24" i="6"/>
  <c r="R24" i="6"/>
  <c r="T24" i="6" s="1"/>
  <c r="O25" i="6"/>
  <c r="R25" i="6" s="1"/>
  <c r="T25" i="6" s="1"/>
  <c r="O26" i="6"/>
  <c r="R26" i="6"/>
  <c r="T26" i="6" s="1"/>
  <c r="O27" i="6"/>
  <c r="R27" i="6" s="1"/>
  <c r="T27" i="6" s="1"/>
  <c r="O28" i="6"/>
  <c r="R28" i="6"/>
  <c r="T28" i="6" s="1"/>
  <c r="O29" i="6"/>
  <c r="R29" i="6" s="1"/>
  <c r="T29" i="6" s="1"/>
  <c r="O30" i="6"/>
  <c r="R30" i="6"/>
  <c r="T30" i="6" s="1"/>
  <c r="O31" i="6"/>
  <c r="R31" i="6" s="1"/>
  <c r="T31" i="6" s="1"/>
  <c r="O32" i="6"/>
  <c r="R32" i="6"/>
  <c r="T32" i="6" s="1"/>
  <c r="O33" i="6"/>
  <c r="R33" i="6" s="1"/>
  <c r="T33" i="6" s="1"/>
  <c r="O34" i="6"/>
  <c r="R34" i="6"/>
  <c r="T34" i="6" s="1"/>
  <c r="O35" i="6"/>
  <c r="R35" i="6" s="1"/>
  <c r="T35" i="6" s="1"/>
  <c r="O36" i="6"/>
  <c r="R36" i="6"/>
  <c r="T36" i="6" s="1"/>
  <c r="O37" i="6"/>
  <c r="R37" i="6" s="1"/>
  <c r="T37" i="6" s="1"/>
  <c r="O38" i="6"/>
  <c r="R38" i="6"/>
  <c r="T38" i="6" s="1"/>
  <c r="O39" i="6"/>
  <c r="R39" i="6" s="1"/>
  <c r="T39" i="6" s="1"/>
  <c r="O40" i="6"/>
  <c r="R40" i="6"/>
  <c r="T40" i="6" s="1"/>
  <c r="O41" i="6"/>
  <c r="R41" i="6" s="1"/>
  <c r="T41" i="6" s="1"/>
  <c r="O42" i="6"/>
  <c r="R42" i="6"/>
  <c r="T42" i="6" s="1"/>
  <c r="O43" i="6"/>
  <c r="R43" i="6" s="1"/>
  <c r="T43" i="6" s="1"/>
  <c r="O44" i="6"/>
  <c r="R44" i="6"/>
  <c r="T44" i="6" s="1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9" i="6"/>
  <c r="M8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D10" i="6"/>
  <c r="F10" i="6"/>
  <c r="D11" i="6"/>
  <c r="F11" i="6" s="1"/>
  <c r="D12" i="6"/>
  <c r="F12" i="6"/>
  <c r="D13" i="6"/>
  <c r="F13" i="6" s="1"/>
  <c r="D14" i="6"/>
  <c r="F14" i="6"/>
  <c r="D15" i="6"/>
  <c r="F15" i="6" s="1"/>
  <c r="D16" i="6"/>
  <c r="F16" i="6"/>
  <c r="D17" i="6"/>
  <c r="F17" i="6" s="1"/>
  <c r="D18" i="6"/>
  <c r="F18" i="6"/>
  <c r="D19" i="6"/>
  <c r="F19" i="6" s="1"/>
  <c r="D20" i="6"/>
  <c r="F20" i="6"/>
  <c r="D21" i="6"/>
  <c r="F21" i="6" s="1"/>
  <c r="D22" i="6"/>
  <c r="F22" i="6"/>
  <c r="D23" i="6"/>
  <c r="F23" i="6"/>
  <c r="D24" i="6"/>
  <c r="F24" i="6"/>
  <c r="D25" i="6"/>
  <c r="F25" i="6"/>
  <c r="D26" i="6"/>
  <c r="F26" i="6"/>
  <c r="D27" i="6"/>
  <c r="F27" i="6"/>
  <c r="D28" i="6"/>
  <c r="F28" i="6"/>
  <c r="D29" i="6"/>
  <c r="F29" i="6"/>
  <c r="D30" i="6"/>
  <c r="F30" i="6"/>
  <c r="D31" i="6"/>
  <c r="F31" i="6"/>
  <c r="D32" i="6"/>
  <c r="F32" i="6"/>
  <c r="D33" i="6"/>
  <c r="F33" i="6"/>
  <c r="D34" i="6"/>
  <c r="F34" i="6"/>
  <c r="D35" i="6"/>
  <c r="F35" i="6"/>
  <c r="D36" i="6"/>
  <c r="F36" i="6"/>
  <c r="D37" i="6"/>
  <c r="F37" i="6"/>
  <c r="D38" i="6"/>
  <c r="F38" i="6"/>
  <c r="D39" i="6"/>
  <c r="F39" i="6"/>
  <c r="D40" i="6"/>
  <c r="F40" i="6"/>
  <c r="D41" i="6"/>
  <c r="F41" i="6"/>
  <c r="D42" i="6"/>
  <c r="F42" i="6"/>
  <c r="D43" i="6"/>
  <c r="F43" i="6"/>
  <c r="D44" i="6"/>
  <c r="F44" i="6"/>
  <c r="C44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9" i="6"/>
  <c r="E55" i="6"/>
  <c r="I55" i="6" s="1"/>
  <c r="F55" i="6"/>
  <c r="E56" i="6"/>
  <c r="I56" i="6" s="1"/>
  <c r="F56" i="6"/>
  <c r="E57" i="6"/>
  <c r="F57" i="6"/>
  <c r="I57" i="6" s="1"/>
  <c r="E58" i="6"/>
  <c r="F58" i="6"/>
  <c r="I58" i="6"/>
  <c r="E59" i="6"/>
  <c r="I59" i="6" s="1"/>
  <c r="F59" i="6"/>
  <c r="E60" i="6"/>
  <c r="I60" i="6" s="1"/>
  <c r="F60" i="6"/>
  <c r="E61" i="6"/>
  <c r="F61" i="6"/>
  <c r="I61" i="6" s="1"/>
  <c r="E62" i="6"/>
  <c r="F62" i="6"/>
  <c r="I62" i="6"/>
  <c r="E63" i="6"/>
  <c r="I63" i="6" s="1"/>
  <c r="F63" i="6"/>
  <c r="E64" i="6"/>
  <c r="I64" i="6" s="1"/>
  <c r="F64" i="6"/>
  <c r="E65" i="6"/>
  <c r="F65" i="6"/>
  <c r="I65" i="6" s="1"/>
  <c r="E66" i="6"/>
  <c r="F66" i="6"/>
  <c r="I66" i="6"/>
  <c r="E67" i="6"/>
  <c r="I67" i="6" s="1"/>
  <c r="F67" i="6"/>
  <c r="E68" i="6"/>
  <c r="I68" i="6" s="1"/>
  <c r="F68" i="6"/>
  <c r="E69" i="6"/>
  <c r="F69" i="6"/>
  <c r="I69" i="6" s="1"/>
  <c r="E70" i="6"/>
  <c r="F70" i="6"/>
  <c r="I70" i="6"/>
  <c r="E71" i="6"/>
  <c r="I71" i="6" s="1"/>
  <c r="F71" i="6"/>
  <c r="E72" i="6"/>
  <c r="I72" i="6" s="1"/>
  <c r="F72" i="6"/>
  <c r="E73" i="6"/>
  <c r="F73" i="6"/>
  <c r="I73" i="6" s="1"/>
  <c r="E74" i="6"/>
  <c r="F74" i="6"/>
  <c r="I74" i="6"/>
  <c r="E75" i="6"/>
  <c r="I75" i="6" s="1"/>
  <c r="F75" i="6"/>
  <c r="E76" i="6"/>
  <c r="I76" i="6" s="1"/>
  <c r="F76" i="6"/>
  <c r="E77" i="6"/>
  <c r="F77" i="6"/>
  <c r="I77" i="6" s="1"/>
  <c r="E78" i="6"/>
  <c r="F78" i="6"/>
  <c r="I78" i="6"/>
  <c r="E79" i="6"/>
  <c r="I79" i="6" s="1"/>
  <c r="F79" i="6"/>
  <c r="E80" i="6"/>
  <c r="I80" i="6" s="1"/>
  <c r="F80" i="6"/>
  <c r="E81" i="6"/>
  <c r="F81" i="6"/>
  <c r="I81" i="6" s="1"/>
  <c r="E82" i="6"/>
  <c r="F82" i="6"/>
  <c r="I82" i="6"/>
  <c r="E83" i="6"/>
  <c r="I83" i="6" s="1"/>
  <c r="F83" i="6"/>
  <c r="E84" i="6"/>
  <c r="I84" i="6" s="1"/>
  <c r="F84" i="6"/>
  <c r="E85" i="6"/>
  <c r="F85" i="6"/>
  <c r="I85" i="6" s="1"/>
  <c r="E86" i="6"/>
  <c r="F86" i="6"/>
  <c r="I86" i="6"/>
  <c r="E87" i="6"/>
  <c r="I87" i="6" s="1"/>
  <c r="F87" i="6"/>
  <c r="E88" i="6"/>
  <c r="I88" i="6" s="1"/>
  <c r="F88" i="6"/>
  <c r="E89" i="6"/>
  <c r="F89" i="6"/>
  <c r="I89" i="6" s="1"/>
  <c r="F54" i="6"/>
  <c r="E54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95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M10" i="5"/>
  <c r="O10" i="5"/>
  <c r="R10" i="5"/>
  <c r="T10" i="5"/>
  <c r="M11" i="5"/>
  <c r="O11" i="5"/>
  <c r="R11" i="5"/>
  <c r="T11" i="5"/>
  <c r="M12" i="5"/>
  <c r="O12" i="5"/>
  <c r="R12" i="5"/>
  <c r="T12" i="5"/>
  <c r="M13" i="5"/>
  <c r="O13" i="5"/>
  <c r="R13" i="5"/>
  <c r="T13" i="5"/>
  <c r="M14" i="5"/>
  <c r="O14" i="5"/>
  <c r="R14" i="5"/>
  <c r="T14" i="5"/>
  <c r="M15" i="5"/>
  <c r="O15" i="5"/>
  <c r="R15" i="5"/>
  <c r="T15" i="5"/>
  <c r="M16" i="5"/>
  <c r="O16" i="5"/>
  <c r="R16" i="5"/>
  <c r="T16" i="5"/>
  <c r="M17" i="5"/>
  <c r="O17" i="5"/>
  <c r="R17" i="5"/>
  <c r="T17" i="5"/>
  <c r="M18" i="5"/>
  <c r="O18" i="5"/>
  <c r="R18" i="5"/>
  <c r="T18" i="5"/>
  <c r="M19" i="5"/>
  <c r="O19" i="5"/>
  <c r="R19" i="5"/>
  <c r="T19" i="5"/>
  <c r="M20" i="5"/>
  <c r="O20" i="5"/>
  <c r="R20" i="5"/>
  <c r="T20" i="5"/>
  <c r="M21" i="5"/>
  <c r="O21" i="5"/>
  <c r="R21" i="5"/>
  <c r="T21" i="5"/>
  <c r="M22" i="5"/>
  <c r="O22" i="5"/>
  <c r="R22" i="5"/>
  <c r="T22" i="5"/>
  <c r="M23" i="5"/>
  <c r="O23" i="5"/>
  <c r="R23" i="5"/>
  <c r="T23" i="5"/>
  <c r="M24" i="5"/>
  <c r="O24" i="5"/>
  <c r="R24" i="5"/>
  <c r="T24" i="5"/>
  <c r="M25" i="5"/>
  <c r="O25" i="5"/>
  <c r="R25" i="5"/>
  <c r="T25" i="5"/>
  <c r="M26" i="5"/>
  <c r="O26" i="5"/>
  <c r="R26" i="5"/>
  <c r="T26" i="5"/>
  <c r="M27" i="5"/>
  <c r="O27" i="5"/>
  <c r="R27" i="5"/>
  <c r="T27" i="5"/>
  <c r="M28" i="5"/>
  <c r="O28" i="5"/>
  <c r="R28" i="5"/>
  <c r="T28" i="5"/>
  <c r="M29" i="5"/>
  <c r="O29" i="5"/>
  <c r="R29" i="5"/>
  <c r="T29" i="5"/>
  <c r="M30" i="5"/>
  <c r="O30" i="5"/>
  <c r="R30" i="5"/>
  <c r="T30" i="5"/>
  <c r="M31" i="5"/>
  <c r="O31" i="5"/>
  <c r="R31" i="5"/>
  <c r="T31" i="5"/>
  <c r="M32" i="5"/>
  <c r="O32" i="5"/>
  <c r="R32" i="5"/>
  <c r="T32" i="5"/>
  <c r="M33" i="5"/>
  <c r="O33" i="5"/>
  <c r="R33" i="5"/>
  <c r="T33" i="5"/>
  <c r="M34" i="5"/>
  <c r="O34" i="5"/>
  <c r="R34" i="5"/>
  <c r="T34" i="5"/>
  <c r="M35" i="5"/>
  <c r="O35" i="5"/>
  <c r="R35" i="5"/>
  <c r="T35" i="5"/>
  <c r="M36" i="5"/>
  <c r="O36" i="5"/>
  <c r="R36" i="5"/>
  <c r="T36" i="5"/>
  <c r="M37" i="5"/>
  <c r="O37" i="5"/>
  <c r="R37" i="5"/>
  <c r="T37" i="5"/>
  <c r="M38" i="5"/>
  <c r="O38" i="5"/>
  <c r="R38" i="5"/>
  <c r="T38" i="5"/>
  <c r="M39" i="5"/>
  <c r="O39" i="5"/>
  <c r="R39" i="5"/>
  <c r="T39" i="5"/>
  <c r="M40" i="5"/>
  <c r="O40" i="5"/>
  <c r="R40" i="5"/>
  <c r="T40" i="5"/>
  <c r="M41" i="5"/>
  <c r="O41" i="5"/>
  <c r="R41" i="5"/>
  <c r="T41" i="5"/>
  <c r="M42" i="5"/>
  <c r="O42" i="5"/>
  <c r="R42" i="5"/>
  <c r="T42" i="5"/>
  <c r="M43" i="5"/>
  <c r="O43" i="5"/>
  <c r="R43" i="5"/>
  <c r="T43" i="5"/>
  <c r="M44" i="5"/>
  <c r="O44" i="5"/>
  <c r="R44" i="5"/>
  <c r="T44" i="5"/>
  <c r="M45" i="5"/>
  <c r="O45" i="5"/>
  <c r="R45" i="5"/>
  <c r="T45" i="5"/>
  <c r="M46" i="5"/>
  <c r="O46" i="5"/>
  <c r="R46" i="5"/>
  <c r="T46" i="5"/>
  <c r="M47" i="5"/>
  <c r="O47" i="5"/>
  <c r="R47" i="5"/>
  <c r="T47" i="5"/>
  <c r="M48" i="5"/>
  <c r="O48" i="5"/>
  <c r="R48" i="5"/>
  <c r="T48" i="5"/>
  <c r="M49" i="5"/>
  <c r="O49" i="5"/>
  <c r="R49" i="5"/>
  <c r="T49" i="5"/>
  <c r="M50" i="5"/>
  <c r="O50" i="5"/>
  <c r="R50" i="5"/>
  <c r="T50" i="5"/>
  <c r="M51" i="5"/>
  <c r="O51" i="5"/>
  <c r="R51" i="5"/>
  <c r="T51" i="5"/>
  <c r="M52" i="5"/>
  <c r="O52" i="5"/>
  <c r="R52" i="5"/>
  <c r="T52" i="5"/>
  <c r="M53" i="5"/>
  <c r="O53" i="5"/>
  <c r="R53" i="5"/>
  <c r="T53" i="5"/>
  <c r="M54" i="5"/>
  <c r="O54" i="5"/>
  <c r="R54" i="5"/>
  <c r="T54" i="5"/>
  <c r="M55" i="5"/>
  <c r="O55" i="5"/>
  <c r="R55" i="5"/>
  <c r="T55" i="5"/>
  <c r="M56" i="5"/>
  <c r="O56" i="5"/>
  <c r="R56" i="5"/>
  <c r="T56" i="5"/>
  <c r="M57" i="5"/>
  <c r="O57" i="5"/>
  <c r="R57" i="5"/>
  <c r="T57" i="5"/>
  <c r="M58" i="5"/>
  <c r="O58" i="5"/>
  <c r="R58" i="5"/>
  <c r="T58" i="5"/>
  <c r="M59" i="5"/>
  <c r="O59" i="5"/>
  <c r="R59" i="5"/>
  <c r="T59" i="5"/>
  <c r="M60" i="5"/>
  <c r="O60" i="5"/>
  <c r="R60" i="5"/>
  <c r="T60" i="5"/>
  <c r="M61" i="5"/>
  <c r="O61" i="5"/>
  <c r="R61" i="5"/>
  <c r="T61" i="5"/>
  <c r="M62" i="5"/>
  <c r="O62" i="5"/>
  <c r="R62" i="5"/>
  <c r="T62" i="5"/>
  <c r="M63" i="5"/>
  <c r="O63" i="5"/>
  <c r="R63" i="5"/>
  <c r="T63" i="5"/>
  <c r="M64" i="5"/>
  <c r="O64" i="5"/>
  <c r="R64" i="5"/>
  <c r="T64" i="5"/>
  <c r="M65" i="5"/>
  <c r="O65" i="5"/>
  <c r="R65" i="5"/>
  <c r="T65" i="5"/>
  <c r="M66" i="5"/>
  <c r="O66" i="5"/>
  <c r="R66" i="5"/>
  <c r="T66" i="5"/>
  <c r="M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9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F76" i="5"/>
  <c r="E76" i="5"/>
  <c r="L182" i="5"/>
  <c r="C10" i="5" s="1"/>
  <c r="D10" i="5" s="1"/>
  <c r="F10" i="5" s="1"/>
  <c r="L183" i="5"/>
  <c r="C11" i="5" s="1"/>
  <c r="D11" i="5" s="1"/>
  <c r="F11" i="5" s="1"/>
  <c r="L184" i="5"/>
  <c r="C12" i="5" s="1"/>
  <c r="D12" i="5" s="1"/>
  <c r="F12" i="5" s="1"/>
  <c r="L185" i="5"/>
  <c r="C13" i="5" s="1"/>
  <c r="D13" i="5" s="1"/>
  <c r="F13" i="5" s="1"/>
  <c r="L186" i="5"/>
  <c r="C14" i="5" s="1"/>
  <c r="D14" i="5" s="1"/>
  <c r="F14" i="5" s="1"/>
  <c r="L187" i="5"/>
  <c r="C15" i="5" s="1"/>
  <c r="D15" i="5" s="1"/>
  <c r="F15" i="5" s="1"/>
  <c r="L188" i="5"/>
  <c r="C16" i="5" s="1"/>
  <c r="D16" i="5" s="1"/>
  <c r="F16" i="5" s="1"/>
  <c r="L189" i="5"/>
  <c r="C17" i="5" s="1"/>
  <c r="D17" i="5" s="1"/>
  <c r="F17" i="5" s="1"/>
  <c r="L190" i="5"/>
  <c r="C18" i="5" s="1"/>
  <c r="D18" i="5" s="1"/>
  <c r="F18" i="5" s="1"/>
  <c r="L191" i="5"/>
  <c r="C19" i="5" s="1"/>
  <c r="D19" i="5" s="1"/>
  <c r="F19" i="5" s="1"/>
  <c r="L192" i="5"/>
  <c r="C20" i="5" s="1"/>
  <c r="D20" i="5" s="1"/>
  <c r="F20" i="5" s="1"/>
  <c r="L193" i="5"/>
  <c r="C21" i="5" s="1"/>
  <c r="D21" i="5" s="1"/>
  <c r="F21" i="5" s="1"/>
  <c r="L194" i="5"/>
  <c r="C22" i="5" s="1"/>
  <c r="D22" i="5" s="1"/>
  <c r="F22" i="5" s="1"/>
  <c r="L195" i="5"/>
  <c r="C23" i="5" s="1"/>
  <c r="D23" i="5" s="1"/>
  <c r="F23" i="5" s="1"/>
  <c r="L196" i="5"/>
  <c r="C24" i="5" s="1"/>
  <c r="D24" i="5" s="1"/>
  <c r="F24" i="5" s="1"/>
  <c r="L197" i="5"/>
  <c r="C25" i="5" s="1"/>
  <c r="D25" i="5" s="1"/>
  <c r="F25" i="5" s="1"/>
  <c r="L198" i="5"/>
  <c r="C26" i="5" s="1"/>
  <c r="D26" i="5" s="1"/>
  <c r="F26" i="5" s="1"/>
  <c r="L199" i="5"/>
  <c r="C27" i="5" s="1"/>
  <c r="D27" i="5" s="1"/>
  <c r="F27" i="5" s="1"/>
  <c r="L200" i="5"/>
  <c r="C28" i="5" s="1"/>
  <c r="D28" i="5" s="1"/>
  <c r="F28" i="5" s="1"/>
  <c r="L201" i="5"/>
  <c r="C29" i="5" s="1"/>
  <c r="D29" i="5" s="1"/>
  <c r="F29" i="5" s="1"/>
  <c r="L202" i="5"/>
  <c r="C30" i="5" s="1"/>
  <c r="D30" i="5" s="1"/>
  <c r="F30" i="5" s="1"/>
  <c r="L203" i="5"/>
  <c r="C31" i="5" s="1"/>
  <c r="D31" i="5" s="1"/>
  <c r="F31" i="5" s="1"/>
  <c r="L204" i="5"/>
  <c r="C32" i="5" s="1"/>
  <c r="D32" i="5" s="1"/>
  <c r="F32" i="5" s="1"/>
  <c r="L205" i="5"/>
  <c r="C33" i="5" s="1"/>
  <c r="D33" i="5" s="1"/>
  <c r="F33" i="5" s="1"/>
  <c r="L206" i="5"/>
  <c r="C34" i="5" s="1"/>
  <c r="D34" i="5" s="1"/>
  <c r="F34" i="5" s="1"/>
  <c r="L207" i="5"/>
  <c r="C35" i="5" s="1"/>
  <c r="D35" i="5" s="1"/>
  <c r="F35" i="5" s="1"/>
  <c r="L208" i="5"/>
  <c r="C36" i="5" s="1"/>
  <c r="D36" i="5" s="1"/>
  <c r="F36" i="5" s="1"/>
  <c r="L209" i="5"/>
  <c r="C37" i="5" s="1"/>
  <c r="D37" i="5" s="1"/>
  <c r="F37" i="5" s="1"/>
  <c r="L210" i="5"/>
  <c r="C38" i="5" s="1"/>
  <c r="D38" i="5" s="1"/>
  <c r="F38" i="5" s="1"/>
  <c r="L211" i="5"/>
  <c r="C39" i="5" s="1"/>
  <c r="D39" i="5" s="1"/>
  <c r="F39" i="5" s="1"/>
  <c r="L212" i="5"/>
  <c r="C40" i="5" s="1"/>
  <c r="D40" i="5" s="1"/>
  <c r="F40" i="5" s="1"/>
  <c r="L213" i="5"/>
  <c r="C41" i="5" s="1"/>
  <c r="D41" i="5" s="1"/>
  <c r="F41" i="5" s="1"/>
  <c r="L214" i="5"/>
  <c r="C42" i="5" s="1"/>
  <c r="D42" i="5" s="1"/>
  <c r="F42" i="5" s="1"/>
  <c r="L215" i="5"/>
  <c r="C43" i="5" s="1"/>
  <c r="D43" i="5" s="1"/>
  <c r="F43" i="5" s="1"/>
  <c r="L216" i="5"/>
  <c r="C44" i="5" s="1"/>
  <c r="D44" i="5" s="1"/>
  <c r="F44" i="5" s="1"/>
  <c r="L217" i="5"/>
  <c r="C45" i="5" s="1"/>
  <c r="D45" i="5" s="1"/>
  <c r="F45" i="5" s="1"/>
  <c r="L218" i="5"/>
  <c r="C46" i="5" s="1"/>
  <c r="D46" i="5" s="1"/>
  <c r="F46" i="5" s="1"/>
  <c r="L219" i="5"/>
  <c r="C47" i="5" s="1"/>
  <c r="D47" i="5" s="1"/>
  <c r="F47" i="5" s="1"/>
  <c r="L220" i="5"/>
  <c r="C48" i="5" s="1"/>
  <c r="D48" i="5" s="1"/>
  <c r="F48" i="5" s="1"/>
  <c r="L221" i="5"/>
  <c r="C49" i="5" s="1"/>
  <c r="D49" i="5" s="1"/>
  <c r="F49" i="5" s="1"/>
  <c r="L222" i="5"/>
  <c r="C50" i="5" s="1"/>
  <c r="D50" i="5" s="1"/>
  <c r="F50" i="5" s="1"/>
  <c r="L223" i="5"/>
  <c r="C51" i="5" s="1"/>
  <c r="D51" i="5" s="1"/>
  <c r="F51" i="5" s="1"/>
  <c r="L224" i="5"/>
  <c r="C52" i="5" s="1"/>
  <c r="D52" i="5" s="1"/>
  <c r="F52" i="5" s="1"/>
  <c r="L225" i="5"/>
  <c r="C53" i="5" s="1"/>
  <c r="D53" i="5" s="1"/>
  <c r="F53" i="5" s="1"/>
  <c r="L226" i="5"/>
  <c r="C54" i="5" s="1"/>
  <c r="D54" i="5" s="1"/>
  <c r="F54" i="5" s="1"/>
  <c r="L227" i="5"/>
  <c r="C55" i="5" s="1"/>
  <c r="D55" i="5" s="1"/>
  <c r="F55" i="5" s="1"/>
  <c r="L228" i="5"/>
  <c r="C56" i="5" s="1"/>
  <c r="D56" i="5" s="1"/>
  <c r="F56" i="5" s="1"/>
  <c r="L229" i="5"/>
  <c r="C57" i="5" s="1"/>
  <c r="D57" i="5" s="1"/>
  <c r="F57" i="5" s="1"/>
  <c r="L230" i="5"/>
  <c r="C58" i="5" s="1"/>
  <c r="D58" i="5" s="1"/>
  <c r="F58" i="5" s="1"/>
  <c r="L231" i="5"/>
  <c r="C59" i="5" s="1"/>
  <c r="D59" i="5" s="1"/>
  <c r="F59" i="5" s="1"/>
  <c r="L232" i="5"/>
  <c r="C60" i="5" s="1"/>
  <c r="D60" i="5" s="1"/>
  <c r="F60" i="5" s="1"/>
  <c r="L233" i="5"/>
  <c r="C61" i="5" s="1"/>
  <c r="D61" i="5" s="1"/>
  <c r="F61" i="5" s="1"/>
  <c r="L234" i="5"/>
  <c r="C62" i="5" s="1"/>
  <c r="D62" i="5" s="1"/>
  <c r="F62" i="5" s="1"/>
  <c r="L235" i="5"/>
  <c r="C63" i="5" s="1"/>
  <c r="D63" i="5" s="1"/>
  <c r="F63" i="5" s="1"/>
  <c r="L236" i="5"/>
  <c r="C64" i="5" s="1"/>
  <c r="D64" i="5" s="1"/>
  <c r="F64" i="5" s="1"/>
  <c r="L237" i="5"/>
  <c r="C65" i="5" s="1"/>
  <c r="D65" i="5" s="1"/>
  <c r="F65" i="5" s="1"/>
  <c r="L238" i="5"/>
  <c r="C66" i="5" s="1"/>
  <c r="D66" i="5" s="1"/>
  <c r="F66" i="5" s="1"/>
  <c r="L181" i="5"/>
  <c r="C9" i="5" s="1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O10" i="3"/>
  <c r="R10" i="3"/>
  <c r="T10" i="3" s="1"/>
  <c r="O11" i="3"/>
  <c r="R11" i="3" s="1"/>
  <c r="T11" i="3" s="1"/>
  <c r="O12" i="3"/>
  <c r="R12" i="3"/>
  <c r="T12" i="3" s="1"/>
  <c r="O13" i="3"/>
  <c r="R13" i="3" s="1"/>
  <c r="T13" i="3" s="1"/>
  <c r="O14" i="3"/>
  <c r="R14" i="3"/>
  <c r="T14" i="3" s="1"/>
  <c r="O15" i="3"/>
  <c r="R15" i="3" s="1"/>
  <c r="T15" i="3" s="1"/>
  <c r="O16" i="3"/>
  <c r="R16" i="3"/>
  <c r="T16" i="3" s="1"/>
  <c r="O17" i="3"/>
  <c r="R17" i="3" s="1"/>
  <c r="T17" i="3" s="1"/>
  <c r="O18" i="3"/>
  <c r="R18" i="3"/>
  <c r="T18" i="3" s="1"/>
  <c r="O19" i="3"/>
  <c r="R19" i="3" s="1"/>
  <c r="T19" i="3" s="1"/>
  <c r="O20" i="3"/>
  <c r="R20" i="3"/>
  <c r="T20" i="3" s="1"/>
  <c r="O21" i="3"/>
  <c r="R21" i="3" s="1"/>
  <c r="T21" i="3" s="1"/>
  <c r="O22" i="3"/>
  <c r="R22" i="3"/>
  <c r="T22" i="3" s="1"/>
  <c r="O23" i="3"/>
  <c r="R23" i="3" s="1"/>
  <c r="T23" i="3" s="1"/>
  <c r="O24" i="3"/>
  <c r="R24" i="3"/>
  <c r="T24" i="3" s="1"/>
  <c r="O25" i="3"/>
  <c r="R25" i="3" s="1"/>
  <c r="T25" i="3" s="1"/>
  <c r="O26" i="3"/>
  <c r="R26" i="3"/>
  <c r="T26" i="3" s="1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F48" i="3"/>
  <c r="F49" i="3"/>
  <c r="F50" i="3"/>
  <c r="C22" i="3" s="1"/>
  <c r="F51" i="3"/>
  <c r="C23" i="3" s="1"/>
  <c r="F52" i="3"/>
  <c r="F53" i="3"/>
  <c r="F54" i="3"/>
  <c r="C26" i="3" s="1"/>
  <c r="F47" i="3"/>
  <c r="C10" i="3"/>
  <c r="C11" i="3"/>
  <c r="C12" i="3"/>
  <c r="C13" i="3"/>
  <c r="C14" i="3"/>
  <c r="C15" i="3"/>
  <c r="C16" i="3"/>
  <c r="C17" i="3"/>
  <c r="C18" i="3"/>
  <c r="C19" i="3"/>
  <c r="C20" i="3"/>
  <c r="C21" i="3"/>
  <c r="C24" i="3"/>
  <c r="C25" i="3"/>
  <c r="C9" i="3"/>
  <c r="I63" i="3"/>
  <c r="I64" i="3"/>
  <c r="I65" i="3"/>
  <c r="I66" i="3"/>
  <c r="I67" i="3"/>
  <c r="I68" i="3"/>
  <c r="I69" i="3"/>
  <c r="I70" i="3"/>
  <c r="I71" i="3"/>
  <c r="I62" i="3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9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65" i="4"/>
  <c r="O10" i="4"/>
  <c r="R10" i="4" s="1"/>
  <c r="T10" i="4" s="1"/>
  <c r="O11" i="4"/>
  <c r="R11" i="4" s="1"/>
  <c r="T11" i="4" s="1"/>
  <c r="O12" i="4"/>
  <c r="R12" i="4" s="1"/>
  <c r="T12" i="4" s="1"/>
  <c r="O13" i="4"/>
  <c r="R13" i="4" s="1"/>
  <c r="T13" i="4" s="1"/>
  <c r="O14" i="4"/>
  <c r="R14" i="4"/>
  <c r="T14" i="4" s="1"/>
  <c r="O15" i="4"/>
  <c r="R15" i="4" s="1"/>
  <c r="T15" i="4" s="1"/>
  <c r="O16" i="4"/>
  <c r="R16" i="4" s="1"/>
  <c r="T16" i="4" s="1"/>
  <c r="O17" i="4"/>
  <c r="R17" i="4" s="1"/>
  <c r="T17" i="4" s="1"/>
  <c r="O18" i="4"/>
  <c r="R18" i="4" s="1"/>
  <c r="T18" i="4" s="1"/>
  <c r="O19" i="4"/>
  <c r="R19" i="4" s="1"/>
  <c r="T19" i="4" s="1"/>
  <c r="O20" i="4"/>
  <c r="R20" i="4" s="1"/>
  <c r="T20" i="4" s="1"/>
  <c r="O21" i="4"/>
  <c r="R21" i="4" s="1"/>
  <c r="T21" i="4" s="1"/>
  <c r="O22" i="4"/>
  <c r="R22" i="4" s="1"/>
  <c r="T22" i="4" s="1"/>
  <c r="O23" i="4"/>
  <c r="R23" i="4" s="1"/>
  <c r="T23" i="4" s="1"/>
  <c r="O24" i="4"/>
  <c r="R24" i="4" s="1"/>
  <c r="T24" i="4" s="1"/>
  <c r="O25" i="4"/>
  <c r="R25" i="4" s="1"/>
  <c r="T25" i="4" s="1"/>
  <c r="O26" i="4"/>
  <c r="R26" i="4" s="1"/>
  <c r="T26" i="4" s="1"/>
  <c r="O27" i="4"/>
  <c r="R27" i="4" s="1"/>
  <c r="T27" i="4" s="1"/>
  <c r="O28" i="4"/>
  <c r="R28" i="4" s="1"/>
  <c r="T28" i="4" s="1"/>
  <c r="O29" i="4"/>
  <c r="R29" i="4" s="1"/>
  <c r="T29" i="4" s="1"/>
  <c r="O30" i="4"/>
  <c r="R30" i="4"/>
  <c r="T30" i="4" s="1"/>
  <c r="O31" i="4"/>
  <c r="R31" i="4" s="1"/>
  <c r="T31" i="4" s="1"/>
  <c r="O32" i="4"/>
  <c r="R32" i="4" s="1"/>
  <c r="T32" i="4" s="1"/>
  <c r="O33" i="4"/>
  <c r="R33" i="4" s="1"/>
  <c r="T33" i="4" s="1"/>
  <c r="O34" i="4"/>
  <c r="R34" i="4" s="1"/>
  <c r="T34" i="4" s="1"/>
  <c r="O35" i="4"/>
  <c r="R35" i="4" s="1"/>
  <c r="T35" i="4" s="1"/>
  <c r="O36" i="4"/>
  <c r="R36" i="4" s="1"/>
  <c r="T36" i="4" s="1"/>
  <c r="O37" i="4"/>
  <c r="R37" i="4" s="1"/>
  <c r="T37" i="4" s="1"/>
  <c r="O38" i="4"/>
  <c r="R38" i="4" s="1"/>
  <c r="T38" i="4" s="1"/>
  <c r="O39" i="4"/>
  <c r="R39" i="4" s="1"/>
  <c r="T39" i="4" s="1"/>
  <c r="O40" i="4"/>
  <c r="R40" i="4"/>
  <c r="T40" i="4" s="1"/>
  <c r="O41" i="4"/>
  <c r="R41" i="4" s="1"/>
  <c r="T41" i="4" s="1"/>
  <c r="O42" i="4"/>
  <c r="R42" i="4" s="1"/>
  <c r="T42" i="4" s="1"/>
  <c r="O43" i="4"/>
  <c r="R43" i="4" s="1"/>
  <c r="T43" i="4" s="1"/>
  <c r="O44" i="4"/>
  <c r="R44" i="4" s="1"/>
  <c r="T44" i="4" s="1"/>
  <c r="O45" i="4"/>
  <c r="R45" i="4" s="1"/>
  <c r="T45" i="4" s="1"/>
  <c r="O46" i="4"/>
  <c r="R46" i="4" s="1"/>
  <c r="T46" i="4" s="1"/>
  <c r="O47" i="4"/>
  <c r="R47" i="4" s="1"/>
  <c r="T47" i="4" s="1"/>
  <c r="O48" i="4"/>
  <c r="R48" i="4" s="1"/>
  <c r="T48" i="4" s="1"/>
  <c r="O49" i="4"/>
  <c r="R49" i="4" s="1"/>
  <c r="T49" i="4" s="1"/>
  <c r="O50" i="4"/>
  <c r="R50" i="4"/>
  <c r="T50" i="4" s="1"/>
  <c r="O51" i="4"/>
  <c r="R51" i="4" s="1"/>
  <c r="T51" i="4" s="1"/>
  <c r="O52" i="4"/>
  <c r="R52" i="4" s="1"/>
  <c r="T52" i="4" s="1"/>
  <c r="O53" i="4"/>
  <c r="R53" i="4" s="1"/>
  <c r="T53" i="4" s="1"/>
  <c r="O54" i="4"/>
  <c r="R54" i="4" s="1"/>
  <c r="T54" i="4" s="1"/>
  <c r="O55" i="4"/>
  <c r="R55" i="4" s="1"/>
  <c r="T55" i="4" s="1"/>
  <c r="O56" i="4"/>
  <c r="R56" i="4" s="1"/>
  <c r="T56" i="4" s="1"/>
  <c r="O57" i="4"/>
  <c r="R57" i="4" s="1"/>
  <c r="T57" i="4" s="1"/>
  <c r="O58" i="4"/>
  <c r="R58" i="4" s="1"/>
  <c r="T58" i="4" s="1"/>
  <c r="O59" i="4"/>
  <c r="R59" i="4" s="1"/>
  <c r="T59" i="4" s="1"/>
  <c r="O60" i="4"/>
  <c r="R60" i="4" s="1"/>
  <c r="T60" i="4" s="1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89" i="4"/>
  <c r="M10" i="1" l="1"/>
  <c r="O10" i="1"/>
  <c r="R10" i="1" s="1"/>
  <c r="T10" i="1" s="1"/>
  <c r="M11" i="1"/>
  <c r="O11" i="1"/>
  <c r="R11" i="1" s="1"/>
  <c r="T11" i="1" s="1"/>
  <c r="M12" i="1"/>
  <c r="O12" i="1"/>
  <c r="R12" i="1" s="1"/>
  <c r="T12" i="1" s="1"/>
  <c r="M13" i="1"/>
  <c r="O13" i="1"/>
  <c r="R13" i="1" s="1"/>
  <c r="T13" i="1" s="1"/>
  <c r="M14" i="1"/>
  <c r="O14" i="1"/>
  <c r="R14" i="1" s="1"/>
  <c r="T14" i="1" s="1"/>
  <c r="M15" i="1"/>
  <c r="O15" i="1"/>
  <c r="R15" i="1" s="1"/>
  <c r="T15" i="1" s="1"/>
  <c r="M16" i="1"/>
  <c r="O16" i="1"/>
  <c r="R16" i="1" s="1"/>
  <c r="T16" i="1" s="1"/>
  <c r="M17" i="1"/>
  <c r="O17" i="1"/>
  <c r="R17" i="1" s="1"/>
  <c r="T17" i="1" s="1"/>
  <c r="M18" i="1"/>
  <c r="O18" i="1"/>
  <c r="R18" i="1" s="1"/>
  <c r="T18" i="1" s="1"/>
  <c r="M19" i="1"/>
  <c r="O19" i="1"/>
  <c r="R19" i="1" s="1"/>
  <c r="T19" i="1" s="1"/>
  <c r="M20" i="1"/>
  <c r="O20" i="1"/>
  <c r="R20" i="1" s="1"/>
  <c r="T20" i="1" s="1"/>
  <c r="M21" i="1"/>
  <c r="O21" i="1"/>
  <c r="R21" i="1" s="1"/>
  <c r="T21" i="1" s="1"/>
  <c r="M22" i="1"/>
  <c r="O22" i="1"/>
  <c r="R22" i="1" s="1"/>
  <c r="T22" i="1" s="1"/>
  <c r="M23" i="1"/>
  <c r="O23" i="1"/>
  <c r="R23" i="1" s="1"/>
  <c r="T23" i="1" s="1"/>
  <c r="M24" i="1"/>
  <c r="O24" i="1"/>
  <c r="R24" i="1" s="1"/>
  <c r="T24" i="1" s="1"/>
  <c r="M25" i="1"/>
  <c r="O25" i="1"/>
  <c r="R25" i="1" s="1"/>
  <c r="T25" i="1" s="1"/>
  <c r="M26" i="1"/>
  <c r="O26" i="1"/>
  <c r="R26" i="1" s="1"/>
  <c r="T26" i="1" s="1"/>
  <c r="M27" i="1"/>
  <c r="O27" i="1"/>
  <c r="R27" i="1" s="1"/>
  <c r="T27" i="1" s="1"/>
  <c r="M28" i="1"/>
  <c r="O28" i="1"/>
  <c r="R28" i="1" s="1"/>
  <c r="T28" i="1" s="1"/>
  <c r="M29" i="1"/>
  <c r="O29" i="1"/>
  <c r="R29" i="1" s="1"/>
  <c r="T29" i="1" s="1"/>
  <c r="M30" i="1"/>
  <c r="O30" i="1"/>
  <c r="R30" i="1" s="1"/>
  <c r="T30" i="1" s="1"/>
  <c r="M31" i="1"/>
  <c r="O31" i="1"/>
  <c r="R31" i="1" s="1"/>
  <c r="T31" i="1" s="1"/>
  <c r="M32" i="1"/>
  <c r="O32" i="1"/>
  <c r="R32" i="1" s="1"/>
  <c r="T32" i="1" s="1"/>
  <c r="M33" i="1"/>
  <c r="O33" i="1"/>
  <c r="R33" i="1" s="1"/>
  <c r="T33" i="1" s="1"/>
  <c r="M34" i="1"/>
  <c r="O34" i="1"/>
  <c r="R34" i="1" s="1"/>
  <c r="T34" i="1" s="1"/>
  <c r="M35" i="1"/>
  <c r="O35" i="1"/>
  <c r="R35" i="1" s="1"/>
  <c r="T35" i="1" s="1"/>
  <c r="M36" i="1"/>
  <c r="O36" i="1"/>
  <c r="R36" i="1" s="1"/>
  <c r="T36" i="1" s="1"/>
  <c r="M37" i="1"/>
  <c r="O37" i="1"/>
  <c r="R37" i="1" s="1"/>
  <c r="T37" i="1" s="1"/>
  <c r="M38" i="1"/>
  <c r="O38" i="1"/>
  <c r="R38" i="1" s="1"/>
  <c r="T38" i="1" s="1"/>
  <c r="M39" i="1"/>
  <c r="O39" i="1"/>
  <c r="R39" i="1" s="1"/>
  <c r="T39" i="1"/>
  <c r="M40" i="1"/>
  <c r="O40" i="1"/>
  <c r="R40" i="1" s="1"/>
  <c r="T40" i="1"/>
  <c r="M41" i="1"/>
  <c r="O41" i="1"/>
  <c r="R41" i="1" s="1"/>
  <c r="T41" i="1"/>
  <c r="M42" i="1"/>
  <c r="O42" i="1"/>
  <c r="R42" i="1" s="1"/>
  <c r="T42" i="1" s="1"/>
  <c r="M43" i="1"/>
  <c r="O43" i="1"/>
  <c r="R43" i="1" s="1"/>
  <c r="T43" i="1"/>
  <c r="M44" i="1"/>
  <c r="O44" i="1"/>
  <c r="R44" i="1" s="1"/>
  <c r="T44" i="1"/>
  <c r="M45" i="1"/>
  <c r="O45" i="1"/>
  <c r="R45" i="1" s="1"/>
  <c r="T45" i="1"/>
  <c r="M46" i="1"/>
  <c r="O46" i="1"/>
  <c r="R46" i="1" s="1"/>
  <c r="T46" i="1" s="1"/>
  <c r="M47" i="1"/>
  <c r="O47" i="1"/>
  <c r="R47" i="1" s="1"/>
  <c r="T47" i="1"/>
  <c r="M48" i="1"/>
  <c r="O48" i="1"/>
  <c r="R48" i="1" s="1"/>
  <c r="T48" i="1"/>
  <c r="M49" i="1"/>
  <c r="O49" i="1"/>
  <c r="R49" i="1" s="1"/>
  <c r="T49" i="1"/>
  <c r="M50" i="1"/>
  <c r="O50" i="1"/>
  <c r="R50" i="1" s="1"/>
  <c r="T50" i="1" s="1"/>
  <c r="M51" i="1"/>
  <c r="O51" i="1"/>
  <c r="R51" i="1" s="1"/>
  <c r="T51" i="1"/>
  <c r="M52" i="1"/>
  <c r="O52" i="1"/>
  <c r="R52" i="1" s="1"/>
  <c r="T52" i="1"/>
  <c r="M53" i="1"/>
  <c r="O53" i="1"/>
  <c r="R53" i="1" s="1"/>
  <c r="T53" i="1"/>
  <c r="M54" i="1"/>
  <c r="O54" i="1"/>
  <c r="R54" i="1" s="1"/>
  <c r="T54" i="1" s="1"/>
  <c r="M55" i="1"/>
  <c r="O55" i="1"/>
  <c r="R55" i="1" s="1"/>
  <c r="T55" i="1"/>
  <c r="M56" i="1"/>
  <c r="O56" i="1"/>
  <c r="R56" i="1" s="1"/>
  <c r="T56" i="1"/>
  <c r="M57" i="1"/>
  <c r="O57" i="1"/>
  <c r="R57" i="1" s="1"/>
  <c r="T57" i="1"/>
  <c r="M58" i="1"/>
  <c r="O58" i="1"/>
  <c r="R58" i="1" s="1"/>
  <c r="T58" i="1" s="1"/>
  <c r="M59" i="1"/>
  <c r="O59" i="1"/>
  <c r="R59" i="1" s="1"/>
  <c r="T59" i="1"/>
  <c r="M60" i="1"/>
  <c r="O60" i="1"/>
  <c r="R60" i="1" s="1"/>
  <c r="T60" i="1"/>
  <c r="M61" i="1"/>
  <c r="O61" i="1"/>
  <c r="R61" i="1" s="1"/>
  <c r="T61" i="1"/>
  <c r="M62" i="1"/>
  <c r="O62" i="1"/>
  <c r="R62" i="1" s="1"/>
  <c r="T62" i="1" s="1"/>
  <c r="M63" i="1"/>
  <c r="O63" i="1"/>
  <c r="R63" i="1" s="1"/>
  <c r="T63" i="1"/>
  <c r="M64" i="1"/>
  <c r="O64" i="1"/>
  <c r="R64" i="1" s="1"/>
  <c r="T64" i="1"/>
  <c r="M65" i="1"/>
  <c r="O65" i="1"/>
  <c r="R65" i="1" s="1"/>
  <c r="T65" i="1"/>
  <c r="M66" i="1"/>
  <c r="O66" i="1"/>
  <c r="R66" i="1" s="1"/>
  <c r="T66" i="1" s="1"/>
  <c r="E133" i="1"/>
  <c r="E132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F85" i="1"/>
  <c r="M9" i="1"/>
  <c r="J239" i="1"/>
  <c r="C63" i="1" s="1"/>
  <c r="D63" i="1" s="1"/>
  <c r="F63" i="1" s="1"/>
  <c r="J240" i="1"/>
  <c r="C64" i="1" s="1"/>
  <c r="D64" i="1" s="1"/>
  <c r="F64" i="1" s="1"/>
  <c r="J241" i="1"/>
  <c r="C65" i="1" s="1"/>
  <c r="D65" i="1" s="1"/>
  <c r="F65" i="1" s="1"/>
  <c r="J242" i="1"/>
  <c r="C66" i="1" s="1"/>
  <c r="D66" i="1" s="1"/>
  <c r="F66" i="1" s="1"/>
  <c r="K185" i="1"/>
  <c r="F77" i="1" s="1"/>
  <c r="K186" i="1"/>
  <c r="F78" i="1" s="1"/>
  <c r="I78" i="1" s="1"/>
  <c r="K187" i="1"/>
  <c r="F79" i="1" s="1"/>
  <c r="K188" i="1"/>
  <c r="F80" i="1" s="1"/>
  <c r="K189" i="1"/>
  <c r="F81" i="1" s="1"/>
  <c r="K190" i="1"/>
  <c r="F82" i="1" s="1"/>
  <c r="I82" i="1" s="1"/>
  <c r="K191" i="1"/>
  <c r="F83" i="1" s="1"/>
  <c r="K192" i="1"/>
  <c r="F84" i="1" s="1"/>
  <c r="K194" i="1"/>
  <c r="F86" i="1" s="1"/>
  <c r="K195" i="1"/>
  <c r="F87" i="1" s="1"/>
  <c r="K196" i="1"/>
  <c r="F88" i="1" s="1"/>
  <c r="K197" i="1"/>
  <c r="F89" i="1" s="1"/>
  <c r="K198" i="1"/>
  <c r="F90" i="1" s="1"/>
  <c r="K199" i="1"/>
  <c r="F91" i="1" s="1"/>
  <c r="K200" i="1"/>
  <c r="F92" i="1" s="1"/>
  <c r="K201" i="1"/>
  <c r="F93" i="1" s="1"/>
  <c r="K202" i="1"/>
  <c r="F94" i="1" s="1"/>
  <c r="K203" i="1"/>
  <c r="F95" i="1" s="1"/>
  <c r="K204" i="1"/>
  <c r="F96" i="1" s="1"/>
  <c r="K205" i="1"/>
  <c r="F97" i="1" s="1"/>
  <c r="K206" i="1"/>
  <c r="F98" i="1" s="1"/>
  <c r="K207" i="1"/>
  <c r="F99" i="1" s="1"/>
  <c r="K208" i="1"/>
  <c r="F100" i="1" s="1"/>
  <c r="K209" i="1"/>
  <c r="F101" i="1" s="1"/>
  <c r="K210" i="1"/>
  <c r="F102" i="1" s="1"/>
  <c r="K211" i="1"/>
  <c r="F103" i="1" s="1"/>
  <c r="K212" i="1"/>
  <c r="F104" i="1" s="1"/>
  <c r="K213" i="1"/>
  <c r="F105" i="1" s="1"/>
  <c r="K214" i="1"/>
  <c r="F106" i="1" s="1"/>
  <c r="K215" i="1"/>
  <c r="F107" i="1" s="1"/>
  <c r="K216" i="1"/>
  <c r="F108" i="1" s="1"/>
  <c r="K217" i="1"/>
  <c r="F109" i="1" s="1"/>
  <c r="K218" i="1"/>
  <c r="F110" i="1" s="1"/>
  <c r="K219" i="1"/>
  <c r="F111" i="1" s="1"/>
  <c r="K220" i="1"/>
  <c r="F112" i="1" s="1"/>
  <c r="K221" i="1"/>
  <c r="K222" i="1"/>
  <c r="F114" i="1" s="1"/>
  <c r="K223" i="1"/>
  <c r="F115" i="1" s="1"/>
  <c r="K224" i="1"/>
  <c r="F116" i="1" s="1"/>
  <c r="K225" i="1"/>
  <c r="F117" i="1" s="1"/>
  <c r="K226" i="1"/>
  <c r="F118" i="1" s="1"/>
  <c r="K227" i="1"/>
  <c r="F119" i="1" s="1"/>
  <c r="K228" i="1"/>
  <c r="F120" i="1" s="1"/>
  <c r="K229" i="1"/>
  <c r="F121" i="1" s="1"/>
  <c r="K230" i="1"/>
  <c r="F122" i="1" s="1"/>
  <c r="K231" i="1"/>
  <c r="F123" i="1" s="1"/>
  <c r="K232" i="1"/>
  <c r="F124" i="1" s="1"/>
  <c r="K233" i="1"/>
  <c r="F125" i="1" s="1"/>
  <c r="K234" i="1"/>
  <c r="F126" i="1" s="1"/>
  <c r="K235" i="1"/>
  <c r="F127" i="1" s="1"/>
  <c r="I127" i="1" s="1"/>
  <c r="K236" i="1"/>
  <c r="F128" i="1" s="1"/>
  <c r="K237" i="1"/>
  <c r="F129" i="1" s="1"/>
  <c r="K238" i="1"/>
  <c r="F130" i="1" s="1"/>
  <c r="K239" i="1"/>
  <c r="F131" i="1" s="1"/>
  <c r="I131" i="1" s="1"/>
  <c r="K240" i="1"/>
  <c r="F132" i="1" s="1"/>
  <c r="I132" i="1" s="1"/>
  <c r="K241" i="1"/>
  <c r="F133" i="1" s="1"/>
  <c r="K242" i="1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28" i="6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73" i="5"/>
  <c r="I133" i="1" l="1"/>
  <c r="I66" i="1"/>
  <c r="I128" i="1"/>
  <c r="I124" i="1"/>
  <c r="I120" i="1"/>
  <c r="I116" i="1"/>
  <c r="I112" i="1"/>
  <c r="I108" i="1"/>
  <c r="I104" i="1"/>
  <c r="I100" i="1"/>
  <c r="I96" i="1"/>
  <c r="I92" i="1"/>
  <c r="I88" i="1"/>
  <c r="I83" i="1"/>
  <c r="I79" i="1"/>
  <c r="I65" i="1"/>
  <c r="I123" i="1"/>
  <c r="I119" i="1"/>
  <c r="I115" i="1"/>
  <c r="I111" i="1"/>
  <c r="I107" i="1"/>
  <c r="I103" i="1"/>
  <c r="I99" i="1"/>
  <c r="I95" i="1"/>
  <c r="I91" i="1"/>
  <c r="I87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1" i="1"/>
  <c r="I77" i="1"/>
  <c r="I85" i="1"/>
  <c r="I129" i="1"/>
  <c r="I125" i="1"/>
  <c r="I121" i="1"/>
  <c r="I117" i="1"/>
  <c r="I109" i="1"/>
  <c r="I105" i="1"/>
  <c r="I101" i="1"/>
  <c r="I97" i="1"/>
  <c r="I93" i="1"/>
  <c r="I89" i="1"/>
  <c r="I84" i="1"/>
  <c r="I80" i="1"/>
  <c r="F113" i="1"/>
  <c r="I113" i="1" s="1"/>
  <c r="I63" i="1"/>
  <c r="I64" i="1"/>
  <c r="I123" i="7"/>
  <c r="I122" i="7"/>
  <c r="I121" i="7"/>
  <c r="U120" i="7"/>
  <c r="T120" i="7"/>
  <c r="I120" i="7"/>
  <c r="U119" i="7"/>
  <c r="T119" i="7"/>
  <c r="I119" i="7"/>
  <c r="U118" i="7"/>
  <c r="T118" i="7"/>
  <c r="I118" i="7"/>
  <c r="G39" i="7" s="1"/>
  <c r="U117" i="7"/>
  <c r="T117" i="7"/>
  <c r="I117" i="7"/>
  <c r="U116" i="7"/>
  <c r="T116" i="7"/>
  <c r="I116" i="7"/>
  <c r="U115" i="7"/>
  <c r="T115" i="7"/>
  <c r="I115" i="7"/>
  <c r="U114" i="7"/>
  <c r="T114" i="7"/>
  <c r="I114" i="7"/>
  <c r="G35" i="7" s="1"/>
  <c r="U113" i="7"/>
  <c r="T113" i="7"/>
  <c r="I113" i="7"/>
  <c r="U112" i="7"/>
  <c r="T112" i="7"/>
  <c r="U111" i="7"/>
  <c r="T111" i="7"/>
  <c r="U110" i="7"/>
  <c r="T110" i="7"/>
  <c r="U109" i="7"/>
  <c r="T109" i="7"/>
  <c r="U108" i="7"/>
  <c r="T108" i="7"/>
  <c r="U107" i="7"/>
  <c r="T107" i="7"/>
  <c r="U106" i="7"/>
  <c r="T106" i="7"/>
  <c r="U105" i="7"/>
  <c r="T105" i="7"/>
  <c r="U104" i="7"/>
  <c r="T104" i="7"/>
  <c r="U103" i="7"/>
  <c r="T103" i="7"/>
  <c r="U102" i="7"/>
  <c r="T102" i="7"/>
  <c r="U101" i="7"/>
  <c r="T101" i="7"/>
  <c r="I101" i="7"/>
  <c r="G33" i="7" s="1"/>
  <c r="U100" i="7"/>
  <c r="T100" i="7"/>
  <c r="I100" i="7"/>
  <c r="U99" i="7"/>
  <c r="T99" i="7"/>
  <c r="I99" i="7"/>
  <c r="U98" i="7"/>
  <c r="T98" i="7"/>
  <c r="I98" i="7"/>
  <c r="U97" i="7"/>
  <c r="T97" i="7"/>
  <c r="I97" i="7"/>
  <c r="G29" i="7" s="1"/>
  <c r="U96" i="7"/>
  <c r="T96" i="7"/>
  <c r="I96" i="7"/>
  <c r="U95" i="7"/>
  <c r="T95" i="7"/>
  <c r="I95" i="7"/>
  <c r="U94" i="7"/>
  <c r="T94" i="7"/>
  <c r="I94" i="7"/>
  <c r="U93" i="7"/>
  <c r="T93" i="7"/>
  <c r="I93" i="7"/>
  <c r="G25" i="7" s="1"/>
  <c r="U92" i="7"/>
  <c r="T92" i="7"/>
  <c r="I92" i="7"/>
  <c r="U91" i="7"/>
  <c r="T91" i="7"/>
  <c r="I91" i="7"/>
  <c r="U90" i="7"/>
  <c r="T90" i="7"/>
  <c r="I90" i="7"/>
  <c r="U89" i="7"/>
  <c r="T89" i="7"/>
  <c r="I89" i="7"/>
  <c r="G21" i="7" s="1"/>
  <c r="U88" i="7"/>
  <c r="T88" i="7"/>
  <c r="U87" i="7"/>
  <c r="T87" i="7"/>
  <c r="U86" i="7"/>
  <c r="T86" i="7"/>
  <c r="U85" i="7"/>
  <c r="T85" i="7"/>
  <c r="U84" i="7"/>
  <c r="T84" i="7"/>
  <c r="U83" i="7"/>
  <c r="T83" i="7"/>
  <c r="U82" i="7"/>
  <c r="T82" i="7"/>
  <c r="U81" i="7"/>
  <c r="T81" i="7"/>
  <c r="I81" i="7"/>
  <c r="U80" i="7"/>
  <c r="T80" i="7"/>
  <c r="I80" i="7"/>
  <c r="G19" i="7" s="1"/>
  <c r="U79" i="7"/>
  <c r="T79" i="7"/>
  <c r="I79" i="7"/>
  <c r="U78" i="7"/>
  <c r="T78" i="7"/>
  <c r="I78" i="7"/>
  <c r="U77" i="7"/>
  <c r="T77" i="7"/>
  <c r="I77" i="7"/>
  <c r="U76" i="7"/>
  <c r="T76" i="7"/>
  <c r="I76" i="7"/>
  <c r="G15" i="7" s="1"/>
  <c r="U75" i="7"/>
  <c r="T75" i="7"/>
  <c r="I75" i="7"/>
  <c r="U74" i="7"/>
  <c r="T74" i="7"/>
  <c r="I74" i="7"/>
  <c r="U73" i="7"/>
  <c r="T73" i="7"/>
  <c r="I73" i="7"/>
  <c r="U72" i="7"/>
  <c r="T72" i="7"/>
  <c r="I72" i="7"/>
  <c r="G11" i="7" s="1"/>
  <c r="U71" i="7"/>
  <c r="T71" i="7"/>
  <c r="I71" i="7"/>
  <c r="U70" i="7"/>
  <c r="T70" i="7"/>
  <c r="I70" i="7"/>
  <c r="U69" i="7"/>
  <c r="T69" i="7"/>
  <c r="U68" i="7"/>
  <c r="T68" i="7"/>
  <c r="U67" i="7"/>
  <c r="T67" i="7"/>
  <c r="U66" i="7"/>
  <c r="T66" i="7"/>
  <c r="D60" i="7"/>
  <c r="F60" i="7" s="1"/>
  <c r="C60" i="7"/>
  <c r="C59" i="7"/>
  <c r="D59" i="7" s="1"/>
  <c r="F59" i="7" s="1"/>
  <c r="D58" i="7"/>
  <c r="F58" i="7" s="1"/>
  <c r="C58" i="7"/>
  <c r="C57" i="7"/>
  <c r="D57" i="7" s="1"/>
  <c r="F57" i="7" s="1"/>
  <c r="D56" i="7"/>
  <c r="F56" i="7" s="1"/>
  <c r="C56" i="7"/>
  <c r="C55" i="7"/>
  <c r="D55" i="7" s="1"/>
  <c r="F55" i="7" s="1"/>
  <c r="D54" i="7"/>
  <c r="F54" i="7" s="1"/>
  <c r="C54" i="7"/>
  <c r="C53" i="7"/>
  <c r="D53" i="7" s="1"/>
  <c r="F53" i="7" s="1"/>
  <c r="D52" i="7"/>
  <c r="F52" i="7" s="1"/>
  <c r="C52" i="7"/>
  <c r="C51" i="7"/>
  <c r="D51" i="7" s="1"/>
  <c r="F51" i="7" s="1"/>
  <c r="D50" i="7"/>
  <c r="F50" i="7" s="1"/>
  <c r="C50" i="7"/>
  <c r="C49" i="7"/>
  <c r="D49" i="7" s="1"/>
  <c r="F49" i="7" s="1"/>
  <c r="D48" i="7"/>
  <c r="F48" i="7" s="1"/>
  <c r="C48" i="7"/>
  <c r="C47" i="7"/>
  <c r="D47" i="7" s="1"/>
  <c r="F47" i="7" s="1"/>
  <c r="D46" i="7"/>
  <c r="F46" i="7" s="1"/>
  <c r="C46" i="7"/>
  <c r="C45" i="7"/>
  <c r="D45" i="7" s="1"/>
  <c r="F45" i="7" s="1"/>
  <c r="D44" i="7"/>
  <c r="F44" i="7" s="1"/>
  <c r="C44" i="7"/>
  <c r="O43" i="7"/>
  <c r="R43" i="7" s="1"/>
  <c r="T43" i="7" s="1"/>
  <c r="G43" i="7"/>
  <c r="D43" i="7"/>
  <c r="F43" i="7" s="1"/>
  <c r="I43" i="7" s="1"/>
  <c r="C43" i="7"/>
  <c r="O42" i="7"/>
  <c r="R42" i="7" s="1"/>
  <c r="T42" i="7" s="1"/>
  <c r="G42" i="7"/>
  <c r="D42" i="7"/>
  <c r="F42" i="7" s="1"/>
  <c r="I42" i="7" s="1"/>
  <c r="C42" i="7"/>
  <c r="O41" i="7"/>
  <c r="R41" i="7" s="1"/>
  <c r="T41" i="7" s="1"/>
  <c r="G41" i="7"/>
  <c r="D41" i="7"/>
  <c r="F41" i="7" s="1"/>
  <c r="I41" i="7" s="1"/>
  <c r="C41" i="7"/>
  <c r="O40" i="7"/>
  <c r="R40" i="7" s="1"/>
  <c r="T40" i="7" s="1"/>
  <c r="G40" i="7"/>
  <c r="D40" i="7"/>
  <c r="F40" i="7" s="1"/>
  <c r="I40" i="7" s="1"/>
  <c r="C40" i="7"/>
  <c r="O39" i="7"/>
  <c r="R39" i="7" s="1"/>
  <c r="T39" i="7" s="1"/>
  <c r="D39" i="7"/>
  <c r="F39" i="7" s="1"/>
  <c r="I39" i="7" s="1"/>
  <c r="C39" i="7"/>
  <c r="O38" i="7"/>
  <c r="R38" i="7" s="1"/>
  <c r="T38" i="7" s="1"/>
  <c r="G38" i="7"/>
  <c r="D38" i="7"/>
  <c r="F38" i="7" s="1"/>
  <c r="I38" i="7" s="1"/>
  <c r="C38" i="7"/>
  <c r="O37" i="7"/>
  <c r="R37" i="7" s="1"/>
  <c r="T37" i="7" s="1"/>
  <c r="G37" i="7"/>
  <c r="D37" i="7"/>
  <c r="F37" i="7" s="1"/>
  <c r="I37" i="7" s="1"/>
  <c r="C37" i="7"/>
  <c r="O36" i="7"/>
  <c r="R36" i="7" s="1"/>
  <c r="T36" i="7" s="1"/>
  <c r="G36" i="7"/>
  <c r="D36" i="7"/>
  <c r="F36" i="7" s="1"/>
  <c r="I36" i="7" s="1"/>
  <c r="C36" i="7"/>
  <c r="O35" i="7"/>
  <c r="R35" i="7" s="1"/>
  <c r="T35" i="7" s="1"/>
  <c r="D35" i="7"/>
  <c r="F35" i="7" s="1"/>
  <c r="C35" i="7"/>
  <c r="O34" i="7"/>
  <c r="R34" i="7" s="1"/>
  <c r="T34" i="7" s="1"/>
  <c r="G34" i="7"/>
  <c r="D34" i="7"/>
  <c r="F34" i="7" s="1"/>
  <c r="I34" i="7" s="1"/>
  <c r="C34" i="7"/>
  <c r="O33" i="7"/>
  <c r="R33" i="7" s="1"/>
  <c r="T33" i="7" s="1"/>
  <c r="D33" i="7"/>
  <c r="F33" i="7" s="1"/>
  <c r="I33" i="7" s="1"/>
  <c r="C33" i="7"/>
  <c r="O32" i="7"/>
  <c r="R32" i="7" s="1"/>
  <c r="T32" i="7" s="1"/>
  <c r="G32" i="7"/>
  <c r="D32" i="7"/>
  <c r="F32" i="7" s="1"/>
  <c r="I32" i="7" s="1"/>
  <c r="C32" i="7"/>
  <c r="O31" i="7"/>
  <c r="R31" i="7" s="1"/>
  <c r="T31" i="7" s="1"/>
  <c r="G31" i="7"/>
  <c r="D31" i="7"/>
  <c r="F31" i="7" s="1"/>
  <c r="I31" i="7" s="1"/>
  <c r="C31" i="7"/>
  <c r="O30" i="7"/>
  <c r="R30" i="7" s="1"/>
  <c r="T30" i="7" s="1"/>
  <c r="G30" i="7"/>
  <c r="D30" i="7"/>
  <c r="F30" i="7" s="1"/>
  <c r="I30" i="7" s="1"/>
  <c r="C30" i="7"/>
  <c r="O29" i="7"/>
  <c r="R29" i="7" s="1"/>
  <c r="T29" i="7" s="1"/>
  <c r="D29" i="7"/>
  <c r="F29" i="7" s="1"/>
  <c r="C29" i="7"/>
  <c r="O28" i="7"/>
  <c r="R28" i="7" s="1"/>
  <c r="T28" i="7" s="1"/>
  <c r="G28" i="7"/>
  <c r="D28" i="7"/>
  <c r="F28" i="7" s="1"/>
  <c r="I28" i="7" s="1"/>
  <c r="C28" i="7"/>
  <c r="O27" i="7"/>
  <c r="R27" i="7" s="1"/>
  <c r="T27" i="7" s="1"/>
  <c r="G27" i="7"/>
  <c r="D27" i="7"/>
  <c r="F27" i="7" s="1"/>
  <c r="I27" i="7" s="1"/>
  <c r="C27" i="7"/>
  <c r="O26" i="7"/>
  <c r="R26" i="7" s="1"/>
  <c r="T26" i="7" s="1"/>
  <c r="G26" i="7"/>
  <c r="D26" i="7"/>
  <c r="F26" i="7" s="1"/>
  <c r="I26" i="7" s="1"/>
  <c r="C26" i="7"/>
  <c r="O25" i="7"/>
  <c r="R25" i="7" s="1"/>
  <c r="T25" i="7" s="1"/>
  <c r="D25" i="7"/>
  <c r="F25" i="7" s="1"/>
  <c r="I25" i="7" s="1"/>
  <c r="C25" i="7"/>
  <c r="O24" i="7"/>
  <c r="R24" i="7" s="1"/>
  <c r="T24" i="7" s="1"/>
  <c r="G24" i="7"/>
  <c r="D24" i="7"/>
  <c r="F24" i="7" s="1"/>
  <c r="I24" i="7" s="1"/>
  <c r="C24" i="7"/>
  <c r="O23" i="7"/>
  <c r="R23" i="7" s="1"/>
  <c r="T23" i="7" s="1"/>
  <c r="G23" i="7"/>
  <c r="D23" i="7"/>
  <c r="F23" i="7" s="1"/>
  <c r="I23" i="7" s="1"/>
  <c r="C23" i="7"/>
  <c r="O22" i="7"/>
  <c r="R22" i="7" s="1"/>
  <c r="T22" i="7" s="1"/>
  <c r="G22" i="7"/>
  <c r="D22" i="7"/>
  <c r="F22" i="7" s="1"/>
  <c r="I22" i="7" s="1"/>
  <c r="C22" i="7"/>
  <c r="O21" i="7"/>
  <c r="R21" i="7" s="1"/>
  <c r="T21" i="7" s="1"/>
  <c r="D21" i="7"/>
  <c r="F21" i="7" s="1"/>
  <c r="I21" i="7" s="1"/>
  <c r="C21" i="7"/>
  <c r="O20" i="7"/>
  <c r="R20" i="7" s="1"/>
  <c r="T20" i="7" s="1"/>
  <c r="G20" i="7"/>
  <c r="D20" i="7"/>
  <c r="F20" i="7" s="1"/>
  <c r="I20" i="7" s="1"/>
  <c r="C20" i="7"/>
  <c r="O19" i="7"/>
  <c r="R19" i="7" s="1"/>
  <c r="T19" i="7" s="1"/>
  <c r="D19" i="7"/>
  <c r="F19" i="7" s="1"/>
  <c r="I19" i="7" s="1"/>
  <c r="C19" i="7"/>
  <c r="O18" i="7"/>
  <c r="R18" i="7" s="1"/>
  <c r="T18" i="7" s="1"/>
  <c r="G18" i="7"/>
  <c r="D18" i="7"/>
  <c r="F18" i="7" s="1"/>
  <c r="I18" i="7" s="1"/>
  <c r="C18" i="7"/>
  <c r="O17" i="7"/>
  <c r="R17" i="7" s="1"/>
  <c r="T17" i="7" s="1"/>
  <c r="G17" i="7"/>
  <c r="D17" i="7"/>
  <c r="F17" i="7" s="1"/>
  <c r="I17" i="7" s="1"/>
  <c r="C17" i="7"/>
  <c r="O16" i="7"/>
  <c r="R16" i="7" s="1"/>
  <c r="T16" i="7" s="1"/>
  <c r="G16" i="7"/>
  <c r="D16" i="7"/>
  <c r="F16" i="7" s="1"/>
  <c r="I16" i="7" s="1"/>
  <c r="C16" i="7"/>
  <c r="O15" i="7"/>
  <c r="R15" i="7" s="1"/>
  <c r="T15" i="7" s="1"/>
  <c r="D15" i="7"/>
  <c r="F15" i="7" s="1"/>
  <c r="C15" i="7"/>
  <c r="O14" i="7"/>
  <c r="R14" i="7" s="1"/>
  <c r="T14" i="7" s="1"/>
  <c r="G14" i="7"/>
  <c r="D14" i="7"/>
  <c r="F14" i="7" s="1"/>
  <c r="I14" i="7" s="1"/>
  <c r="C14" i="7"/>
  <c r="O13" i="7"/>
  <c r="R13" i="7" s="1"/>
  <c r="T13" i="7" s="1"/>
  <c r="G13" i="7"/>
  <c r="D13" i="7"/>
  <c r="F13" i="7" s="1"/>
  <c r="I13" i="7" s="1"/>
  <c r="C13" i="7"/>
  <c r="O12" i="7"/>
  <c r="R12" i="7" s="1"/>
  <c r="T12" i="7" s="1"/>
  <c r="G12" i="7"/>
  <c r="D12" i="7"/>
  <c r="F12" i="7" s="1"/>
  <c r="I12" i="7" s="1"/>
  <c r="C12" i="7"/>
  <c r="O11" i="7"/>
  <c r="R11" i="7" s="1"/>
  <c r="T11" i="7" s="1"/>
  <c r="D11" i="7"/>
  <c r="F11" i="7" s="1"/>
  <c r="I11" i="7" s="1"/>
  <c r="C11" i="7"/>
  <c r="O10" i="7"/>
  <c r="R10" i="7" s="1"/>
  <c r="T10" i="7" s="1"/>
  <c r="G10" i="7"/>
  <c r="D10" i="7"/>
  <c r="F10" i="7" s="1"/>
  <c r="I10" i="7" s="1"/>
  <c r="C10" i="7"/>
  <c r="O9" i="7"/>
  <c r="R9" i="7" s="1"/>
  <c r="T9" i="7" s="1"/>
  <c r="G9" i="7"/>
  <c r="D9" i="7"/>
  <c r="F9" i="7" s="1"/>
  <c r="I9" i="7" s="1"/>
  <c r="C9" i="7"/>
  <c r="O9" i="6"/>
  <c r="R9" i="6" s="1"/>
  <c r="T9" i="6" s="1"/>
  <c r="D9" i="6"/>
  <c r="F9" i="6" s="1"/>
  <c r="I76" i="5"/>
  <c r="O9" i="5"/>
  <c r="R9" i="5" s="1"/>
  <c r="T9" i="5" s="1"/>
  <c r="D9" i="5"/>
  <c r="F9" i="5" s="1"/>
  <c r="F10" i="3"/>
  <c r="F11" i="3"/>
  <c r="F12" i="3"/>
  <c r="F13" i="3"/>
  <c r="F14" i="3"/>
  <c r="F15" i="3"/>
  <c r="F16" i="3"/>
  <c r="F17" i="3"/>
  <c r="F18" i="3"/>
  <c r="D9" i="3"/>
  <c r="F9" i="3" s="1"/>
  <c r="F20" i="3"/>
  <c r="R53" i="3"/>
  <c r="F21" i="3" s="1"/>
  <c r="R57" i="3"/>
  <c r="F22" i="3" s="1"/>
  <c r="R58" i="3"/>
  <c r="F23" i="3" s="1"/>
  <c r="R59" i="3"/>
  <c r="F25" i="3" s="1"/>
  <c r="R60" i="3"/>
  <c r="F26" i="3" s="1"/>
  <c r="F19" i="3"/>
  <c r="D11" i="4"/>
  <c r="D12" i="4"/>
  <c r="D13" i="4"/>
  <c r="F13" i="4" s="1"/>
  <c r="D14" i="4"/>
  <c r="F14" i="4" s="1"/>
  <c r="D15" i="4"/>
  <c r="F15" i="4" s="1"/>
  <c r="D17" i="4"/>
  <c r="F17" i="4" s="1"/>
  <c r="D18" i="4"/>
  <c r="D19" i="4"/>
  <c r="D20" i="4"/>
  <c r="D21" i="4"/>
  <c r="F21" i="4" s="1"/>
  <c r="D22" i="4"/>
  <c r="D23" i="4"/>
  <c r="D24" i="4"/>
  <c r="D25" i="4"/>
  <c r="F25" i="4" s="1"/>
  <c r="D26" i="4"/>
  <c r="D27" i="4"/>
  <c r="F27" i="4" s="1"/>
  <c r="D28" i="4"/>
  <c r="D29" i="4"/>
  <c r="D30" i="4"/>
  <c r="D31" i="4"/>
  <c r="D32" i="4"/>
  <c r="F32" i="4" s="1"/>
  <c r="D33" i="4"/>
  <c r="D34" i="4"/>
  <c r="D35" i="4"/>
  <c r="D36" i="4"/>
  <c r="F36" i="4" s="1"/>
  <c r="D37" i="4"/>
  <c r="D38" i="4"/>
  <c r="F38" i="4" s="1"/>
  <c r="D39" i="4"/>
  <c r="D40" i="4"/>
  <c r="F40" i="4" s="1"/>
  <c r="D41" i="4"/>
  <c r="D42" i="4"/>
  <c r="D43" i="4"/>
  <c r="D44" i="4"/>
  <c r="D45" i="4"/>
  <c r="F45" i="4" s="1"/>
  <c r="D46" i="4"/>
  <c r="F46" i="4" s="1"/>
  <c r="D47" i="4"/>
  <c r="F47" i="4" s="1"/>
  <c r="D48" i="4"/>
  <c r="F48" i="4" s="1"/>
  <c r="D49" i="4"/>
  <c r="F49" i="4" s="1"/>
  <c r="D50" i="4"/>
  <c r="F50" i="4" s="1"/>
  <c r="D51" i="4"/>
  <c r="F51" i="4" s="1"/>
  <c r="D52" i="4"/>
  <c r="D53" i="4"/>
  <c r="F53" i="4" s="1"/>
  <c r="D54" i="4"/>
  <c r="F54" i="4" s="1"/>
  <c r="D55" i="4"/>
  <c r="F55" i="4" s="1"/>
  <c r="D56" i="4"/>
  <c r="D57" i="4"/>
  <c r="F57" i="4" s="1"/>
  <c r="D58" i="4"/>
  <c r="F58" i="4" s="1"/>
  <c r="D59" i="4"/>
  <c r="F59" i="4" s="1"/>
  <c r="D60" i="4"/>
  <c r="D9" i="4"/>
  <c r="F9" i="4" s="1"/>
  <c r="D10" i="4"/>
  <c r="D16" i="4"/>
  <c r="O9" i="4"/>
  <c r="R9" i="4" s="1"/>
  <c r="T9" i="4" s="1"/>
  <c r="K184" i="1"/>
  <c r="F76" i="1" s="1"/>
  <c r="J185" i="1"/>
  <c r="J186" i="1"/>
  <c r="J187" i="1"/>
  <c r="J188" i="1"/>
  <c r="J189" i="1"/>
  <c r="J190" i="1"/>
  <c r="J191" i="1"/>
  <c r="J192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C43" i="1" s="1"/>
  <c r="D43" i="1" s="1"/>
  <c r="F43" i="1" s="1"/>
  <c r="J220" i="1"/>
  <c r="C44" i="1" s="1"/>
  <c r="D44" i="1" s="1"/>
  <c r="F44" i="1" s="1"/>
  <c r="I44" i="1" s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184" i="1"/>
  <c r="C9" i="1" s="1"/>
  <c r="O9" i="3"/>
  <c r="R9" i="3" s="1"/>
  <c r="T9" i="3" s="1"/>
  <c r="I43" i="1" l="1"/>
  <c r="C52" i="1"/>
  <c r="D52" i="1" s="1"/>
  <c r="F52" i="1" s="1"/>
  <c r="I52" i="1" s="1"/>
  <c r="C40" i="1"/>
  <c r="D40" i="1" s="1"/>
  <c r="F40" i="1" s="1"/>
  <c r="I40" i="1" s="1"/>
  <c r="C28" i="1"/>
  <c r="D28" i="1" s="1"/>
  <c r="F28" i="1" s="1"/>
  <c r="I28" i="1" s="1"/>
  <c r="C17" i="1"/>
  <c r="D17" i="1" s="1"/>
  <c r="F17" i="1" s="1"/>
  <c r="I17" i="1" s="1"/>
  <c r="C59" i="1"/>
  <c r="D59" i="1" s="1"/>
  <c r="F59" i="1" s="1"/>
  <c r="I59" i="1" s="1"/>
  <c r="C55" i="1"/>
  <c r="D55" i="1" s="1"/>
  <c r="F55" i="1" s="1"/>
  <c r="I55" i="1" s="1"/>
  <c r="C51" i="1"/>
  <c r="D51" i="1" s="1"/>
  <c r="F51" i="1" s="1"/>
  <c r="I51" i="1" s="1"/>
  <c r="C47" i="1"/>
  <c r="D47" i="1" s="1"/>
  <c r="F47" i="1" s="1"/>
  <c r="I47" i="1" s="1"/>
  <c r="C39" i="1"/>
  <c r="D39" i="1" s="1"/>
  <c r="F39" i="1" s="1"/>
  <c r="I39" i="1" s="1"/>
  <c r="C35" i="1"/>
  <c r="D35" i="1" s="1"/>
  <c r="F35" i="1" s="1"/>
  <c r="I35" i="1" s="1"/>
  <c r="C31" i="1"/>
  <c r="D31" i="1" s="1"/>
  <c r="F31" i="1" s="1"/>
  <c r="I31" i="1" s="1"/>
  <c r="C27" i="1"/>
  <c r="D27" i="1" s="1"/>
  <c r="F27" i="1" s="1"/>
  <c r="I27" i="1" s="1"/>
  <c r="C23" i="1"/>
  <c r="D23" i="1" s="1"/>
  <c r="F23" i="1" s="1"/>
  <c r="I23" i="1" s="1"/>
  <c r="C19" i="1"/>
  <c r="D19" i="1" s="1"/>
  <c r="F19" i="1" s="1"/>
  <c r="I19" i="1" s="1"/>
  <c r="C16" i="1"/>
  <c r="D16" i="1" s="1"/>
  <c r="F16" i="1" s="1"/>
  <c r="I16" i="1" s="1"/>
  <c r="C12" i="1"/>
  <c r="D12" i="1" s="1"/>
  <c r="F12" i="1" s="1"/>
  <c r="I12" i="1" s="1"/>
  <c r="C60" i="1"/>
  <c r="D60" i="1" s="1"/>
  <c r="F60" i="1" s="1"/>
  <c r="I60" i="1" s="1"/>
  <c r="C48" i="1"/>
  <c r="D48" i="1" s="1"/>
  <c r="F48" i="1" s="1"/>
  <c r="I48" i="1" s="1"/>
  <c r="C36" i="1"/>
  <c r="D36" i="1" s="1"/>
  <c r="F36" i="1" s="1"/>
  <c r="I36" i="1" s="1"/>
  <c r="C20" i="1"/>
  <c r="D20" i="1" s="1"/>
  <c r="F20" i="1" s="1"/>
  <c r="I20" i="1" s="1"/>
  <c r="C54" i="1"/>
  <c r="D54" i="1" s="1"/>
  <c r="F54" i="1" s="1"/>
  <c r="I54" i="1" s="1"/>
  <c r="C34" i="1"/>
  <c r="D34" i="1" s="1"/>
  <c r="F34" i="1" s="1"/>
  <c r="I34" i="1" s="1"/>
  <c r="C11" i="1"/>
  <c r="D11" i="1" s="1"/>
  <c r="F11" i="1" s="1"/>
  <c r="I11" i="1" s="1"/>
  <c r="C56" i="1"/>
  <c r="D56" i="1" s="1"/>
  <c r="F56" i="1" s="1"/>
  <c r="I56" i="1" s="1"/>
  <c r="C32" i="1"/>
  <c r="D32" i="1" s="1"/>
  <c r="F32" i="1" s="1"/>
  <c r="I32" i="1" s="1"/>
  <c r="C24" i="1"/>
  <c r="D24" i="1" s="1"/>
  <c r="F24" i="1" s="1"/>
  <c r="I24" i="1" s="1"/>
  <c r="C13" i="1"/>
  <c r="D13" i="1" s="1"/>
  <c r="F13" i="1" s="1"/>
  <c r="I13" i="1" s="1"/>
  <c r="C62" i="1"/>
  <c r="D62" i="1" s="1"/>
  <c r="F62" i="1" s="1"/>
  <c r="I62" i="1" s="1"/>
  <c r="C58" i="1"/>
  <c r="D58" i="1" s="1"/>
  <c r="F58" i="1" s="1"/>
  <c r="I58" i="1" s="1"/>
  <c r="C50" i="1"/>
  <c r="D50" i="1" s="1"/>
  <c r="F50" i="1" s="1"/>
  <c r="I50" i="1" s="1"/>
  <c r="C46" i="1"/>
  <c r="D46" i="1" s="1"/>
  <c r="F46" i="1" s="1"/>
  <c r="I46" i="1" s="1"/>
  <c r="C42" i="1"/>
  <c r="D42" i="1" s="1"/>
  <c r="F42" i="1" s="1"/>
  <c r="I42" i="1" s="1"/>
  <c r="C38" i="1"/>
  <c r="D38" i="1" s="1"/>
  <c r="F38" i="1" s="1"/>
  <c r="I38" i="1" s="1"/>
  <c r="C30" i="1"/>
  <c r="D30" i="1" s="1"/>
  <c r="F30" i="1" s="1"/>
  <c r="I30" i="1" s="1"/>
  <c r="C26" i="1"/>
  <c r="D26" i="1" s="1"/>
  <c r="F26" i="1" s="1"/>
  <c r="I26" i="1" s="1"/>
  <c r="C22" i="1"/>
  <c r="D22" i="1" s="1"/>
  <c r="F22" i="1" s="1"/>
  <c r="I22" i="1" s="1"/>
  <c r="C18" i="1"/>
  <c r="D18" i="1" s="1"/>
  <c r="F18" i="1" s="1"/>
  <c r="I18" i="1" s="1"/>
  <c r="C15" i="1"/>
  <c r="D15" i="1" s="1"/>
  <c r="F15" i="1" s="1"/>
  <c r="I15" i="1" s="1"/>
  <c r="C61" i="1"/>
  <c r="D61" i="1" s="1"/>
  <c r="F61" i="1" s="1"/>
  <c r="I61" i="1" s="1"/>
  <c r="C57" i="1"/>
  <c r="D57" i="1" s="1"/>
  <c r="F57" i="1" s="1"/>
  <c r="I57" i="1" s="1"/>
  <c r="C53" i="1"/>
  <c r="D53" i="1" s="1"/>
  <c r="F53" i="1" s="1"/>
  <c r="I53" i="1" s="1"/>
  <c r="C49" i="1"/>
  <c r="D49" i="1" s="1"/>
  <c r="F49" i="1" s="1"/>
  <c r="I49" i="1" s="1"/>
  <c r="C45" i="1"/>
  <c r="D45" i="1" s="1"/>
  <c r="F45" i="1" s="1"/>
  <c r="I45" i="1" s="1"/>
  <c r="C41" i="1"/>
  <c r="D41" i="1" s="1"/>
  <c r="F41" i="1" s="1"/>
  <c r="I41" i="1" s="1"/>
  <c r="C37" i="1"/>
  <c r="D37" i="1" s="1"/>
  <c r="F37" i="1" s="1"/>
  <c r="I37" i="1" s="1"/>
  <c r="C33" i="1"/>
  <c r="D33" i="1" s="1"/>
  <c r="F33" i="1" s="1"/>
  <c r="I33" i="1" s="1"/>
  <c r="C29" i="1"/>
  <c r="D29" i="1" s="1"/>
  <c r="F29" i="1" s="1"/>
  <c r="I29" i="1" s="1"/>
  <c r="C25" i="1"/>
  <c r="D25" i="1" s="1"/>
  <c r="F25" i="1" s="1"/>
  <c r="I25" i="1" s="1"/>
  <c r="C21" i="1"/>
  <c r="D21" i="1" s="1"/>
  <c r="F21" i="1" s="1"/>
  <c r="I21" i="1" s="1"/>
  <c r="C14" i="1"/>
  <c r="D14" i="1" s="1"/>
  <c r="F14" i="1" s="1"/>
  <c r="I14" i="1" s="1"/>
  <c r="C10" i="1"/>
  <c r="D10" i="1" s="1"/>
  <c r="F10" i="1" s="1"/>
  <c r="I10" i="1" s="1"/>
  <c r="I9" i="6"/>
  <c r="I9" i="5"/>
  <c r="I15" i="7"/>
  <c r="I29" i="7"/>
  <c r="I35" i="7"/>
  <c r="I9" i="3"/>
  <c r="F12" i="4"/>
  <c r="F20" i="4"/>
  <c r="F28" i="4"/>
  <c r="F16" i="4"/>
  <c r="F24" i="4"/>
  <c r="I9" i="4"/>
  <c r="F33" i="4"/>
  <c r="F37" i="4"/>
  <c r="F41" i="4"/>
  <c r="F56" i="4"/>
  <c r="F29" i="4"/>
  <c r="F11" i="4"/>
  <c r="F18" i="4"/>
  <c r="F19" i="4"/>
  <c r="F44" i="4"/>
  <c r="F52" i="4"/>
  <c r="F60" i="4"/>
  <c r="F22" i="4"/>
  <c r="F23" i="4"/>
  <c r="F34" i="4"/>
  <c r="F35" i="4"/>
  <c r="F42" i="4"/>
  <c r="F43" i="4"/>
  <c r="F10" i="4"/>
  <c r="F26" i="4"/>
  <c r="F30" i="4"/>
  <c r="F31" i="4"/>
  <c r="F39" i="4"/>
  <c r="G9" i="1" l="1"/>
  <c r="D9" i="1" l="1"/>
  <c r="F9" i="1" s="1"/>
  <c r="I9" i="1" s="1"/>
  <c r="O9" i="1"/>
  <c r="R9" i="1" s="1"/>
  <c r="T9" i="1" s="1"/>
</calcChain>
</file>

<file path=xl/sharedStrings.xml><?xml version="1.0" encoding="utf-8"?>
<sst xmlns="http://schemas.openxmlformats.org/spreadsheetml/2006/main" count="1203" uniqueCount="171">
  <si>
    <t xml:space="preserve"> filling  calculation for DWG NO</t>
  </si>
  <si>
    <t>voltage drop calculation</t>
  </si>
  <si>
    <t>filling ratio calculation</t>
  </si>
  <si>
    <t>circuit</t>
  </si>
  <si>
    <t>load</t>
  </si>
  <si>
    <t>cable</t>
  </si>
  <si>
    <t>results</t>
  </si>
  <si>
    <t xml:space="preserve">c.s.a of cables </t>
  </si>
  <si>
    <t xml:space="preserve">c.s.a of pipes </t>
  </si>
  <si>
    <t>circuit no</t>
  </si>
  <si>
    <t>conductor</t>
  </si>
  <si>
    <t>load-VA</t>
  </si>
  <si>
    <t>D.LOAD-VA</t>
  </si>
  <si>
    <t>voltage-V</t>
  </si>
  <si>
    <t>current-A</t>
  </si>
  <si>
    <t>length-mt</t>
  </si>
  <si>
    <t>R-ohm/km</t>
  </si>
  <si>
    <t>%V.D</t>
  </si>
  <si>
    <t>acceptance</t>
  </si>
  <si>
    <t>no of cabe in pipe</t>
  </si>
  <si>
    <t>OD-mm</t>
  </si>
  <si>
    <t>A1-mm²</t>
  </si>
  <si>
    <t>A2-mm²</t>
  </si>
  <si>
    <t>A3-mm²</t>
  </si>
  <si>
    <t>A(t)-mm²</t>
  </si>
  <si>
    <t>%fill ratio</t>
  </si>
  <si>
    <t>√</t>
  </si>
  <si>
    <t>CR05-05-EL-AD-10G</t>
  </si>
  <si>
    <t xml:space="preserve">   Voltage drop  calculation for DWG NO </t>
  </si>
  <si>
    <t>M</t>
  </si>
  <si>
    <t>conduit -mm²
by inner diammeter</t>
  </si>
  <si>
    <t>3X3mm</t>
  </si>
  <si>
    <t>3X6mm</t>
  </si>
  <si>
    <t>3X4mm</t>
  </si>
  <si>
    <t>1R</t>
  </si>
  <si>
    <t>2R</t>
  </si>
  <si>
    <t>3Y</t>
  </si>
  <si>
    <t>4Y</t>
  </si>
  <si>
    <t>5B</t>
  </si>
  <si>
    <t>6B</t>
  </si>
  <si>
    <t>7R</t>
  </si>
  <si>
    <t>8R</t>
  </si>
  <si>
    <t>LPPG2</t>
  </si>
  <si>
    <t>9Y</t>
  </si>
  <si>
    <t>10Y</t>
  </si>
  <si>
    <t>11B</t>
  </si>
  <si>
    <t>12B</t>
  </si>
  <si>
    <t>3x3 mm2</t>
  </si>
  <si>
    <t>13R</t>
  </si>
  <si>
    <t>14R</t>
  </si>
  <si>
    <t>15Y</t>
  </si>
  <si>
    <t>16Y</t>
  </si>
  <si>
    <t>17B</t>
  </si>
  <si>
    <t>18B</t>
  </si>
  <si>
    <t>19R</t>
  </si>
  <si>
    <t>20R</t>
  </si>
  <si>
    <t>21Y</t>
  </si>
  <si>
    <t>22Y</t>
  </si>
  <si>
    <t>23B</t>
  </si>
  <si>
    <t>24B</t>
  </si>
  <si>
    <t>3x4 mm2</t>
  </si>
  <si>
    <t>25R</t>
  </si>
  <si>
    <t>26R</t>
  </si>
  <si>
    <t>27Y</t>
  </si>
  <si>
    <t>28Y</t>
  </si>
  <si>
    <t>29B</t>
  </si>
  <si>
    <t>30B</t>
  </si>
  <si>
    <t>31R</t>
  </si>
  <si>
    <t>32R</t>
  </si>
  <si>
    <t>33Y</t>
  </si>
  <si>
    <t>34Y</t>
  </si>
  <si>
    <t>35B</t>
  </si>
  <si>
    <t>F1</t>
  </si>
  <si>
    <t>F2</t>
  </si>
  <si>
    <t>LIGHTING</t>
  </si>
  <si>
    <t>TOTAL</t>
  </si>
  <si>
    <t>H OF FLOOR-2</t>
  </si>
  <si>
    <t>POWER</t>
  </si>
  <si>
    <t>NO OF CIR</t>
  </si>
  <si>
    <t>LENGTH(in between + from panel)</t>
  </si>
  <si>
    <t>no of SOCKETS</t>
  </si>
  <si>
    <t>no of ligting</t>
  </si>
  <si>
    <t>HVAC</t>
  </si>
  <si>
    <t xml:space="preserve">total length from panel equal 300 m &amp; average equal 27 m                                                                       total length(in between and from panel)equal 390 m &amp; average 36 m  </t>
  </si>
  <si>
    <t>total length from panel equal 250 m &amp; average lenghth equal 20 m                                                   total length (in between and from panel) equal 630m &amp; average 49 m</t>
  </si>
  <si>
    <t>POWER(1)</t>
  </si>
  <si>
    <t>N</t>
  </si>
  <si>
    <t>SAPRE</t>
  </si>
  <si>
    <t>TOTAL(KW)</t>
  </si>
  <si>
    <t>3x3 mm3</t>
  </si>
  <si>
    <t>3x3 mm4</t>
  </si>
  <si>
    <t>3x3 mm5</t>
  </si>
  <si>
    <t>3x3 mm6</t>
  </si>
  <si>
    <t>3x3 mm7</t>
  </si>
  <si>
    <t>3x3 mm8</t>
  </si>
  <si>
    <t>عدد الكشافات</t>
  </si>
  <si>
    <t>POWER S</t>
  </si>
  <si>
    <t>f1</t>
  </si>
  <si>
    <t>f2</t>
  </si>
  <si>
    <t>sh</t>
  </si>
  <si>
    <t>exit</t>
  </si>
  <si>
    <t>f3</t>
  </si>
  <si>
    <t>f4</t>
  </si>
  <si>
    <t>condactor</t>
  </si>
  <si>
    <t>ELCB</t>
  </si>
  <si>
    <t>F3</t>
  </si>
  <si>
    <t>F4</t>
  </si>
  <si>
    <t>contactor</t>
  </si>
  <si>
    <t>POWER ((NSP-B)) PANE;</t>
  </si>
  <si>
    <t>LENGTH</t>
  </si>
  <si>
    <t>NSP-B</t>
  </si>
  <si>
    <t>NUM</t>
  </si>
  <si>
    <t>LEN</t>
  </si>
  <si>
    <t>3x3 mm9</t>
  </si>
  <si>
    <t>3x3 mm10</t>
  </si>
  <si>
    <t>3x3 mm11</t>
  </si>
  <si>
    <t>3x3 mm12</t>
  </si>
  <si>
    <t>3x3 mm13</t>
  </si>
  <si>
    <t>3x3 mm14</t>
  </si>
  <si>
    <t>3x3 mm15</t>
  </si>
  <si>
    <t>3x3 mm16</t>
  </si>
  <si>
    <t>3x3 mm17</t>
  </si>
  <si>
    <t>3x3 mm18</t>
  </si>
  <si>
    <t>3x3 mm19</t>
  </si>
  <si>
    <t>3x3 mm20</t>
  </si>
  <si>
    <t>3x3 mm21</t>
  </si>
  <si>
    <t>3x3 mm22</t>
  </si>
  <si>
    <t>3x3 mm23</t>
  </si>
  <si>
    <t>3x3 mm24</t>
  </si>
  <si>
    <t>3x3 mm25</t>
  </si>
  <si>
    <t>3x3 mm26</t>
  </si>
  <si>
    <t>3x3 mm27</t>
  </si>
  <si>
    <t>3x3 mm28</t>
  </si>
  <si>
    <t>3x3 mm29</t>
  </si>
  <si>
    <t>3x3 mm30</t>
  </si>
  <si>
    <t>3x3 mm31</t>
  </si>
  <si>
    <t>3x3 mm32</t>
  </si>
  <si>
    <t>3x3 mm33</t>
  </si>
  <si>
    <t>3x3 mm34</t>
  </si>
  <si>
    <t>3x3 mm35</t>
  </si>
  <si>
    <t>3x3 mm36</t>
  </si>
  <si>
    <t>3x3 mm37</t>
  </si>
  <si>
    <t>3x3 mm38</t>
  </si>
  <si>
    <t>3x3 mm39</t>
  </si>
  <si>
    <t>3x3 mm40</t>
  </si>
  <si>
    <t>3x3 mm41</t>
  </si>
  <si>
    <t>3x3 mm42</t>
  </si>
  <si>
    <t>3x3 mm43</t>
  </si>
  <si>
    <t>3x3 mm44</t>
  </si>
  <si>
    <t>3x3 mm45</t>
  </si>
  <si>
    <t>3x3 mm46</t>
  </si>
  <si>
    <t>3x3 mm47</t>
  </si>
  <si>
    <t>3x3 mm48</t>
  </si>
  <si>
    <t>3x3 mm49</t>
  </si>
  <si>
    <t>3x3 mm50</t>
  </si>
  <si>
    <t>3x3 mm51</t>
  </si>
  <si>
    <t>3x3 mm52</t>
  </si>
  <si>
    <t>3x3 mm53</t>
  </si>
  <si>
    <t>3x3 mm54</t>
  </si>
  <si>
    <t>3x3 mm55</t>
  </si>
  <si>
    <t>3x3 mm56</t>
  </si>
  <si>
    <t>3x3 mm57</t>
  </si>
  <si>
    <t>3x3 mm58</t>
  </si>
  <si>
    <t>3x3 mm59</t>
  </si>
  <si>
    <t>L</t>
  </si>
  <si>
    <t>NSP2-B</t>
  </si>
  <si>
    <t>CSP-B</t>
  </si>
  <si>
    <t>CLB-B</t>
  </si>
  <si>
    <t>NLP-B</t>
  </si>
  <si>
    <t>TOTAL WAT/200</t>
  </si>
  <si>
    <t>NO OF 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</si>
</sst>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Lucida Calligraphy"/>
      <family val="4"/>
    </font>
    <font>
      <b/>
      <sz val="12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sz val="8"/>
      <name val="Arial"/>
      <family val="2"/>
      <scheme val="minor"/>
    </font>
    <font>
      <sz val="11"/>
      <color rgb="FFFF0000"/>
      <name val="Times New Roman"/>
      <family val="1"/>
      <charset val="178"/>
    </font>
    <font>
      <b/>
      <sz val="11"/>
      <color rgb="FFFF0000"/>
      <name val="Calibri"/>
      <family val="2"/>
      <charset val="178"/>
    </font>
    <font>
      <sz val="11"/>
      <color rgb="FFFF0000"/>
      <name val="Arial"/>
      <family val="2"/>
      <charset val="178"/>
    </font>
    <font>
      <sz val="11"/>
      <color theme="3"/>
      <name val="Times New Roman"/>
      <family val="1"/>
      <charset val="178"/>
    </font>
    <font>
      <b/>
      <sz val="11"/>
      <color theme="3"/>
      <name val="Calibri"/>
      <family val="2"/>
      <charset val="178"/>
    </font>
    <font>
      <b/>
      <sz val="11"/>
      <color rgb="FFFF0000"/>
      <name val="Times New Roman"/>
      <family val="1"/>
      <charset val="178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5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medium">
        <color indexed="64"/>
      </top>
      <bottom style="double">
        <color auto="1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indexed="64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double">
        <color auto="1"/>
      </top>
      <bottom style="thin">
        <color auto="1"/>
      </bottom>
      <diagonal/>
    </border>
    <border>
      <left/>
      <right style="medium">
        <color indexed="64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2" fontId="3" fillId="5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2" fontId="3" fillId="7" borderId="3" xfId="0" applyNumberFormat="1" applyFont="1" applyFill="1" applyBorder="1" applyAlignment="1">
      <alignment horizontal="center" vertical="center" shrinkToFit="1"/>
    </xf>
    <xf numFmtId="2" fontId="3" fillId="6" borderId="3" xfId="0" applyNumberFormat="1" applyFont="1" applyFill="1" applyBorder="1" applyAlignment="1">
      <alignment horizontal="center" vertical="center" shrinkToFit="1"/>
    </xf>
    <xf numFmtId="2" fontId="3" fillId="4" borderId="3" xfId="0" applyNumberFormat="1" applyFont="1" applyFill="1" applyBorder="1" applyAlignment="1">
      <alignment horizontal="center" vertical="center" shrinkToFit="1"/>
    </xf>
    <xf numFmtId="0" fontId="5" fillId="0" borderId="3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2" fontId="3" fillId="7" borderId="10" xfId="0" applyNumberFormat="1" applyFont="1" applyFill="1" applyBorder="1" applyAlignment="1">
      <alignment horizontal="center" vertical="center" shrinkToFit="1"/>
    </xf>
    <xf numFmtId="2" fontId="7" fillId="7" borderId="11" xfId="0" applyNumberFormat="1" applyFont="1" applyFill="1" applyBorder="1" applyAlignment="1">
      <alignment horizontal="center" vertical="center" shrinkToFit="1"/>
    </xf>
    <xf numFmtId="2" fontId="7" fillId="4" borderId="11" xfId="0" applyNumberFormat="1" applyFont="1" applyFill="1" applyBorder="1" applyAlignment="1">
      <alignment horizontal="center" vertical="center" shrinkToFit="1"/>
    </xf>
    <xf numFmtId="2" fontId="3" fillId="10" borderId="10" xfId="0" applyNumberFormat="1" applyFont="1" applyFill="1" applyBorder="1" applyAlignment="1">
      <alignment horizontal="center" vertical="center"/>
    </xf>
    <xf numFmtId="2" fontId="3" fillId="10" borderId="3" xfId="0" applyNumberFormat="1" applyFont="1" applyFill="1" applyBorder="1" applyAlignment="1">
      <alignment horizontal="center" vertical="center"/>
    </xf>
    <xf numFmtId="2" fontId="7" fillId="10" borderId="11" xfId="0" applyNumberFormat="1" applyFont="1" applyFill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0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 shrinkToFit="1"/>
    </xf>
    <xf numFmtId="2" fontId="7" fillId="0" borderId="11" xfId="0" applyNumberFormat="1" applyFont="1" applyBorder="1" applyAlignment="1">
      <alignment horizontal="center" vertical="center" shrinkToFit="1"/>
    </xf>
    <xf numFmtId="2" fontId="9" fillId="10" borderId="3" xfId="0" applyNumberFormat="1" applyFont="1" applyFill="1" applyBorder="1" applyAlignment="1">
      <alignment horizontal="center" vertical="center" shrinkToFit="1"/>
    </xf>
    <xf numFmtId="2" fontId="10" fillId="10" borderId="11" xfId="0" applyNumberFormat="1" applyFont="1" applyFill="1" applyBorder="1" applyAlignment="1">
      <alignment horizontal="center" vertical="center" shrinkToFit="1"/>
    </xf>
    <xf numFmtId="2" fontId="12" fillId="0" borderId="3" xfId="0" applyNumberFormat="1" applyFont="1" applyBorder="1" applyAlignment="1">
      <alignment horizontal="center" vertical="center" shrinkToFit="1"/>
    </xf>
    <xf numFmtId="2" fontId="12" fillId="0" borderId="3" xfId="0" applyNumberFormat="1" applyFont="1" applyBorder="1" applyAlignment="1">
      <alignment horizontal="center" vertical="center"/>
    </xf>
    <xf numFmtId="2" fontId="13" fillId="0" borderId="11" xfId="0" applyNumberFormat="1" applyFont="1" applyBorder="1" applyAlignment="1">
      <alignment horizontal="center" vertical="center" shrinkToFit="1"/>
    </xf>
    <xf numFmtId="2" fontId="9" fillId="6" borderId="10" xfId="0" applyNumberFormat="1" applyFont="1" applyFill="1" applyBorder="1" applyAlignment="1">
      <alignment horizontal="center" vertical="center"/>
    </xf>
    <xf numFmtId="2" fontId="9" fillId="6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2" fontId="3" fillId="9" borderId="3" xfId="0" applyNumberFormat="1" applyFont="1" applyFill="1" applyBorder="1" applyAlignment="1">
      <alignment horizontal="center" vertical="center" shrinkToFit="1"/>
    </xf>
    <xf numFmtId="2" fontId="9" fillId="9" borderId="3" xfId="0" applyNumberFormat="1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2" fontId="9" fillId="7" borderId="3" xfId="0" applyNumberFormat="1" applyFont="1" applyFill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2" borderId="42" xfId="0" applyFill="1" applyBorder="1" applyAlignment="1">
      <alignment vertical="center"/>
    </xf>
    <xf numFmtId="0" fontId="1" fillId="7" borderId="3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/>
    </xf>
    <xf numFmtId="0" fontId="4" fillId="6" borderId="30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2" fontId="6" fillId="0" borderId="35" xfId="0" applyNumberFormat="1" applyFont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314324</xdr:rowOff>
    </xdr:from>
    <xdr:ext cx="3295650" cy="809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161925" y="504824"/>
              <a:ext cx="3295650" cy="80962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%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𝑉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.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𝐷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2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∗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𝑅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∗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𝐼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∗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𝐿</m:t>
                          </m:r>
                        </m:e>
                      </m:d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∗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</m:t>
                      </m:r>
                    </m:num>
                    <m:den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(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𝑉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)∗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1000</m:t>
                      </m:r>
                    </m:den>
                  </m:f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→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 (</m:t>
                  </m:r>
                  <m:d>
                    <m:dPr>
                      <m:ctrlP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/>
                        </a:rPr>
                      </m:ctrlPr>
                    </m:dPr>
                    <m:e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</a:rPr>
                        <m:t>&lt;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</a:rPr>
                        <m:t>2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</a:rPr>
                        <m:t>%</m:t>
                      </m:r>
                    </m:e>
                  </m:d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)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 </m:t>
                  </m:r>
                </m:oMath>
              </a14:m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single phase</a:t>
              </a: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    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61925" y="504824"/>
              <a:ext cx="3295650" cy="80962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%𝑉.𝐷=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2∗𝑅∗𝐼∗𝐿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(𝑉)∗1000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→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 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&lt;2%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single phase</a:t>
              </a: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    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1</xdr:row>
      <xdr:rowOff>310229</xdr:rowOff>
    </xdr:from>
    <xdr:ext cx="4076700" cy="8899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876800" y="500729"/>
              <a:ext cx="4076700" cy="889921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%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𝑉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.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𝐷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ad>
                            <m:radPr>
                              <m:degHide m:val="on"/>
                              <m:ctrlPr>
                                <a:rPr kumimoji="0" lang="en-GB" sz="18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/>
                                </a:rPr>
                              </m:ctrlPr>
                            </m:radPr>
                            <m:deg/>
                            <m:e>
                              <m:r>
                                <a:rPr kumimoji="0" lang="en-GB" sz="18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Cambria Math"/>
                                </a:rPr>
                                <m:t>3</m:t>
                              </m:r>
                            </m:e>
                          </m:rad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∗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𝑅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∗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𝐼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∗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𝐿</m:t>
                          </m:r>
                        </m:e>
                      </m:d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∗</m:t>
                      </m:r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</m:t>
                      </m:r>
                    </m:num>
                    <m:den>
                      <m:d>
                        <m:dPr>
                          <m:ctrlP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𝑉</m:t>
                          </m:r>
                        </m:e>
                      </m:d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∗</m:t>
                      </m:r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1000</m:t>
                      </m:r>
                    </m:den>
                  </m:f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→</m:t>
                  </m:r>
                  <m:d>
                    <m:dPr>
                      <m:ctrlP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/>
                        </a:rPr>
                      </m:ctrlPr>
                    </m:dPr>
                    <m:e>
                      <m:d>
                        <m:dPr>
                          <m:ctrlP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dPr>
                        <m:e>
                          <m:r>
                            <a:rPr kumimoji="0" lang="en-GB" sz="1400" b="0" i="0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&lt;</m:t>
                          </m:r>
                          <m:r>
                            <a:rPr kumimoji="0" lang="en-GB" sz="1400" b="0" i="0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3</m:t>
                          </m:r>
                          <m:r>
                            <a:rPr kumimoji="0" lang="en-GB" sz="1400" b="0" i="0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%</m:t>
                          </m:r>
                        </m:e>
                      </m:d>
                    </m:e>
                  </m:d>
                  <m:r>
                    <a:rPr kumimoji="0" lang="en-GB" sz="1400" b="0" i="0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      </m:t>
                  </m:r>
                </m:oMath>
              </a14:m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2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three phase</a:t>
              </a:r>
              <a:r>
                <a:rPr kumimoji="0" lang="en-GB" sz="14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</a:t>
              </a: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876800" y="500729"/>
              <a:ext cx="4076700" cy="889921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%𝑉.𝐷=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((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√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3∗𝑅∗𝐼∗𝐿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)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)/((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𝑉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∗1000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→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((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&lt;3%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))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       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2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three phase</a:t>
              </a:r>
              <a:r>
                <a:rPr kumimoji="0" lang="en-GB" sz="14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</a:t>
              </a: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Fallback>
    </mc:AlternateContent>
    <xdr:clientData/>
  </xdr:oneCellAnchor>
  <xdr:oneCellAnchor>
    <xdr:from>
      <xdr:col>12</xdr:col>
      <xdr:colOff>47625</xdr:colOff>
      <xdr:row>1</xdr:row>
      <xdr:rowOff>66675</xdr:rowOff>
    </xdr:from>
    <xdr:ext cx="7448550" cy="1314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9886950" y="257175"/>
              <a:ext cx="7448550" cy="131445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</a:t>
              </a:r>
              <a14:m>
                <m:oMath xmlns:m="http://schemas.openxmlformats.org/officeDocument/2006/math"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𝐹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.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𝑅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𝐶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𝑆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𝑜𝑓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𝑐𝑎𝑏𝑙𝑒𝑠</m:t>
                      </m:r>
                    </m:num>
                    <m:den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𝐶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𝑆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𝑜𝑓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𝑝𝑖𝑝𝑒</m:t>
                      </m:r>
                    </m:den>
                  </m:f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∗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100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d>
                        <m:dPr>
                          <m:ctrlP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𝑡</m:t>
                          </m:r>
                        </m:e>
                      </m:d>
                    </m:num>
                    <m:den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𝐶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𝑆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𝑜𝑓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𝑝𝑖𝑝𝑒</m:t>
                      </m:r>
                    </m:den>
                  </m:f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((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&lt;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53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%→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1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𝐶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&lt;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31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%→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2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𝐶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&lt;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40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%→+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3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𝐶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))</m:t>
                  </m:r>
                </m:oMath>
              </a14:m>
              <a:endParaRPr kumimoji="0" lang="en-GB" sz="12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 Math"/>
                <a:ea typeface="Cambria Math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</a:t>
              </a: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A(t)=A1+A2+A3+...        </a:t>
              </a:r>
              <a14:m>
                <m:oMath xmlns:m="http://schemas.openxmlformats.org/officeDocument/2006/math"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𝐴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=</m:t>
                  </m:r>
                  <m:d>
                    <m:d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kumimoji="0" lang="el-GR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+mn-ea"/>
                              <a:cs typeface="+mn-cs"/>
                            </a:rPr>
                            <m:t>𝜋</m:t>
                          </m:r>
                        </m:num>
                        <m:den>
                          <m: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+mn-ea"/>
                              <a:cs typeface="+mn-cs"/>
                            </a:rPr>
                            <m:t>4</m:t>
                          </m:r>
                        </m:den>
                      </m:f>
                    </m:e>
                  </m:d>
                  <m:sSup>
                    <m:sSup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𝐷</m:t>
                      </m:r>
                    </m:e>
                    <m:sup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</m:sup>
                  </m:sSup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0</m:t>
                  </m:r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.</m:t>
                  </m:r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79</m:t>
                  </m:r>
                  <m:sSup>
                    <m:sSup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𝐷</m:t>
                      </m:r>
                    </m:e>
                    <m:sup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</m:sup>
                  </m:sSup>
                </m:oMath>
              </a14:m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where : A1 -1 cable in pipe  A2- 2 cable in pipe  A3-3cable in pipe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A(T)= total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C.S.A of cableinside pipe   D=outside dimmeter of cable from catalogue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max occupancy ratio   :1C=53%fill  , 2C=31%fill  3C+=40%fill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9886950" y="257175"/>
              <a:ext cx="7448550" cy="131445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𝐹.𝑅=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𝐶.𝑆.𝐴 𝑜𝑓 𝑐𝑎𝑏𝑙𝑒𝑠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𝐶.𝑆.𝐴 𝑜𝑓 𝑝𝑖𝑝𝑒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∗100=𝐴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𝑡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𝐶.𝑆.𝐴 𝑜𝑓 𝑝𝑖𝑝𝑒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((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&lt;53%→1𝐶&lt;31%→2𝐶&lt;40%→+3𝐶))</a:t>
              </a:r>
              <a:endParaRPr kumimoji="0" lang="en-GB" sz="12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 Math"/>
                <a:ea typeface="Cambria Math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</a:t>
              </a: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A(t)=A1+A2+A3+...       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𝐴=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0" lang="el-GR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𝜋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4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𝐷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2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=0.79𝐷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2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where : A1 -1 cable in pipe  A2- 2 cable in pipe  A3-3cable in pipe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A(T)= total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C.S.A of cableinside pipe   D=outside dimmeter of cable from catalogue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max occupancy ratio   :1C=53%fill  , 2C=31%fill  3C+=40%fill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314324</xdr:rowOff>
    </xdr:from>
    <xdr:ext cx="3295650" cy="809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3DB812F-D7EC-4BD4-B3B3-5D00247B7A38}"/>
                </a:ext>
              </a:extLst>
            </xdr:cNvPr>
            <xdr:cNvSpPr txBox="1"/>
          </xdr:nvSpPr>
          <xdr:spPr>
            <a:xfrm>
              <a:off x="161925" y="504824"/>
              <a:ext cx="3295650" cy="80962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%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𝑉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.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𝐷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2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∗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𝑅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∗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𝐼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∗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𝐿</m:t>
                          </m:r>
                        </m:e>
                      </m:d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∗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</m:t>
                      </m:r>
                    </m:num>
                    <m:den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(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𝑉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)∗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1000</m:t>
                      </m:r>
                    </m:den>
                  </m:f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→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 (</m:t>
                  </m:r>
                  <m:d>
                    <m:dPr>
                      <m:ctrlP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/>
                        </a:rPr>
                      </m:ctrlPr>
                    </m:dPr>
                    <m:e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</a:rPr>
                        <m:t>&lt;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</a:rPr>
                        <m:t>2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</a:rPr>
                        <m:t>%</m:t>
                      </m:r>
                    </m:e>
                  </m:d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)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 </m:t>
                  </m:r>
                </m:oMath>
              </a14:m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single phase</a:t>
              </a: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    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3DB812F-D7EC-4BD4-B3B3-5D00247B7A38}"/>
                </a:ext>
              </a:extLst>
            </xdr:cNvPr>
            <xdr:cNvSpPr txBox="1"/>
          </xdr:nvSpPr>
          <xdr:spPr>
            <a:xfrm>
              <a:off x="161925" y="504824"/>
              <a:ext cx="3295650" cy="80962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%𝑉.𝐷=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2∗𝑅∗𝐼∗𝐿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(𝑉)∗1000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→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 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&lt;2%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single phase</a:t>
              </a: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    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1</xdr:row>
      <xdr:rowOff>310229</xdr:rowOff>
    </xdr:from>
    <xdr:ext cx="4076700" cy="8899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161A273-BB4A-4859-BE3B-B59C5A054017}"/>
                </a:ext>
              </a:extLst>
            </xdr:cNvPr>
            <xdr:cNvSpPr txBox="1"/>
          </xdr:nvSpPr>
          <xdr:spPr>
            <a:xfrm>
              <a:off x="5541645" y="500729"/>
              <a:ext cx="4076700" cy="889921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%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𝑉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.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𝐷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ad>
                            <m:radPr>
                              <m:degHide m:val="on"/>
                              <m:ctrlPr>
                                <a:rPr kumimoji="0" lang="en-GB" sz="18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/>
                                </a:rPr>
                              </m:ctrlPr>
                            </m:radPr>
                            <m:deg/>
                            <m:e>
                              <m:r>
                                <a:rPr kumimoji="0" lang="en-GB" sz="18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Cambria Math"/>
                                </a:rPr>
                                <m:t>3</m:t>
                              </m:r>
                            </m:e>
                          </m:rad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∗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𝑅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∗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𝐼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∗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𝐿</m:t>
                          </m:r>
                        </m:e>
                      </m:d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∗</m:t>
                      </m:r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</m:t>
                      </m:r>
                    </m:num>
                    <m:den>
                      <m:d>
                        <m:dPr>
                          <m:ctrlP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𝑉</m:t>
                          </m:r>
                        </m:e>
                      </m:d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∗</m:t>
                      </m:r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1000</m:t>
                      </m:r>
                    </m:den>
                  </m:f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→</m:t>
                  </m:r>
                  <m:d>
                    <m:dPr>
                      <m:ctrlP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/>
                        </a:rPr>
                      </m:ctrlPr>
                    </m:dPr>
                    <m:e>
                      <m:d>
                        <m:dPr>
                          <m:ctrlP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dPr>
                        <m:e>
                          <m:r>
                            <a:rPr kumimoji="0" lang="en-GB" sz="1400" b="0" i="0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&lt;</m:t>
                          </m:r>
                          <m:r>
                            <a:rPr kumimoji="0" lang="en-GB" sz="1400" b="0" i="0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3</m:t>
                          </m:r>
                          <m:r>
                            <a:rPr kumimoji="0" lang="en-GB" sz="1400" b="0" i="0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%</m:t>
                          </m:r>
                        </m:e>
                      </m:d>
                    </m:e>
                  </m:d>
                  <m:r>
                    <a:rPr kumimoji="0" lang="en-GB" sz="1400" b="0" i="0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      </m:t>
                  </m:r>
                </m:oMath>
              </a14:m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2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three phase</a:t>
              </a:r>
              <a:r>
                <a:rPr kumimoji="0" lang="en-GB" sz="14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</a:t>
              </a: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161A273-BB4A-4859-BE3B-B59C5A054017}"/>
                </a:ext>
              </a:extLst>
            </xdr:cNvPr>
            <xdr:cNvSpPr txBox="1"/>
          </xdr:nvSpPr>
          <xdr:spPr>
            <a:xfrm>
              <a:off x="5541645" y="500729"/>
              <a:ext cx="4076700" cy="889921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%𝑉.𝐷=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((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√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3∗𝑅∗𝐼∗𝐿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)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)/((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𝑉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∗1000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→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((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&lt;3%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))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       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2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three phase</a:t>
              </a:r>
              <a:r>
                <a:rPr kumimoji="0" lang="en-GB" sz="14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</a:t>
              </a: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Fallback>
    </mc:AlternateContent>
    <xdr:clientData/>
  </xdr:oneCellAnchor>
  <xdr:oneCellAnchor>
    <xdr:from>
      <xdr:col>12</xdr:col>
      <xdr:colOff>47625</xdr:colOff>
      <xdr:row>1</xdr:row>
      <xdr:rowOff>66675</xdr:rowOff>
    </xdr:from>
    <xdr:ext cx="7448550" cy="1314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6F051F5-B1F5-45A5-A8D0-B383486D5121}"/>
                </a:ext>
              </a:extLst>
            </xdr:cNvPr>
            <xdr:cNvSpPr txBox="1"/>
          </xdr:nvSpPr>
          <xdr:spPr>
            <a:xfrm>
              <a:off x="12833985" y="257175"/>
              <a:ext cx="7448550" cy="131445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</a:t>
              </a:r>
              <a14:m>
                <m:oMath xmlns:m="http://schemas.openxmlformats.org/officeDocument/2006/math"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𝐹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.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𝑅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𝐶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𝑆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𝑜𝑓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𝑐𝑎𝑏𝑙𝑒𝑠</m:t>
                      </m:r>
                    </m:num>
                    <m:den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𝐶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𝑆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𝑜𝑓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𝑝𝑖𝑝𝑒</m:t>
                      </m:r>
                    </m:den>
                  </m:f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∗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100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d>
                        <m:dPr>
                          <m:ctrlP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𝑡</m:t>
                          </m:r>
                        </m:e>
                      </m:d>
                    </m:num>
                    <m:den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𝐶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𝑆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𝑜𝑓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𝑝𝑖𝑝𝑒</m:t>
                      </m:r>
                    </m:den>
                  </m:f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((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&lt;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53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%→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1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𝐶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&lt;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31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%→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2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𝐶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&lt;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40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%→+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3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𝐶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))</m:t>
                  </m:r>
                </m:oMath>
              </a14:m>
              <a:endParaRPr kumimoji="0" lang="en-GB" sz="12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 Math"/>
                <a:ea typeface="Cambria Math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</a:t>
              </a: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A(t)=A1+A2+A3+...        </a:t>
              </a:r>
              <a14:m>
                <m:oMath xmlns:m="http://schemas.openxmlformats.org/officeDocument/2006/math"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𝐴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=</m:t>
                  </m:r>
                  <m:d>
                    <m:d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kumimoji="0" lang="el-GR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+mn-ea"/>
                              <a:cs typeface="+mn-cs"/>
                            </a:rPr>
                            <m:t>𝜋</m:t>
                          </m:r>
                        </m:num>
                        <m:den>
                          <m: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+mn-ea"/>
                              <a:cs typeface="+mn-cs"/>
                            </a:rPr>
                            <m:t>4</m:t>
                          </m:r>
                        </m:den>
                      </m:f>
                    </m:e>
                  </m:d>
                  <m:sSup>
                    <m:sSup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𝐷</m:t>
                      </m:r>
                    </m:e>
                    <m:sup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</m:sup>
                  </m:sSup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0</m:t>
                  </m:r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.</m:t>
                  </m:r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79</m:t>
                  </m:r>
                  <m:sSup>
                    <m:sSup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𝐷</m:t>
                      </m:r>
                    </m:e>
                    <m:sup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</m:sup>
                  </m:sSup>
                </m:oMath>
              </a14:m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where : A1 -1 cable in pipe  A2- 2 cable in pipe  A3-3cable in pipe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A(T)= total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C.S.A of cableinside pipe   D=outside dimmeter of cable from catalogue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max occupancy ratio   :1C=53%fill  , 2C=31%fill  3C+=40%fill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6F051F5-B1F5-45A5-A8D0-B383486D5121}"/>
                </a:ext>
              </a:extLst>
            </xdr:cNvPr>
            <xdr:cNvSpPr txBox="1"/>
          </xdr:nvSpPr>
          <xdr:spPr>
            <a:xfrm>
              <a:off x="12833985" y="257175"/>
              <a:ext cx="7448550" cy="131445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𝐹.𝑅=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𝐶.𝑆.𝐴 𝑜𝑓 𝑐𝑎𝑏𝑙𝑒𝑠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𝐶.𝑆.𝐴 𝑜𝑓 𝑝𝑖𝑝𝑒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∗100=𝐴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𝑡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𝐶.𝑆.𝐴 𝑜𝑓 𝑝𝑖𝑝𝑒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((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&lt;53%→1𝐶&lt;31%→2𝐶&lt;40%→+3𝐶))</a:t>
              </a:r>
              <a:endParaRPr kumimoji="0" lang="en-GB" sz="12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 Math"/>
                <a:ea typeface="Cambria Math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</a:t>
              </a: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A(t)=A1+A2+A3+...       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𝐴=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0" lang="el-GR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𝜋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4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𝐷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2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=0.79𝐷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2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where : A1 -1 cable in pipe  A2- 2 cable in pipe  A3-3cable in pipe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A(T)= total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C.S.A of cableinside pipe   D=outside dimmeter of cable from catalogue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max occupancy ratio   :1C=53%fill  , 2C=31%fill  3C+=40%fill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314324</xdr:rowOff>
    </xdr:from>
    <xdr:ext cx="3295650" cy="809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A0E1A6E-1E93-405B-A336-C0DB0D0CBAAC}"/>
                </a:ext>
              </a:extLst>
            </xdr:cNvPr>
            <xdr:cNvSpPr txBox="1"/>
          </xdr:nvSpPr>
          <xdr:spPr>
            <a:xfrm>
              <a:off x="161925" y="504824"/>
              <a:ext cx="3295650" cy="80962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%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𝑉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.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𝐷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2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∗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𝑅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∗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𝐼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∗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𝐿</m:t>
                          </m:r>
                        </m:e>
                      </m:d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∗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</m:t>
                      </m:r>
                    </m:num>
                    <m:den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(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𝑉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)∗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1000</m:t>
                      </m:r>
                    </m:den>
                  </m:f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→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 (</m:t>
                  </m:r>
                  <m:d>
                    <m:dPr>
                      <m:ctrlP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/>
                        </a:rPr>
                      </m:ctrlPr>
                    </m:dPr>
                    <m:e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</a:rPr>
                        <m:t>&lt;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</a:rPr>
                        <m:t>2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</a:rPr>
                        <m:t>%</m:t>
                      </m:r>
                    </m:e>
                  </m:d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)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 </m:t>
                  </m:r>
                </m:oMath>
              </a14:m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single phase</a:t>
              </a: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    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A0E1A6E-1E93-405B-A336-C0DB0D0CBAAC}"/>
                </a:ext>
              </a:extLst>
            </xdr:cNvPr>
            <xdr:cNvSpPr txBox="1"/>
          </xdr:nvSpPr>
          <xdr:spPr>
            <a:xfrm>
              <a:off x="161925" y="504824"/>
              <a:ext cx="3295650" cy="80962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%𝑉.𝐷=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2∗𝑅∗𝐼∗𝐿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(𝑉)∗1000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→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 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&lt;2%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single phase</a:t>
              </a: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    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1</xdr:row>
      <xdr:rowOff>310229</xdr:rowOff>
    </xdr:from>
    <xdr:ext cx="4076700" cy="8899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95C0C1E-99C7-4B24-B73D-D9E31353D3F4}"/>
                </a:ext>
              </a:extLst>
            </xdr:cNvPr>
            <xdr:cNvSpPr txBox="1"/>
          </xdr:nvSpPr>
          <xdr:spPr>
            <a:xfrm>
              <a:off x="5541645" y="500729"/>
              <a:ext cx="4076700" cy="889921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%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𝑉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.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𝐷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ad>
                            <m:radPr>
                              <m:degHide m:val="on"/>
                              <m:ctrlPr>
                                <a:rPr kumimoji="0" lang="en-GB" sz="18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/>
                                </a:rPr>
                              </m:ctrlPr>
                            </m:radPr>
                            <m:deg/>
                            <m:e>
                              <m:r>
                                <a:rPr kumimoji="0" lang="en-GB" sz="18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Cambria Math"/>
                                </a:rPr>
                                <m:t>3</m:t>
                              </m:r>
                            </m:e>
                          </m:rad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∗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𝑅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∗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𝐼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∗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𝐿</m:t>
                          </m:r>
                        </m:e>
                      </m:d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∗</m:t>
                      </m:r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</m:t>
                      </m:r>
                    </m:num>
                    <m:den>
                      <m:d>
                        <m:dPr>
                          <m:ctrlP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𝑉</m:t>
                          </m:r>
                        </m:e>
                      </m:d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∗</m:t>
                      </m:r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1000</m:t>
                      </m:r>
                    </m:den>
                  </m:f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→</m:t>
                  </m:r>
                  <m:d>
                    <m:dPr>
                      <m:ctrlP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/>
                        </a:rPr>
                      </m:ctrlPr>
                    </m:dPr>
                    <m:e>
                      <m:d>
                        <m:dPr>
                          <m:ctrlP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dPr>
                        <m:e>
                          <m:r>
                            <a:rPr kumimoji="0" lang="en-GB" sz="1400" b="0" i="0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&lt;</m:t>
                          </m:r>
                          <m:r>
                            <a:rPr kumimoji="0" lang="en-GB" sz="1400" b="0" i="0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3</m:t>
                          </m:r>
                          <m:r>
                            <a:rPr kumimoji="0" lang="en-GB" sz="1400" b="0" i="0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%</m:t>
                          </m:r>
                        </m:e>
                      </m:d>
                    </m:e>
                  </m:d>
                  <m:r>
                    <a:rPr kumimoji="0" lang="en-GB" sz="1400" b="0" i="0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      </m:t>
                  </m:r>
                </m:oMath>
              </a14:m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2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three phase</a:t>
              </a:r>
              <a:r>
                <a:rPr kumimoji="0" lang="en-GB" sz="14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</a:t>
              </a: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95C0C1E-99C7-4B24-B73D-D9E31353D3F4}"/>
                </a:ext>
              </a:extLst>
            </xdr:cNvPr>
            <xdr:cNvSpPr txBox="1"/>
          </xdr:nvSpPr>
          <xdr:spPr>
            <a:xfrm>
              <a:off x="5541645" y="500729"/>
              <a:ext cx="4076700" cy="889921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%𝑉.𝐷=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((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√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3∗𝑅∗𝐼∗𝐿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)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)/((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𝑉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∗1000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→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((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&lt;3%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))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       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2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three phase</a:t>
              </a:r>
              <a:r>
                <a:rPr kumimoji="0" lang="en-GB" sz="14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</a:t>
              </a: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Fallback>
    </mc:AlternateContent>
    <xdr:clientData/>
  </xdr:oneCellAnchor>
  <xdr:oneCellAnchor>
    <xdr:from>
      <xdr:col>12</xdr:col>
      <xdr:colOff>47625</xdr:colOff>
      <xdr:row>1</xdr:row>
      <xdr:rowOff>66675</xdr:rowOff>
    </xdr:from>
    <xdr:ext cx="7448550" cy="1314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A59BCF1-1E95-432B-B15E-0AAFEE76A84F}"/>
                </a:ext>
              </a:extLst>
            </xdr:cNvPr>
            <xdr:cNvSpPr txBox="1"/>
          </xdr:nvSpPr>
          <xdr:spPr>
            <a:xfrm>
              <a:off x="12833985" y="257175"/>
              <a:ext cx="7448550" cy="131445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</a:t>
              </a:r>
              <a14:m>
                <m:oMath xmlns:m="http://schemas.openxmlformats.org/officeDocument/2006/math"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𝐹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.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𝑅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𝐶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𝑆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𝑜𝑓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𝑐𝑎𝑏𝑙𝑒𝑠</m:t>
                      </m:r>
                    </m:num>
                    <m:den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𝐶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𝑆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𝑜𝑓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𝑝𝑖𝑝𝑒</m:t>
                      </m:r>
                    </m:den>
                  </m:f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∗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100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d>
                        <m:dPr>
                          <m:ctrlP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𝑡</m:t>
                          </m:r>
                        </m:e>
                      </m:d>
                    </m:num>
                    <m:den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𝐶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𝑆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𝑜𝑓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𝑝𝑖𝑝𝑒</m:t>
                      </m:r>
                    </m:den>
                  </m:f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((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&lt;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53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%→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1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𝐶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&lt;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31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%→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2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𝐶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&lt;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40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%→+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3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𝐶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))</m:t>
                  </m:r>
                </m:oMath>
              </a14:m>
              <a:endParaRPr kumimoji="0" lang="en-GB" sz="12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 Math"/>
                <a:ea typeface="Cambria Math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</a:t>
              </a: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A(t)=A1+A2+A3+...        </a:t>
              </a:r>
              <a14:m>
                <m:oMath xmlns:m="http://schemas.openxmlformats.org/officeDocument/2006/math"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𝐴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=</m:t>
                  </m:r>
                  <m:d>
                    <m:d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kumimoji="0" lang="el-GR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+mn-ea"/>
                              <a:cs typeface="+mn-cs"/>
                            </a:rPr>
                            <m:t>𝜋</m:t>
                          </m:r>
                        </m:num>
                        <m:den>
                          <m: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+mn-ea"/>
                              <a:cs typeface="+mn-cs"/>
                            </a:rPr>
                            <m:t>4</m:t>
                          </m:r>
                        </m:den>
                      </m:f>
                    </m:e>
                  </m:d>
                  <m:sSup>
                    <m:sSup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𝐷</m:t>
                      </m:r>
                    </m:e>
                    <m:sup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</m:sup>
                  </m:sSup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0</m:t>
                  </m:r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.</m:t>
                  </m:r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79</m:t>
                  </m:r>
                  <m:sSup>
                    <m:sSup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𝐷</m:t>
                      </m:r>
                    </m:e>
                    <m:sup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</m:sup>
                  </m:sSup>
                </m:oMath>
              </a14:m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where : A1 -1 cable in pipe  A2- 2 cable in pipe  A3-3cable in pipe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A(T)= total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C.S.A of cableinside pipe   D=outside dimmeter of cable from catalogue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max occupancy ratio   :1C=53%fill  , 2C=31%fill  3C+=40%fill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A59BCF1-1E95-432B-B15E-0AAFEE76A84F}"/>
                </a:ext>
              </a:extLst>
            </xdr:cNvPr>
            <xdr:cNvSpPr txBox="1"/>
          </xdr:nvSpPr>
          <xdr:spPr>
            <a:xfrm>
              <a:off x="12833985" y="257175"/>
              <a:ext cx="7448550" cy="131445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𝐹.𝑅=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𝐶.𝑆.𝐴 𝑜𝑓 𝑐𝑎𝑏𝑙𝑒𝑠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𝐶.𝑆.𝐴 𝑜𝑓 𝑝𝑖𝑝𝑒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∗100=𝐴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𝑡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𝐶.𝑆.𝐴 𝑜𝑓 𝑝𝑖𝑝𝑒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((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&lt;53%→1𝐶&lt;31%→2𝐶&lt;40%→+3𝐶))</a:t>
              </a:r>
              <a:endParaRPr kumimoji="0" lang="en-GB" sz="12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 Math"/>
                <a:ea typeface="Cambria Math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</a:t>
              </a: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A(t)=A1+A2+A3+...       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𝐴=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0" lang="el-GR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𝜋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4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𝐷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2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=0.79𝐷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2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where : A1 -1 cable in pipe  A2- 2 cable in pipe  A3-3cable in pipe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A(T)= total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C.S.A of cableinside pipe   D=outside dimmeter of cable from catalogue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max occupancy ratio   :1C=53%fill  , 2C=31%fill  3C+=40%fill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314324</xdr:rowOff>
    </xdr:from>
    <xdr:ext cx="3295650" cy="809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88ECAFE-B8E4-47B2-8CCA-D97134B79491}"/>
                </a:ext>
              </a:extLst>
            </xdr:cNvPr>
            <xdr:cNvSpPr txBox="1"/>
          </xdr:nvSpPr>
          <xdr:spPr>
            <a:xfrm>
              <a:off x="161925" y="504824"/>
              <a:ext cx="3295650" cy="80962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%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𝑉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.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𝐷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2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∗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𝑅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∗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𝐼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∗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𝐿</m:t>
                          </m:r>
                        </m:e>
                      </m:d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∗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</m:t>
                      </m:r>
                    </m:num>
                    <m:den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(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𝑉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)∗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1000</m:t>
                      </m:r>
                    </m:den>
                  </m:f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→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 (</m:t>
                  </m:r>
                  <m:d>
                    <m:dPr>
                      <m:ctrlP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/>
                        </a:rPr>
                      </m:ctrlPr>
                    </m:dPr>
                    <m:e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</a:rPr>
                        <m:t>&lt;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</a:rPr>
                        <m:t>2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</a:rPr>
                        <m:t>%</m:t>
                      </m:r>
                    </m:e>
                  </m:d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)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 </m:t>
                  </m:r>
                </m:oMath>
              </a14:m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single phase</a:t>
              </a: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    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88ECAFE-B8E4-47B2-8CCA-D97134B79491}"/>
                </a:ext>
              </a:extLst>
            </xdr:cNvPr>
            <xdr:cNvSpPr txBox="1"/>
          </xdr:nvSpPr>
          <xdr:spPr>
            <a:xfrm>
              <a:off x="161925" y="504824"/>
              <a:ext cx="3295650" cy="80962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%𝑉.𝐷=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2∗𝑅∗𝐼∗𝐿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(𝑉)∗1000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→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 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&lt;2%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single phase</a:t>
              </a: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    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1</xdr:row>
      <xdr:rowOff>310229</xdr:rowOff>
    </xdr:from>
    <xdr:ext cx="4076700" cy="8899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D6F399C-E14F-4F42-9940-70519783C2F8}"/>
                </a:ext>
              </a:extLst>
            </xdr:cNvPr>
            <xdr:cNvSpPr txBox="1"/>
          </xdr:nvSpPr>
          <xdr:spPr>
            <a:xfrm>
              <a:off x="5541645" y="500729"/>
              <a:ext cx="4076700" cy="889921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%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𝑉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.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𝐷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ad>
                            <m:radPr>
                              <m:degHide m:val="on"/>
                              <m:ctrlPr>
                                <a:rPr kumimoji="0" lang="en-GB" sz="18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/>
                                </a:rPr>
                              </m:ctrlPr>
                            </m:radPr>
                            <m:deg/>
                            <m:e>
                              <m:r>
                                <a:rPr kumimoji="0" lang="en-GB" sz="18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Cambria Math"/>
                                </a:rPr>
                                <m:t>3</m:t>
                              </m:r>
                            </m:e>
                          </m:rad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∗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𝑅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∗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𝐼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∗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𝐿</m:t>
                          </m:r>
                        </m:e>
                      </m:d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∗</m:t>
                      </m:r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</m:t>
                      </m:r>
                    </m:num>
                    <m:den>
                      <m:d>
                        <m:dPr>
                          <m:ctrlP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𝑉</m:t>
                          </m:r>
                        </m:e>
                      </m:d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∗</m:t>
                      </m:r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1000</m:t>
                      </m:r>
                    </m:den>
                  </m:f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→</m:t>
                  </m:r>
                  <m:d>
                    <m:dPr>
                      <m:ctrlP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/>
                        </a:rPr>
                      </m:ctrlPr>
                    </m:dPr>
                    <m:e>
                      <m:d>
                        <m:dPr>
                          <m:ctrlP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dPr>
                        <m:e>
                          <m:r>
                            <a:rPr kumimoji="0" lang="en-GB" sz="1400" b="0" i="0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&lt;</m:t>
                          </m:r>
                          <m:r>
                            <a:rPr kumimoji="0" lang="en-GB" sz="1400" b="0" i="0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3</m:t>
                          </m:r>
                          <m:r>
                            <a:rPr kumimoji="0" lang="en-GB" sz="1400" b="0" i="0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%</m:t>
                          </m:r>
                        </m:e>
                      </m:d>
                    </m:e>
                  </m:d>
                  <m:r>
                    <a:rPr kumimoji="0" lang="en-GB" sz="1400" b="0" i="0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      </m:t>
                  </m:r>
                </m:oMath>
              </a14:m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2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three phase</a:t>
              </a:r>
              <a:r>
                <a:rPr kumimoji="0" lang="en-GB" sz="14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</a:t>
              </a: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D6F399C-E14F-4F42-9940-70519783C2F8}"/>
                </a:ext>
              </a:extLst>
            </xdr:cNvPr>
            <xdr:cNvSpPr txBox="1"/>
          </xdr:nvSpPr>
          <xdr:spPr>
            <a:xfrm>
              <a:off x="5541645" y="500729"/>
              <a:ext cx="4076700" cy="889921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%𝑉.𝐷=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((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√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3∗𝑅∗𝐼∗𝐿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)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)/((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𝑉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∗1000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→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((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&lt;3%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))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       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2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three phase</a:t>
              </a:r>
              <a:r>
                <a:rPr kumimoji="0" lang="en-GB" sz="14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</a:t>
              </a: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Fallback>
    </mc:AlternateContent>
    <xdr:clientData/>
  </xdr:oneCellAnchor>
  <xdr:oneCellAnchor>
    <xdr:from>
      <xdr:col>12</xdr:col>
      <xdr:colOff>47625</xdr:colOff>
      <xdr:row>1</xdr:row>
      <xdr:rowOff>66675</xdr:rowOff>
    </xdr:from>
    <xdr:ext cx="7448550" cy="1314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CBD593E-F293-49B8-AC01-1D9447EB21EE}"/>
                </a:ext>
              </a:extLst>
            </xdr:cNvPr>
            <xdr:cNvSpPr txBox="1"/>
          </xdr:nvSpPr>
          <xdr:spPr>
            <a:xfrm>
              <a:off x="12833985" y="257175"/>
              <a:ext cx="7448550" cy="131445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</a:t>
              </a:r>
              <a14:m>
                <m:oMath xmlns:m="http://schemas.openxmlformats.org/officeDocument/2006/math"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𝐹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.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𝑅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𝐶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𝑆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𝑜𝑓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𝑐𝑎𝑏𝑙𝑒𝑠</m:t>
                      </m:r>
                    </m:num>
                    <m:den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𝐶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𝑆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𝑜𝑓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𝑝𝑖𝑝𝑒</m:t>
                      </m:r>
                    </m:den>
                  </m:f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∗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100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d>
                        <m:dPr>
                          <m:ctrlP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𝑡</m:t>
                          </m:r>
                        </m:e>
                      </m:d>
                    </m:num>
                    <m:den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𝐶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𝑆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𝑜𝑓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𝑝𝑖𝑝𝑒</m:t>
                      </m:r>
                    </m:den>
                  </m:f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((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&lt;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53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%→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1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𝐶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&lt;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31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%→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2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𝐶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&lt;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40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%→+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3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𝐶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))</m:t>
                  </m:r>
                </m:oMath>
              </a14:m>
              <a:endParaRPr kumimoji="0" lang="en-GB" sz="12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 Math"/>
                <a:ea typeface="Cambria Math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</a:t>
              </a: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A(t)=A1+A2+A3+...        </a:t>
              </a:r>
              <a14:m>
                <m:oMath xmlns:m="http://schemas.openxmlformats.org/officeDocument/2006/math"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𝐴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=</m:t>
                  </m:r>
                  <m:d>
                    <m:d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kumimoji="0" lang="el-GR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+mn-ea"/>
                              <a:cs typeface="+mn-cs"/>
                            </a:rPr>
                            <m:t>𝜋</m:t>
                          </m:r>
                        </m:num>
                        <m:den>
                          <m: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+mn-ea"/>
                              <a:cs typeface="+mn-cs"/>
                            </a:rPr>
                            <m:t>4</m:t>
                          </m:r>
                        </m:den>
                      </m:f>
                    </m:e>
                  </m:d>
                  <m:sSup>
                    <m:sSup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𝐷</m:t>
                      </m:r>
                    </m:e>
                    <m:sup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</m:sup>
                  </m:sSup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0</m:t>
                  </m:r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.</m:t>
                  </m:r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79</m:t>
                  </m:r>
                  <m:sSup>
                    <m:sSup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𝐷</m:t>
                      </m:r>
                    </m:e>
                    <m:sup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</m:sup>
                  </m:sSup>
                </m:oMath>
              </a14:m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where : A1 -1 cable in pipe  A2- 2 cable in pipe  A3-3cable in pipe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A(T)= total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C.S.A of cableinside pipe   D=outside dimmeter of cable from catalogue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max occupancy ratio   :1C=53%fill  , 2C=31%fill  3C+=40%fill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CBD593E-F293-49B8-AC01-1D9447EB21EE}"/>
                </a:ext>
              </a:extLst>
            </xdr:cNvPr>
            <xdr:cNvSpPr txBox="1"/>
          </xdr:nvSpPr>
          <xdr:spPr>
            <a:xfrm>
              <a:off x="12833985" y="257175"/>
              <a:ext cx="7448550" cy="131445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𝐹.𝑅=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𝐶.𝑆.𝐴 𝑜𝑓 𝑐𝑎𝑏𝑙𝑒𝑠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𝐶.𝑆.𝐴 𝑜𝑓 𝑝𝑖𝑝𝑒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∗100=𝐴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𝑡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𝐶.𝑆.𝐴 𝑜𝑓 𝑝𝑖𝑝𝑒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((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&lt;53%→1𝐶&lt;31%→2𝐶&lt;40%→+3𝐶))</a:t>
              </a:r>
              <a:endParaRPr kumimoji="0" lang="en-GB" sz="12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 Math"/>
                <a:ea typeface="Cambria Math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</a:t>
              </a: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A(t)=A1+A2+A3+...       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𝐴=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0" lang="el-GR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𝜋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4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𝐷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2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=0.79𝐷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2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where : A1 -1 cable in pipe  A2- 2 cable in pipe  A3-3cable in pipe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A(T)= total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C.S.A of cableinside pipe   D=outside dimmeter of cable from catalogue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max occupancy ratio   :1C=53%fill  , 2C=31%fill  3C+=40%fill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314324</xdr:rowOff>
    </xdr:from>
    <xdr:ext cx="3295650" cy="809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59A2B1-F767-4753-83A3-AD7F7888D235}"/>
                </a:ext>
              </a:extLst>
            </xdr:cNvPr>
            <xdr:cNvSpPr txBox="1"/>
          </xdr:nvSpPr>
          <xdr:spPr>
            <a:xfrm>
              <a:off x="161925" y="504824"/>
              <a:ext cx="3295650" cy="80962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%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𝑉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.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𝐷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2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∗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𝑅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∗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𝐼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∗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𝐿</m:t>
                          </m:r>
                        </m:e>
                      </m:d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∗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</m:t>
                      </m:r>
                    </m:num>
                    <m:den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(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𝑉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)∗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1000</m:t>
                      </m:r>
                    </m:den>
                  </m:f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→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 (</m:t>
                  </m:r>
                  <m:d>
                    <m:dPr>
                      <m:ctrlP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/>
                        </a:rPr>
                      </m:ctrlPr>
                    </m:dPr>
                    <m:e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</a:rPr>
                        <m:t>&lt;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</a:rPr>
                        <m:t>2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</a:rPr>
                        <m:t>%</m:t>
                      </m:r>
                    </m:e>
                  </m:d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)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 </m:t>
                  </m:r>
                </m:oMath>
              </a14:m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single phase</a:t>
              </a: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    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59A2B1-F767-4753-83A3-AD7F7888D235}"/>
                </a:ext>
              </a:extLst>
            </xdr:cNvPr>
            <xdr:cNvSpPr txBox="1"/>
          </xdr:nvSpPr>
          <xdr:spPr>
            <a:xfrm>
              <a:off x="161925" y="504824"/>
              <a:ext cx="3295650" cy="80962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%𝑉.𝐷=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2∗𝑅∗𝐼∗𝐿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(𝑉)∗1000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→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 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&lt;2%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single phase</a:t>
              </a: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    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1</xdr:row>
      <xdr:rowOff>310229</xdr:rowOff>
    </xdr:from>
    <xdr:ext cx="4076700" cy="8899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D2CA177-57F6-4A6F-B104-079C53526E6B}"/>
                </a:ext>
              </a:extLst>
            </xdr:cNvPr>
            <xdr:cNvSpPr txBox="1"/>
          </xdr:nvSpPr>
          <xdr:spPr>
            <a:xfrm>
              <a:off x="5541645" y="500729"/>
              <a:ext cx="4076700" cy="889921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%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𝑉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.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𝐷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ad>
                            <m:radPr>
                              <m:degHide m:val="on"/>
                              <m:ctrlPr>
                                <a:rPr kumimoji="0" lang="en-GB" sz="18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/>
                                </a:rPr>
                              </m:ctrlPr>
                            </m:radPr>
                            <m:deg/>
                            <m:e>
                              <m:r>
                                <a:rPr kumimoji="0" lang="en-GB" sz="18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Cambria Math"/>
                                </a:rPr>
                                <m:t>3</m:t>
                              </m:r>
                            </m:e>
                          </m:rad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∗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𝑅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∗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𝐼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∗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𝐿</m:t>
                          </m:r>
                        </m:e>
                      </m:d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∗</m:t>
                      </m:r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</m:t>
                      </m:r>
                    </m:num>
                    <m:den>
                      <m:d>
                        <m:dPr>
                          <m:ctrlP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𝑉</m:t>
                          </m:r>
                        </m:e>
                      </m:d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∗</m:t>
                      </m:r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1000</m:t>
                      </m:r>
                    </m:den>
                  </m:f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→</m:t>
                  </m:r>
                  <m:d>
                    <m:dPr>
                      <m:ctrlP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/>
                        </a:rPr>
                      </m:ctrlPr>
                    </m:dPr>
                    <m:e>
                      <m:d>
                        <m:dPr>
                          <m:ctrlP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dPr>
                        <m:e>
                          <m:r>
                            <a:rPr kumimoji="0" lang="en-GB" sz="1400" b="0" i="0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&lt;</m:t>
                          </m:r>
                          <m:r>
                            <a:rPr kumimoji="0" lang="en-GB" sz="1400" b="0" i="0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3</m:t>
                          </m:r>
                          <m:r>
                            <a:rPr kumimoji="0" lang="en-GB" sz="1400" b="0" i="0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%</m:t>
                          </m:r>
                        </m:e>
                      </m:d>
                    </m:e>
                  </m:d>
                  <m:r>
                    <a:rPr kumimoji="0" lang="en-GB" sz="1400" b="0" i="0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      </m:t>
                  </m:r>
                </m:oMath>
              </a14:m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2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three phase</a:t>
              </a:r>
              <a:r>
                <a:rPr kumimoji="0" lang="en-GB" sz="14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</a:t>
              </a: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D2CA177-57F6-4A6F-B104-079C53526E6B}"/>
                </a:ext>
              </a:extLst>
            </xdr:cNvPr>
            <xdr:cNvSpPr txBox="1"/>
          </xdr:nvSpPr>
          <xdr:spPr>
            <a:xfrm>
              <a:off x="5541645" y="500729"/>
              <a:ext cx="4076700" cy="889921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%𝑉.𝐷=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((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√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3∗𝑅∗𝐼∗𝐿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)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)/((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𝑉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∗1000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→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((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&lt;3%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))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       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2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three phase</a:t>
              </a:r>
              <a:r>
                <a:rPr kumimoji="0" lang="en-GB" sz="14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</a:t>
              </a: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Fallback>
    </mc:AlternateContent>
    <xdr:clientData/>
  </xdr:oneCellAnchor>
  <xdr:oneCellAnchor>
    <xdr:from>
      <xdr:col>12</xdr:col>
      <xdr:colOff>47625</xdr:colOff>
      <xdr:row>1</xdr:row>
      <xdr:rowOff>66675</xdr:rowOff>
    </xdr:from>
    <xdr:ext cx="7448550" cy="1314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C55C525-17C2-4802-8708-5B9201A73223}"/>
                </a:ext>
              </a:extLst>
            </xdr:cNvPr>
            <xdr:cNvSpPr txBox="1"/>
          </xdr:nvSpPr>
          <xdr:spPr>
            <a:xfrm>
              <a:off x="12833985" y="257175"/>
              <a:ext cx="7448550" cy="131445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</a:t>
              </a:r>
              <a14:m>
                <m:oMath xmlns:m="http://schemas.openxmlformats.org/officeDocument/2006/math"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𝐹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.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𝑅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𝐶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𝑆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𝑜𝑓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𝑐𝑎𝑏𝑙𝑒𝑠</m:t>
                      </m:r>
                    </m:num>
                    <m:den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𝐶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𝑆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𝑜𝑓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𝑝𝑖𝑝𝑒</m:t>
                      </m:r>
                    </m:den>
                  </m:f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∗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100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d>
                        <m:dPr>
                          <m:ctrlP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𝑡</m:t>
                          </m:r>
                        </m:e>
                      </m:d>
                    </m:num>
                    <m:den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𝐶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𝑆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𝑜𝑓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𝑝𝑖𝑝𝑒</m:t>
                      </m:r>
                    </m:den>
                  </m:f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((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&lt;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53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%→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1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𝐶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&lt;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31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%→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2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𝐶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&lt;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40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%→+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3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𝐶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))</m:t>
                  </m:r>
                </m:oMath>
              </a14:m>
              <a:endParaRPr kumimoji="0" lang="en-GB" sz="12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 Math"/>
                <a:ea typeface="Cambria Math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</a:t>
              </a: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A(t)=A1+A2+A3+...        </a:t>
              </a:r>
              <a14:m>
                <m:oMath xmlns:m="http://schemas.openxmlformats.org/officeDocument/2006/math"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𝐴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=</m:t>
                  </m:r>
                  <m:d>
                    <m:d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kumimoji="0" lang="el-GR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+mn-ea"/>
                              <a:cs typeface="+mn-cs"/>
                            </a:rPr>
                            <m:t>𝜋</m:t>
                          </m:r>
                        </m:num>
                        <m:den>
                          <m: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+mn-ea"/>
                              <a:cs typeface="+mn-cs"/>
                            </a:rPr>
                            <m:t>4</m:t>
                          </m:r>
                        </m:den>
                      </m:f>
                    </m:e>
                  </m:d>
                  <m:sSup>
                    <m:sSup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𝐷</m:t>
                      </m:r>
                    </m:e>
                    <m:sup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</m:sup>
                  </m:sSup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0</m:t>
                  </m:r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.</m:t>
                  </m:r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79</m:t>
                  </m:r>
                  <m:sSup>
                    <m:sSup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𝐷</m:t>
                      </m:r>
                    </m:e>
                    <m:sup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</m:sup>
                  </m:sSup>
                </m:oMath>
              </a14:m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where : A1 -1 cable in pipe  A2- 2 cable in pipe  A3-3cable in pipe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A(T)= total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C.S.A of cableinside pipe   D=outside dimmeter of cable from catalogue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max occupancy ratio   :1C=53%fill  , 2C=31%fill  3C+=40%fill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C55C525-17C2-4802-8708-5B9201A73223}"/>
                </a:ext>
              </a:extLst>
            </xdr:cNvPr>
            <xdr:cNvSpPr txBox="1"/>
          </xdr:nvSpPr>
          <xdr:spPr>
            <a:xfrm>
              <a:off x="12833985" y="257175"/>
              <a:ext cx="7448550" cy="131445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𝐹.𝑅=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𝐶.𝑆.𝐴 𝑜𝑓 𝑐𝑎𝑏𝑙𝑒𝑠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𝐶.𝑆.𝐴 𝑜𝑓 𝑝𝑖𝑝𝑒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∗100=𝐴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𝑡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𝐶.𝑆.𝐴 𝑜𝑓 𝑝𝑖𝑝𝑒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((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&lt;53%→1𝐶&lt;31%→2𝐶&lt;40%→+3𝐶))</a:t>
              </a:r>
              <a:endParaRPr kumimoji="0" lang="en-GB" sz="12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 Math"/>
                <a:ea typeface="Cambria Math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</a:t>
              </a: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A(t)=A1+A2+A3+...       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𝐴=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0" lang="el-GR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𝜋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4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𝐷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2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=0.79𝐷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2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where : A1 -1 cable in pipe  A2- 2 cable in pipe  A3-3cable in pipe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A(T)= total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C.S.A of cableinside pipe   D=outside dimmeter of cable from catalogue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max occupancy ratio   :1C=53%fill  , 2C=31%fill  3C+=40%fill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314324</xdr:rowOff>
    </xdr:from>
    <xdr:ext cx="3295650" cy="809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5AC022-73DD-4098-9731-D352C73DFBEB}"/>
                </a:ext>
              </a:extLst>
            </xdr:cNvPr>
            <xdr:cNvSpPr txBox="1"/>
          </xdr:nvSpPr>
          <xdr:spPr>
            <a:xfrm>
              <a:off x="161925" y="504824"/>
              <a:ext cx="3295650" cy="80962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%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𝑉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.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𝐷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2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∗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𝑅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∗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𝐼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∗</m:t>
                          </m:r>
                          <m: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𝐿</m:t>
                          </m:r>
                        </m:e>
                      </m:d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∗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</m:t>
                      </m:r>
                    </m:num>
                    <m:den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(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𝑉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)∗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1000</m:t>
                      </m:r>
                    </m:den>
                  </m:f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→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 (</m:t>
                  </m:r>
                  <m:d>
                    <m:dPr>
                      <m:ctrlP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/>
                        </a:rPr>
                      </m:ctrlPr>
                    </m:dPr>
                    <m:e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</a:rPr>
                        <m:t>&lt;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</a:rPr>
                        <m:t>2</m:t>
                      </m:r>
                      <m:r>
                        <a:rPr kumimoji="0" lang="en-GB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</a:rPr>
                        <m:t>%</m:t>
                      </m:r>
                    </m:e>
                  </m:d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)</m:t>
                  </m:r>
                  <m:r>
                    <a:rPr kumimoji="0" lang="en-GB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 </m:t>
                  </m:r>
                </m:oMath>
              </a14:m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single phase</a:t>
              </a: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    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5AC022-73DD-4098-9731-D352C73DFBEB}"/>
                </a:ext>
              </a:extLst>
            </xdr:cNvPr>
            <xdr:cNvSpPr txBox="1"/>
          </xdr:nvSpPr>
          <xdr:spPr>
            <a:xfrm>
              <a:off x="161925" y="504824"/>
              <a:ext cx="3295650" cy="80962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%𝑉.𝐷=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2∗𝑅∗𝐼∗𝐿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(𝑉)∗1000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→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 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&lt;2%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single phase</a:t>
              </a: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    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1</xdr:row>
      <xdr:rowOff>310229</xdr:rowOff>
    </xdr:from>
    <xdr:ext cx="4076700" cy="8899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CDE4DD5-9239-4A0C-8C04-58110FDF8340}"/>
                </a:ext>
              </a:extLst>
            </xdr:cNvPr>
            <xdr:cNvSpPr txBox="1"/>
          </xdr:nvSpPr>
          <xdr:spPr>
            <a:xfrm>
              <a:off x="5541645" y="500729"/>
              <a:ext cx="4076700" cy="889921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%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𝑉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.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𝐷</m:t>
                  </m:r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ad>
                            <m:radPr>
                              <m:degHide m:val="on"/>
                              <m:ctrlPr>
                                <a:rPr kumimoji="0" lang="en-GB" sz="18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/>
                                </a:rPr>
                              </m:ctrlPr>
                            </m:radPr>
                            <m:deg/>
                            <m:e>
                              <m:r>
                                <a:rPr kumimoji="0" lang="en-GB" sz="18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Cambria Math"/>
                                </a:rPr>
                                <m:t>3</m:t>
                              </m:r>
                            </m:e>
                          </m:rad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∗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𝑅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∗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𝐼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∗</m:t>
                          </m:r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𝐿</m:t>
                          </m:r>
                        </m:e>
                      </m:d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∗</m:t>
                      </m:r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</m:t>
                      </m:r>
                    </m:num>
                    <m:den>
                      <m:d>
                        <m:dPr>
                          <m:ctrlP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𝑉</m:t>
                          </m:r>
                        </m:e>
                      </m:d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∗</m:t>
                      </m:r>
                      <m: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1000</m:t>
                      </m:r>
                    </m:den>
                  </m:f>
                  <m:r>
                    <a:rPr kumimoji="0" lang="en-GB" sz="18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→</m:t>
                  </m:r>
                  <m:d>
                    <m:dPr>
                      <m:ctrlPr>
                        <a:rPr kumimoji="0" lang="en-GB" sz="18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/>
                        </a:rPr>
                      </m:ctrlPr>
                    </m:dPr>
                    <m:e>
                      <m:d>
                        <m:dPr>
                          <m:ctrlPr>
                            <a:rPr kumimoji="0" lang="en-GB" sz="18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dPr>
                        <m:e>
                          <m:r>
                            <a:rPr kumimoji="0" lang="en-GB" sz="1400" b="0" i="0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&lt;</m:t>
                          </m:r>
                          <m:r>
                            <a:rPr kumimoji="0" lang="en-GB" sz="1400" b="0" i="0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3</m:t>
                          </m:r>
                          <m:r>
                            <a:rPr kumimoji="0" lang="en-GB" sz="1400" b="0" i="0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</a:rPr>
                            <m:t>%</m:t>
                          </m:r>
                        </m:e>
                      </m:d>
                    </m:e>
                  </m:d>
                  <m:r>
                    <a:rPr kumimoji="0" lang="en-GB" sz="1400" b="0" i="0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      </m:t>
                  </m:r>
                </m:oMath>
              </a14:m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2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three phase</a:t>
              </a:r>
              <a:r>
                <a:rPr kumimoji="0" lang="en-GB" sz="14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</a:t>
              </a: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CDE4DD5-9239-4A0C-8C04-58110FDF8340}"/>
                </a:ext>
              </a:extLst>
            </xdr:cNvPr>
            <xdr:cNvSpPr txBox="1"/>
          </xdr:nvSpPr>
          <xdr:spPr>
            <a:xfrm>
              <a:off x="5541645" y="500729"/>
              <a:ext cx="4076700" cy="889921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%𝑉.𝐷=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((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√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3∗𝑅∗𝐼∗𝐿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)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)/((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𝑉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∗1000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→</a:t>
              </a:r>
              <a:r>
                <a:rPr kumimoji="0" lang="en-GB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((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&lt;3%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/>
                </a:rPr>
                <a:t>))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       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            </a:t>
              </a:r>
              <a:r>
                <a:rPr kumimoji="0" lang="en-GB" sz="12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in case of three phase</a:t>
              </a:r>
              <a:r>
                <a:rPr kumimoji="0" lang="en-GB" sz="14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</a:t>
              </a:r>
              <a:endParaRPr kumimoji="0" lang="en-GB" sz="105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      </a:t>
              </a: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F0302020204030204"/>
              </a:endParaRPr>
            </a:p>
          </xdr:txBody>
        </xdr:sp>
      </mc:Fallback>
    </mc:AlternateContent>
    <xdr:clientData/>
  </xdr:oneCellAnchor>
  <xdr:oneCellAnchor>
    <xdr:from>
      <xdr:col>12</xdr:col>
      <xdr:colOff>47625</xdr:colOff>
      <xdr:row>1</xdr:row>
      <xdr:rowOff>66675</xdr:rowOff>
    </xdr:from>
    <xdr:ext cx="7448550" cy="1314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F84B52-FA00-473B-B46C-D060EB5841CE}"/>
                </a:ext>
              </a:extLst>
            </xdr:cNvPr>
            <xdr:cNvSpPr txBox="1"/>
          </xdr:nvSpPr>
          <xdr:spPr>
            <a:xfrm>
              <a:off x="12833985" y="257175"/>
              <a:ext cx="7448550" cy="131445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</a:t>
              </a:r>
              <a14:m>
                <m:oMath xmlns:m="http://schemas.openxmlformats.org/officeDocument/2006/math"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𝐹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.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𝑅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𝐶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𝑆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𝑜𝑓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𝑐𝑎𝑏𝑙𝑒𝑠</m:t>
                      </m:r>
                    </m:num>
                    <m:den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𝐶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𝑆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𝑜𝑓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𝑝𝑖𝑝𝑒</m:t>
                      </m:r>
                    </m:den>
                  </m:f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∗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100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=</m:t>
                  </m:r>
                  <m:f>
                    <m:f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d>
                        <m:dPr>
                          <m:ctrlP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</a:rPr>
                            <m:t>𝑡</m:t>
                          </m:r>
                        </m:e>
                      </m:d>
                    </m:num>
                    <m:den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𝐶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𝑆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.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𝐴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𝑜𝑓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 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</a:rPr>
                        <m:t>𝑝𝑖𝑝𝑒</m:t>
                      </m:r>
                    </m:den>
                  </m:f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</a:rPr>
                    <m:t>((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&lt;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53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%→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1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𝐶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&lt;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31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%→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2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𝐶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&lt;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40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%→+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3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𝐶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</a:rPr>
                    <m:t>))</m:t>
                  </m:r>
                </m:oMath>
              </a14:m>
              <a:endParaRPr kumimoji="0" lang="en-GB" sz="12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 Math"/>
                <a:ea typeface="Cambria Math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</a:t>
              </a: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A(t)=A1+A2+A3+...        </a:t>
              </a:r>
              <a14:m>
                <m:oMath xmlns:m="http://schemas.openxmlformats.org/officeDocument/2006/math"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𝐴</m:t>
                  </m:r>
                  <m:r>
                    <a:rPr kumimoji="0" lang="en-GB" sz="1200" b="0" i="1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=</m:t>
                  </m:r>
                  <m:d>
                    <m:d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kumimoji="0" lang="el-GR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+mn-ea"/>
                              <a:cs typeface="+mn-cs"/>
                            </a:rPr>
                            <m:t>𝜋</m:t>
                          </m:r>
                        </m:num>
                        <m:den>
                          <m:r>
                            <a:rPr kumimoji="0" lang="en-GB" sz="12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+mn-ea"/>
                              <a:cs typeface="+mn-cs"/>
                            </a:rPr>
                            <m:t>4</m:t>
                          </m:r>
                        </m:den>
                      </m:f>
                    </m:e>
                  </m:d>
                  <m:sSup>
                    <m:sSup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𝐷</m:t>
                      </m:r>
                    </m:e>
                    <m:sup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</m:sup>
                  </m:sSup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0</m:t>
                  </m:r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.</m:t>
                  </m:r>
                  <m:r>
                    <a:rPr kumimoji="0" lang="en-GB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79</m:t>
                  </m:r>
                  <m:sSup>
                    <m:sSupPr>
                      <m:ctrlP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𝐷</m:t>
                      </m:r>
                    </m:e>
                    <m:sup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  <m:r>
                        <a:rPr kumimoji="0" lang="en-GB" sz="12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</m:sup>
                  </m:sSup>
                </m:oMath>
              </a14:m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where : A1 -1 cable in pipe  A2- 2 cable in pipe  A3-3cable in pipe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A(T)= total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C.S.A of cableinside pipe   D=outside dimmeter of cable from catalogue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max occupancy ratio   :1C=53%fill  , 2C=31%fill  3C+=40%fill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F84B52-FA00-473B-B46C-D060EB5841CE}"/>
                </a:ext>
              </a:extLst>
            </xdr:cNvPr>
            <xdr:cNvSpPr txBox="1"/>
          </xdr:nvSpPr>
          <xdr:spPr>
            <a:xfrm>
              <a:off x="12833985" y="257175"/>
              <a:ext cx="7448550" cy="131445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𝐹.𝑅=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𝐶.𝑆.𝐴 𝑜𝑓 𝑐𝑎𝑏𝑙𝑒𝑠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𝐶.𝑆.𝐴 𝑜𝑓 𝑝𝑖𝑝𝑒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∗100=𝐴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𝑡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)/(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𝐶.𝑆.𝐴 𝑜𝑓 𝑝𝑖𝑝𝑒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</a:rPr>
                <a:t>((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</a:rPr>
                <a:t>&lt;53%→1𝐶&lt;31%→2𝐶&lt;40%→+3𝐶))</a:t>
              </a:r>
              <a:endParaRPr kumimoji="0" lang="en-GB" sz="12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 Math"/>
                <a:ea typeface="Cambria Math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</a:t>
              </a: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A(t)=A1+A2+A3+...       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𝐴=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0" lang="el-GR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𝜋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4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𝐷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2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=0.79𝐷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2 </a:t>
              </a:r>
              <a:r>
                <a:rPr kumimoji="0" lang="en-GB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0" lang="en-GB" sz="105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" panose="020F0302020204030204"/>
                </a:rPr>
                <a:t> where : A1 -1 cable in pipe  A2- 2 cable in pipe  A3-3cable in pipe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      A(T)= total </a:t>
              </a: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C.S.A of cableinside pipe   D=outside dimmeter of cable from catalogue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</a:rPr>
                <a:t>max occupancy ratio   :1C=53%fill  , 2C=31%fill  3C+=40%fill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GB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5"/>
  <sheetViews>
    <sheetView topLeftCell="A55" zoomScale="85" zoomScaleNormal="85" workbookViewId="0">
      <selection activeCell="I76" sqref="I76"/>
    </sheetView>
  </sheetViews>
  <sheetFormatPr defaultColWidth="9" defaultRowHeight="13.8" x14ac:dyDescent="0.25"/>
  <cols>
    <col min="1" max="1" width="8.296875" style="10" bestFit="1" customWidth="1"/>
    <col min="2" max="2" width="29.09765625" style="10" customWidth="1"/>
    <col min="3" max="3" width="7.5" style="10" bestFit="1" customWidth="1"/>
    <col min="4" max="4" width="13.19921875" style="10" customWidth="1"/>
    <col min="5" max="5" width="13" style="10" customWidth="1"/>
    <col min="6" max="6" width="14.296875" style="10" customWidth="1"/>
    <col min="7" max="7" width="12" style="10" customWidth="1"/>
    <col min="8" max="8" width="15.8984375" style="10" customWidth="1"/>
    <col min="9" max="9" width="12.19921875" style="10" customWidth="1"/>
    <col min="10" max="10" width="13.69921875" style="10" customWidth="1"/>
    <col min="11" max="11" width="15.19921875" style="11" customWidth="1"/>
    <col min="12" max="12" width="29.09765625" style="11" bestFit="1" customWidth="1"/>
    <col min="13" max="13" width="18.69921875" style="10" customWidth="1"/>
    <col min="14" max="14" width="8.69921875" style="10" customWidth="1"/>
    <col min="15" max="15" width="13" style="10" customWidth="1"/>
    <col min="16" max="16" width="11.296875" style="10" customWidth="1"/>
    <col min="17" max="17" width="10.296875" style="10" customWidth="1"/>
    <col min="18" max="18" width="12.796875" style="10" customWidth="1"/>
    <col min="19" max="19" width="16.19921875" style="10" bestFit="1" customWidth="1"/>
    <col min="20" max="20" width="13" style="10" customWidth="1"/>
    <col min="21" max="21" width="12.09765625" style="10" customWidth="1"/>
    <col min="22" max="16384" width="9" style="10"/>
  </cols>
  <sheetData>
    <row r="1" spans="1:21" ht="15" customHeight="1" thickTop="1" thickBot="1" x14ac:dyDescent="0.3">
      <c r="A1" s="146" t="s">
        <v>28</v>
      </c>
      <c r="B1" s="147"/>
      <c r="C1" s="147"/>
      <c r="D1" s="147"/>
      <c r="E1" s="147"/>
      <c r="F1" s="148" t="s">
        <v>27</v>
      </c>
      <c r="G1" s="148"/>
      <c r="H1" s="148"/>
      <c r="I1" s="148"/>
      <c r="J1" s="149"/>
      <c r="K1" s="36"/>
      <c r="L1" s="2"/>
      <c r="M1" s="150" t="s">
        <v>0</v>
      </c>
      <c r="N1" s="150"/>
      <c r="O1" s="150"/>
      <c r="P1" s="151" t="s">
        <v>29</v>
      </c>
      <c r="Q1" s="151"/>
      <c r="R1" s="151"/>
      <c r="S1" s="151"/>
      <c r="T1" s="151"/>
      <c r="U1" s="151"/>
    </row>
    <row r="2" spans="1:21" ht="33.75" customHeight="1" thickTop="1" thickBot="1" x14ac:dyDescent="0.3">
      <c r="A2" s="152"/>
      <c r="B2" s="153"/>
      <c r="C2" s="153"/>
      <c r="D2" s="153"/>
      <c r="E2" s="153"/>
      <c r="F2" s="153"/>
      <c r="G2" s="153"/>
      <c r="H2" s="153"/>
      <c r="I2" s="153"/>
      <c r="J2" s="154"/>
      <c r="K2" s="37"/>
      <c r="L2" s="9"/>
      <c r="M2" s="153"/>
      <c r="N2" s="153"/>
      <c r="O2" s="153"/>
      <c r="P2" s="153"/>
      <c r="Q2" s="153"/>
      <c r="R2" s="153"/>
      <c r="S2" s="153"/>
      <c r="T2" s="153"/>
      <c r="U2" s="153"/>
    </row>
    <row r="3" spans="1:21" ht="51.75" customHeight="1" thickTop="1" thickBot="1" x14ac:dyDescent="0.3">
      <c r="A3" s="152"/>
      <c r="B3" s="153"/>
      <c r="C3" s="153"/>
      <c r="D3" s="153"/>
      <c r="E3" s="153"/>
      <c r="F3" s="153"/>
      <c r="G3" s="153"/>
      <c r="H3" s="153"/>
      <c r="I3" s="153"/>
      <c r="J3" s="154"/>
      <c r="K3" s="37"/>
      <c r="L3" s="9"/>
      <c r="M3" s="153"/>
      <c r="N3" s="153"/>
      <c r="O3" s="153"/>
      <c r="P3" s="153"/>
      <c r="Q3" s="153"/>
      <c r="R3" s="153"/>
      <c r="S3" s="153"/>
      <c r="T3" s="153"/>
      <c r="U3" s="153"/>
    </row>
    <row r="4" spans="1:21" ht="21.75" customHeight="1" thickTop="1" thickBot="1" x14ac:dyDescent="0.3">
      <c r="A4" s="152"/>
      <c r="B4" s="153"/>
      <c r="C4" s="153"/>
      <c r="D4" s="153"/>
      <c r="E4" s="153"/>
      <c r="F4" s="153"/>
      <c r="G4" s="153"/>
      <c r="H4" s="153"/>
      <c r="I4" s="153"/>
      <c r="J4" s="154"/>
      <c r="K4" s="37"/>
      <c r="L4" s="9"/>
      <c r="M4" s="155"/>
      <c r="N4" s="155"/>
      <c r="O4" s="155"/>
      <c r="P4" s="155"/>
      <c r="Q4" s="155"/>
      <c r="R4" s="155"/>
      <c r="S4" s="155"/>
      <c r="T4" s="155"/>
      <c r="U4" s="155"/>
    </row>
    <row r="5" spans="1:21" ht="39.6" customHeight="1" thickTop="1" thickBot="1" x14ac:dyDescent="0.3">
      <c r="A5" s="134" t="s">
        <v>1</v>
      </c>
      <c r="B5" s="135"/>
      <c r="C5" s="135"/>
      <c r="D5" s="135"/>
      <c r="E5" s="135"/>
      <c r="F5" s="135"/>
      <c r="G5" s="135"/>
      <c r="H5" s="135"/>
      <c r="I5" s="135"/>
      <c r="J5" s="136"/>
      <c r="K5" s="119"/>
      <c r="L5" s="119"/>
      <c r="M5" s="137" t="s">
        <v>2</v>
      </c>
      <c r="N5" s="138"/>
      <c r="O5" s="138"/>
      <c r="P5" s="138"/>
      <c r="Q5" s="138"/>
      <c r="R5" s="138"/>
      <c r="S5" s="138"/>
      <c r="T5" s="138"/>
      <c r="U5" s="139"/>
    </row>
    <row r="6" spans="1:21" ht="16.8" thickTop="1" thickBot="1" x14ac:dyDescent="0.3">
      <c r="A6" s="31" t="s">
        <v>3</v>
      </c>
      <c r="B6" s="1"/>
      <c r="C6" s="140" t="s">
        <v>4</v>
      </c>
      <c r="D6" s="140"/>
      <c r="E6" s="140"/>
      <c r="F6" s="140"/>
      <c r="G6" s="140" t="s">
        <v>5</v>
      </c>
      <c r="H6" s="140"/>
      <c r="I6" s="140" t="s">
        <v>6</v>
      </c>
      <c r="J6" s="141"/>
      <c r="K6" s="120"/>
      <c r="L6" s="120"/>
      <c r="M6" s="31" t="s">
        <v>3</v>
      </c>
      <c r="N6" s="140" t="s">
        <v>7</v>
      </c>
      <c r="O6" s="140"/>
      <c r="P6" s="140"/>
      <c r="Q6" s="140"/>
      <c r="R6" s="140"/>
      <c r="S6" s="1" t="s">
        <v>8</v>
      </c>
      <c r="T6" s="140" t="s">
        <v>6</v>
      </c>
      <c r="U6" s="141"/>
    </row>
    <row r="7" spans="1:21" ht="42.6" thickTop="1" thickBot="1" x14ac:dyDescent="0.3">
      <c r="A7" s="38" t="s">
        <v>9</v>
      </c>
      <c r="B7" s="182" t="s">
        <v>10</v>
      </c>
      <c r="C7" s="182" t="s">
        <v>11</v>
      </c>
      <c r="D7" s="182" t="s">
        <v>12</v>
      </c>
      <c r="E7" s="182" t="s">
        <v>13</v>
      </c>
      <c r="F7" s="182" t="s">
        <v>14</v>
      </c>
      <c r="G7" s="182" t="s">
        <v>15</v>
      </c>
      <c r="H7" s="182" t="s">
        <v>16</v>
      </c>
      <c r="I7" s="182" t="s">
        <v>17</v>
      </c>
      <c r="J7" s="183" t="s">
        <v>18</v>
      </c>
      <c r="K7" s="120"/>
      <c r="L7" s="120"/>
      <c r="M7" s="32" t="s">
        <v>19</v>
      </c>
      <c r="N7" s="3" t="s">
        <v>20</v>
      </c>
      <c r="O7" s="2" t="s">
        <v>21</v>
      </c>
      <c r="P7" s="3" t="s">
        <v>22</v>
      </c>
      <c r="Q7" s="3" t="s">
        <v>23</v>
      </c>
      <c r="R7" s="3" t="s">
        <v>24</v>
      </c>
      <c r="S7" s="2" t="s">
        <v>30</v>
      </c>
      <c r="T7" s="3" t="s">
        <v>25</v>
      </c>
      <c r="U7" s="33" t="s">
        <v>18</v>
      </c>
    </row>
    <row r="8" spans="1:21" ht="18" customHeight="1" thickTop="1" x14ac:dyDescent="0.25">
      <c r="A8" s="131" t="s">
        <v>110</v>
      </c>
      <c r="B8" s="132"/>
      <c r="C8" s="132"/>
      <c r="D8" s="132"/>
      <c r="E8" s="132"/>
      <c r="F8" s="132"/>
      <c r="G8" s="132"/>
      <c r="H8" s="132"/>
      <c r="I8" s="132"/>
      <c r="J8" s="133"/>
      <c r="K8" s="120"/>
      <c r="L8" s="120"/>
      <c r="M8" s="131" t="s">
        <v>42</v>
      </c>
      <c r="N8" s="132"/>
      <c r="O8" s="132"/>
      <c r="P8" s="132"/>
      <c r="Q8" s="132"/>
      <c r="R8" s="132"/>
      <c r="S8" s="132"/>
      <c r="T8" s="132"/>
      <c r="U8" s="133"/>
    </row>
    <row r="9" spans="1:21" ht="18" customHeight="1" x14ac:dyDescent="0.25">
      <c r="A9" s="39">
        <v>1</v>
      </c>
      <c r="B9" s="28" t="s">
        <v>47</v>
      </c>
      <c r="C9" s="28">
        <f t="shared" ref="C9:C17" si="0">1.25*J184</f>
        <v>2500</v>
      </c>
      <c r="D9" s="28">
        <f t="shared" ref="D9:D61" si="1">C9*0.9</f>
        <v>2250</v>
      </c>
      <c r="E9" s="28">
        <v>220</v>
      </c>
      <c r="F9" s="28">
        <f>D9/E9</f>
        <v>10.227272727272727</v>
      </c>
      <c r="G9" s="28">
        <f t="shared" ref="G9:G66" si="2">I76</f>
        <v>185.8</v>
      </c>
      <c r="H9" s="28">
        <v>7.66</v>
      </c>
      <c r="I9" s="28">
        <f>(2*F9*H9*G9*100)/(E9*1000)</f>
        <v>13.232491735537192</v>
      </c>
      <c r="J9" s="40" t="s">
        <v>26</v>
      </c>
      <c r="K9" s="120"/>
      <c r="L9" s="120"/>
      <c r="M9" s="34">
        <f>A9</f>
        <v>1</v>
      </c>
      <c r="N9" s="4">
        <v>11.6</v>
      </c>
      <c r="O9" s="4">
        <f t="shared" ref="O9" si="3">(0.79*N9*N9)</f>
        <v>106.30239999999999</v>
      </c>
      <c r="P9" s="4">
        <v>0</v>
      </c>
      <c r="Q9" s="4">
        <v>0</v>
      </c>
      <c r="R9" s="4">
        <f t="shared" ref="R9" si="4">SUM(O9:Q9)</f>
        <v>106.30239999999999</v>
      </c>
      <c r="S9" s="4">
        <v>352.81</v>
      </c>
      <c r="T9" s="4">
        <f>(R9/S9)*100</f>
        <v>30.130211728692498</v>
      </c>
      <c r="U9" s="35" t="s">
        <v>26</v>
      </c>
    </row>
    <row r="10" spans="1:21" ht="18" customHeight="1" x14ac:dyDescent="0.25">
      <c r="A10" s="39">
        <v>2</v>
      </c>
      <c r="B10" s="28" t="s">
        <v>47</v>
      </c>
      <c r="C10" s="28">
        <f t="shared" si="0"/>
        <v>2000</v>
      </c>
      <c r="D10" s="28">
        <f t="shared" si="1"/>
        <v>1800</v>
      </c>
      <c r="E10" s="28">
        <v>220</v>
      </c>
      <c r="F10" s="28">
        <f t="shared" ref="F10:F61" si="5">D10/E10</f>
        <v>8.1818181818181817</v>
      </c>
      <c r="G10" s="28">
        <f t="shared" si="2"/>
        <v>167.8</v>
      </c>
      <c r="H10" s="28">
        <v>7.66</v>
      </c>
      <c r="I10" s="28">
        <f t="shared" ref="I10:I66" si="6">(2*F10*H10*G10*100)/(E10*1000)</f>
        <v>9.5604396694214895</v>
      </c>
      <c r="J10" s="40" t="s">
        <v>26</v>
      </c>
      <c r="K10" s="120"/>
      <c r="L10" s="120"/>
      <c r="M10" s="34">
        <f t="shared" ref="M10:M66" si="7">A10</f>
        <v>2</v>
      </c>
      <c r="N10" s="4">
        <v>11.6</v>
      </c>
      <c r="O10" s="4">
        <f t="shared" ref="O10:O66" si="8">(0.79*N10*N10)</f>
        <v>106.30239999999999</v>
      </c>
      <c r="P10" s="4">
        <v>0</v>
      </c>
      <c r="Q10" s="4">
        <v>0</v>
      </c>
      <c r="R10" s="4">
        <f t="shared" ref="R10:R66" si="9">SUM(O10:Q10)</f>
        <v>106.30239999999999</v>
      </c>
      <c r="S10" s="4">
        <v>352.81</v>
      </c>
      <c r="T10" s="4">
        <f t="shared" ref="T10:T66" si="10">(R10/S10)*100</f>
        <v>30.130211728692498</v>
      </c>
      <c r="U10" s="35" t="s">
        <v>26</v>
      </c>
    </row>
    <row r="11" spans="1:21" ht="18" customHeight="1" x14ac:dyDescent="0.25">
      <c r="A11" s="39">
        <v>3</v>
      </c>
      <c r="B11" s="28" t="s">
        <v>47</v>
      </c>
      <c r="C11" s="28">
        <f t="shared" si="0"/>
        <v>1500</v>
      </c>
      <c r="D11" s="28">
        <f t="shared" si="1"/>
        <v>1350</v>
      </c>
      <c r="E11" s="28">
        <v>220</v>
      </c>
      <c r="F11" s="28">
        <f t="shared" si="5"/>
        <v>6.1363636363636367</v>
      </c>
      <c r="G11" s="28">
        <f t="shared" si="2"/>
        <v>140.6</v>
      </c>
      <c r="H11" s="28">
        <v>7.66</v>
      </c>
      <c r="I11" s="28">
        <f t="shared" si="6"/>
        <v>6.0080355371900831</v>
      </c>
      <c r="J11" s="40" t="s">
        <v>26</v>
      </c>
      <c r="K11" s="120"/>
      <c r="L11" s="120"/>
      <c r="M11" s="34">
        <f t="shared" si="7"/>
        <v>3</v>
      </c>
      <c r="N11" s="4">
        <v>11.6</v>
      </c>
      <c r="O11" s="4">
        <f t="shared" si="8"/>
        <v>106.30239999999999</v>
      </c>
      <c r="P11" s="4">
        <v>0</v>
      </c>
      <c r="Q11" s="4">
        <v>0</v>
      </c>
      <c r="R11" s="4">
        <f t="shared" si="9"/>
        <v>106.30239999999999</v>
      </c>
      <c r="S11" s="4">
        <v>352.81</v>
      </c>
      <c r="T11" s="4">
        <f t="shared" si="10"/>
        <v>30.130211728692498</v>
      </c>
      <c r="U11" s="35" t="s">
        <v>26</v>
      </c>
    </row>
    <row r="12" spans="1:21" ht="18" customHeight="1" x14ac:dyDescent="0.25">
      <c r="A12" s="39">
        <v>4</v>
      </c>
      <c r="B12" s="28" t="s">
        <v>47</v>
      </c>
      <c r="C12" s="28">
        <f t="shared" si="0"/>
        <v>2000</v>
      </c>
      <c r="D12" s="28">
        <f t="shared" si="1"/>
        <v>1800</v>
      </c>
      <c r="E12" s="28">
        <v>220</v>
      </c>
      <c r="F12" s="28">
        <f t="shared" si="5"/>
        <v>8.1818181818181817</v>
      </c>
      <c r="G12" s="28">
        <f t="shared" si="2"/>
        <v>171.8</v>
      </c>
      <c r="H12" s="28">
        <v>7.66</v>
      </c>
      <c r="I12" s="28">
        <f t="shared" si="6"/>
        <v>9.7883404958677698</v>
      </c>
      <c r="J12" s="40" t="s">
        <v>26</v>
      </c>
      <c r="K12" s="120"/>
      <c r="L12" s="120"/>
      <c r="M12" s="34">
        <f t="shared" si="7"/>
        <v>4</v>
      </c>
      <c r="N12" s="4">
        <v>11.6</v>
      </c>
      <c r="O12" s="4">
        <f t="shared" si="8"/>
        <v>106.30239999999999</v>
      </c>
      <c r="P12" s="4">
        <v>0</v>
      </c>
      <c r="Q12" s="4">
        <v>0</v>
      </c>
      <c r="R12" s="4">
        <f t="shared" si="9"/>
        <v>106.30239999999999</v>
      </c>
      <c r="S12" s="4">
        <v>352.81</v>
      </c>
      <c r="T12" s="4">
        <f t="shared" si="10"/>
        <v>30.130211728692498</v>
      </c>
      <c r="U12" s="35" t="s">
        <v>26</v>
      </c>
    </row>
    <row r="13" spans="1:21" ht="18" customHeight="1" x14ac:dyDescent="0.25">
      <c r="A13" s="39">
        <v>5</v>
      </c>
      <c r="B13" s="28" t="s">
        <v>47</v>
      </c>
      <c r="C13" s="28">
        <f t="shared" si="0"/>
        <v>0</v>
      </c>
      <c r="D13" s="28">
        <f t="shared" si="1"/>
        <v>0</v>
      </c>
      <c r="E13" s="28">
        <v>220</v>
      </c>
      <c r="F13" s="28">
        <f t="shared" si="5"/>
        <v>0</v>
      </c>
      <c r="G13" s="28">
        <f t="shared" si="2"/>
        <v>101</v>
      </c>
      <c r="H13" s="28">
        <v>7.66</v>
      </c>
      <c r="I13" s="28">
        <f t="shared" si="6"/>
        <v>0</v>
      </c>
      <c r="J13" s="40" t="s">
        <v>26</v>
      </c>
      <c r="K13" s="120"/>
      <c r="L13" s="120"/>
      <c r="M13" s="34">
        <f t="shared" si="7"/>
        <v>5</v>
      </c>
      <c r="N13" s="4">
        <v>11.6</v>
      </c>
      <c r="O13" s="4">
        <f t="shared" si="8"/>
        <v>106.30239999999999</v>
      </c>
      <c r="P13" s="4">
        <v>0</v>
      </c>
      <c r="Q13" s="4">
        <v>0</v>
      </c>
      <c r="R13" s="4">
        <f t="shared" si="9"/>
        <v>106.30239999999999</v>
      </c>
      <c r="S13" s="4">
        <v>352.81</v>
      </c>
      <c r="T13" s="4">
        <f t="shared" si="10"/>
        <v>30.130211728692498</v>
      </c>
      <c r="U13" s="35" t="s">
        <v>26</v>
      </c>
    </row>
    <row r="14" spans="1:21" ht="18" customHeight="1" x14ac:dyDescent="0.25">
      <c r="A14" s="39">
        <v>6</v>
      </c>
      <c r="B14" s="28" t="s">
        <v>47</v>
      </c>
      <c r="C14" s="28">
        <f t="shared" si="0"/>
        <v>1250</v>
      </c>
      <c r="D14" s="28">
        <f t="shared" si="1"/>
        <v>1125</v>
      </c>
      <c r="E14" s="28">
        <v>220</v>
      </c>
      <c r="F14" s="28">
        <f t="shared" si="5"/>
        <v>5.1136363636363633</v>
      </c>
      <c r="G14" s="28">
        <f t="shared" si="2"/>
        <v>119</v>
      </c>
      <c r="H14" s="28">
        <v>7.66</v>
      </c>
      <c r="I14" s="28">
        <f t="shared" si="6"/>
        <v>4.2375309917355377</v>
      </c>
      <c r="J14" s="40" t="s">
        <v>26</v>
      </c>
      <c r="K14" s="120"/>
      <c r="L14" s="120"/>
      <c r="M14" s="34">
        <f t="shared" si="7"/>
        <v>6</v>
      </c>
      <c r="N14" s="4">
        <v>11.6</v>
      </c>
      <c r="O14" s="4">
        <f t="shared" si="8"/>
        <v>106.30239999999999</v>
      </c>
      <c r="P14" s="4">
        <v>0</v>
      </c>
      <c r="Q14" s="4">
        <v>0</v>
      </c>
      <c r="R14" s="4">
        <f t="shared" si="9"/>
        <v>106.30239999999999</v>
      </c>
      <c r="S14" s="4">
        <v>352.81</v>
      </c>
      <c r="T14" s="4">
        <f t="shared" si="10"/>
        <v>30.130211728692498</v>
      </c>
      <c r="U14" s="35" t="s">
        <v>26</v>
      </c>
    </row>
    <row r="15" spans="1:21" ht="18" customHeight="1" x14ac:dyDescent="0.25">
      <c r="A15" s="39">
        <v>7</v>
      </c>
      <c r="B15" s="28" t="s">
        <v>47</v>
      </c>
      <c r="C15" s="28">
        <f t="shared" si="0"/>
        <v>1000</v>
      </c>
      <c r="D15" s="28">
        <f t="shared" si="1"/>
        <v>900</v>
      </c>
      <c r="E15" s="28">
        <v>220</v>
      </c>
      <c r="F15" s="28">
        <f t="shared" si="5"/>
        <v>4.0909090909090908</v>
      </c>
      <c r="G15" s="28">
        <f t="shared" si="2"/>
        <v>103.4</v>
      </c>
      <c r="H15" s="28">
        <v>7.66</v>
      </c>
      <c r="I15" s="28">
        <f t="shared" si="6"/>
        <v>2.9456181818181819</v>
      </c>
      <c r="J15" s="40" t="s">
        <v>26</v>
      </c>
      <c r="K15" s="120"/>
      <c r="L15" s="120"/>
      <c r="M15" s="34">
        <f t="shared" si="7"/>
        <v>7</v>
      </c>
      <c r="N15" s="4">
        <v>11.6</v>
      </c>
      <c r="O15" s="4">
        <f t="shared" si="8"/>
        <v>106.30239999999999</v>
      </c>
      <c r="P15" s="4">
        <v>0</v>
      </c>
      <c r="Q15" s="4">
        <v>0</v>
      </c>
      <c r="R15" s="4">
        <f t="shared" si="9"/>
        <v>106.30239999999999</v>
      </c>
      <c r="S15" s="4">
        <v>352.81</v>
      </c>
      <c r="T15" s="4">
        <f t="shared" si="10"/>
        <v>30.130211728692498</v>
      </c>
      <c r="U15" s="35" t="s">
        <v>26</v>
      </c>
    </row>
    <row r="16" spans="1:21" ht="18" customHeight="1" x14ac:dyDescent="0.25">
      <c r="A16" s="39">
        <v>8</v>
      </c>
      <c r="B16" s="28" t="s">
        <v>47</v>
      </c>
      <c r="C16" s="28">
        <f t="shared" si="0"/>
        <v>1250</v>
      </c>
      <c r="D16" s="28">
        <f t="shared" si="1"/>
        <v>1125</v>
      </c>
      <c r="E16" s="28">
        <v>220</v>
      </c>
      <c r="F16" s="28">
        <f t="shared" si="5"/>
        <v>5.1136363636363633</v>
      </c>
      <c r="G16" s="28">
        <f t="shared" si="2"/>
        <v>128</v>
      </c>
      <c r="H16" s="28">
        <v>7.66</v>
      </c>
      <c r="I16" s="28">
        <f t="shared" si="6"/>
        <v>4.55801652892562</v>
      </c>
      <c r="J16" s="40" t="s">
        <v>26</v>
      </c>
      <c r="K16" s="120"/>
      <c r="L16" s="120"/>
      <c r="M16" s="34">
        <f t="shared" si="7"/>
        <v>8</v>
      </c>
      <c r="N16" s="4">
        <v>11.6</v>
      </c>
      <c r="O16" s="4">
        <f t="shared" si="8"/>
        <v>106.30239999999999</v>
      </c>
      <c r="P16" s="4">
        <v>0</v>
      </c>
      <c r="Q16" s="4">
        <v>0</v>
      </c>
      <c r="R16" s="4">
        <f t="shared" si="9"/>
        <v>106.30239999999999</v>
      </c>
      <c r="S16" s="4">
        <v>352.81</v>
      </c>
      <c r="T16" s="4">
        <f t="shared" si="10"/>
        <v>30.130211728692498</v>
      </c>
      <c r="U16" s="35" t="s">
        <v>26</v>
      </c>
    </row>
    <row r="17" spans="1:21" ht="14.4" x14ac:dyDescent="0.25">
      <c r="A17" s="39">
        <v>9</v>
      </c>
      <c r="B17" s="28" t="s">
        <v>47</v>
      </c>
      <c r="C17" s="28">
        <f t="shared" si="0"/>
        <v>1500</v>
      </c>
      <c r="D17" s="28">
        <f t="shared" si="1"/>
        <v>1350</v>
      </c>
      <c r="E17" s="28">
        <v>220</v>
      </c>
      <c r="F17" s="28">
        <f t="shared" si="5"/>
        <v>6.1363636363636367</v>
      </c>
      <c r="G17" s="28">
        <f t="shared" si="2"/>
        <v>105.6</v>
      </c>
      <c r="H17" s="28">
        <v>7.66</v>
      </c>
      <c r="I17" s="28">
        <f t="shared" si="6"/>
        <v>4.5124363636363638</v>
      </c>
      <c r="J17" s="40" t="s">
        <v>26</v>
      </c>
      <c r="K17" s="120"/>
      <c r="L17" s="120"/>
      <c r="M17" s="34">
        <f t="shared" si="7"/>
        <v>9</v>
      </c>
      <c r="N17" s="4">
        <v>11.6</v>
      </c>
      <c r="O17" s="4">
        <f t="shared" si="8"/>
        <v>106.30239999999999</v>
      </c>
      <c r="P17" s="4">
        <v>0</v>
      </c>
      <c r="Q17" s="4">
        <v>0</v>
      </c>
      <c r="R17" s="4">
        <f t="shared" si="9"/>
        <v>106.30239999999999</v>
      </c>
      <c r="S17" s="4">
        <v>352.81</v>
      </c>
      <c r="T17" s="4">
        <f t="shared" si="10"/>
        <v>30.130211728692498</v>
      </c>
      <c r="U17" s="35" t="s">
        <v>26</v>
      </c>
    </row>
    <row r="18" spans="1:21" ht="14.4" x14ac:dyDescent="0.25">
      <c r="A18" s="39">
        <v>11</v>
      </c>
      <c r="B18" s="28" t="s">
        <v>47</v>
      </c>
      <c r="C18" s="28">
        <f t="shared" ref="C18:C49" si="11">1.25*J194</f>
        <v>1750</v>
      </c>
      <c r="D18" s="28">
        <f t="shared" si="1"/>
        <v>1575</v>
      </c>
      <c r="E18" s="28">
        <v>220</v>
      </c>
      <c r="F18" s="28">
        <f t="shared" si="5"/>
        <v>7.1590909090909092</v>
      </c>
      <c r="G18" s="28">
        <f t="shared" si="2"/>
        <v>-7</v>
      </c>
      <c r="H18" s="28">
        <v>7.66</v>
      </c>
      <c r="I18" s="28">
        <f t="shared" si="6"/>
        <v>-0.34897314049586781</v>
      </c>
      <c r="J18" s="40" t="s">
        <v>26</v>
      </c>
      <c r="K18" s="120"/>
      <c r="L18" s="120"/>
      <c r="M18" s="34">
        <f t="shared" si="7"/>
        <v>11</v>
      </c>
      <c r="N18" s="4">
        <v>11.6</v>
      </c>
      <c r="O18" s="4">
        <f t="shared" si="8"/>
        <v>106.30239999999999</v>
      </c>
      <c r="P18" s="4">
        <v>0</v>
      </c>
      <c r="Q18" s="4">
        <v>0</v>
      </c>
      <c r="R18" s="4">
        <f t="shared" si="9"/>
        <v>106.30239999999999</v>
      </c>
      <c r="S18" s="4">
        <v>352.81</v>
      </c>
      <c r="T18" s="4">
        <f t="shared" si="10"/>
        <v>30.130211728692498</v>
      </c>
      <c r="U18" s="35" t="s">
        <v>26</v>
      </c>
    </row>
    <row r="19" spans="1:21" ht="14.4" x14ac:dyDescent="0.25">
      <c r="A19" s="39">
        <v>12</v>
      </c>
      <c r="B19" s="28" t="s">
        <v>47</v>
      </c>
      <c r="C19" s="28">
        <f t="shared" si="11"/>
        <v>1000</v>
      </c>
      <c r="D19" s="28">
        <f t="shared" si="1"/>
        <v>900</v>
      </c>
      <c r="E19" s="28">
        <v>220</v>
      </c>
      <c r="F19" s="28">
        <f t="shared" si="5"/>
        <v>4.0909090909090908</v>
      </c>
      <c r="G19" s="28">
        <f t="shared" si="2"/>
        <v>96.2</v>
      </c>
      <c r="H19" s="28">
        <v>7.66</v>
      </c>
      <c r="I19" s="28">
        <f t="shared" si="6"/>
        <v>2.7405074380165289</v>
      </c>
      <c r="J19" s="40" t="s">
        <v>26</v>
      </c>
      <c r="K19" s="120"/>
      <c r="L19" s="120"/>
      <c r="M19" s="34">
        <f t="shared" si="7"/>
        <v>12</v>
      </c>
      <c r="N19" s="4">
        <v>11.6</v>
      </c>
      <c r="O19" s="4">
        <f t="shared" si="8"/>
        <v>106.30239999999999</v>
      </c>
      <c r="P19" s="4">
        <v>0</v>
      </c>
      <c r="Q19" s="4">
        <v>0</v>
      </c>
      <c r="R19" s="4">
        <f t="shared" si="9"/>
        <v>106.30239999999999</v>
      </c>
      <c r="S19" s="4">
        <v>352.81</v>
      </c>
      <c r="T19" s="4">
        <f t="shared" si="10"/>
        <v>30.130211728692498</v>
      </c>
      <c r="U19" s="35" t="s">
        <v>26</v>
      </c>
    </row>
    <row r="20" spans="1:21" ht="14.4" x14ac:dyDescent="0.25">
      <c r="A20" s="39">
        <v>13</v>
      </c>
      <c r="B20" s="28" t="s">
        <v>47</v>
      </c>
      <c r="C20" s="28">
        <f t="shared" si="11"/>
        <v>1750</v>
      </c>
      <c r="D20" s="28">
        <f t="shared" si="1"/>
        <v>1575</v>
      </c>
      <c r="E20" s="28">
        <v>220</v>
      </c>
      <c r="F20" s="28">
        <f t="shared" si="5"/>
        <v>7.1590909090909092</v>
      </c>
      <c r="G20" s="28">
        <f t="shared" si="2"/>
        <v>68.400000000000006</v>
      </c>
      <c r="H20" s="28">
        <v>7.66</v>
      </c>
      <c r="I20" s="28">
        <f t="shared" si="6"/>
        <v>3.4099661157024803</v>
      </c>
      <c r="J20" s="40" t="s">
        <v>26</v>
      </c>
      <c r="K20" s="120"/>
      <c r="L20" s="120"/>
      <c r="M20" s="34">
        <f t="shared" si="7"/>
        <v>13</v>
      </c>
      <c r="N20" s="4">
        <v>11.6</v>
      </c>
      <c r="O20" s="4">
        <f t="shared" si="8"/>
        <v>106.30239999999999</v>
      </c>
      <c r="P20" s="4">
        <v>0</v>
      </c>
      <c r="Q20" s="4">
        <v>0</v>
      </c>
      <c r="R20" s="4">
        <f t="shared" si="9"/>
        <v>106.30239999999999</v>
      </c>
      <c r="S20" s="4">
        <v>352.81</v>
      </c>
      <c r="T20" s="4">
        <f t="shared" si="10"/>
        <v>30.130211728692498</v>
      </c>
      <c r="U20" s="35" t="s">
        <v>26</v>
      </c>
    </row>
    <row r="21" spans="1:21" ht="14.4" x14ac:dyDescent="0.25">
      <c r="A21" s="39">
        <v>14</v>
      </c>
      <c r="B21" s="28" t="s">
        <v>47</v>
      </c>
      <c r="C21" s="28">
        <f t="shared" si="11"/>
        <v>1750</v>
      </c>
      <c r="D21" s="28">
        <f t="shared" si="1"/>
        <v>1575</v>
      </c>
      <c r="E21" s="28">
        <v>220</v>
      </c>
      <c r="F21" s="28">
        <f t="shared" si="5"/>
        <v>7.1590909090909092</v>
      </c>
      <c r="G21" s="28">
        <f t="shared" si="2"/>
        <v>197.2</v>
      </c>
      <c r="H21" s="28">
        <v>7.66</v>
      </c>
      <c r="I21" s="28">
        <f t="shared" si="6"/>
        <v>9.8310719008264442</v>
      </c>
      <c r="J21" s="40" t="s">
        <v>26</v>
      </c>
      <c r="K21" s="120"/>
      <c r="L21" s="120"/>
      <c r="M21" s="34">
        <f t="shared" si="7"/>
        <v>14</v>
      </c>
      <c r="N21" s="4">
        <v>11.6</v>
      </c>
      <c r="O21" s="4">
        <f t="shared" si="8"/>
        <v>106.30239999999999</v>
      </c>
      <c r="P21" s="4">
        <v>0</v>
      </c>
      <c r="Q21" s="4">
        <v>0</v>
      </c>
      <c r="R21" s="4">
        <f t="shared" si="9"/>
        <v>106.30239999999999</v>
      </c>
      <c r="S21" s="4">
        <v>352.81</v>
      </c>
      <c r="T21" s="4">
        <f t="shared" si="10"/>
        <v>30.130211728692498</v>
      </c>
      <c r="U21" s="35" t="s">
        <v>26</v>
      </c>
    </row>
    <row r="22" spans="1:21" s="48" customFormat="1" ht="14.4" x14ac:dyDescent="0.25">
      <c r="A22" s="39">
        <v>15</v>
      </c>
      <c r="B22" s="28" t="s">
        <v>47</v>
      </c>
      <c r="C22" s="28">
        <f t="shared" si="11"/>
        <v>1500</v>
      </c>
      <c r="D22" s="28">
        <f t="shared" si="1"/>
        <v>1350</v>
      </c>
      <c r="E22" s="28">
        <v>220</v>
      </c>
      <c r="F22" s="28">
        <f t="shared" si="5"/>
        <v>6.1363636363636367</v>
      </c>
      <c r="G22" s="28">
        <f t="shared" si="2"/>
        <v>193.2</v>
      </c>
      <c r="H22" s="28">
        <v>7.66</v>
      </c>
      <c r="I22" s="28">
        <f t="shared" si="6"/>
        <v>8.255707438016529</v>
      </c>
      <c r="J22" s="40" t="s">
        <v>26</v>
      </c>
      <c r="K22" s="120"/>
      <c r="L22" s="120"/>
      <c r="M22" s="34">
        <f t="shared" si="7"/>
        <v>15</v>
      </c>
      <c r="N22" s="4">
        <v>11.6</v>
      </c>
      <c r="O22" s="4">
        <f t="shared" si="8"/>
        <v>106.30239999999999</v>
      </c>
      <c r="P22" s="4">
        <v>0</v>
      </c>
      <c r="Q22" s="4">
        <v>0</v>
      </c>
      <c r="R22" s="4">
        <f t="shared" si="9"/>
        <v>106.30239999999999</v>
      </c>
      <c r="S22" s="4">
        <v>352.81</v>
      </c>
      <c r="T22" s="4">
        <f t="shared" si="10"/>
        <v>30.130211728692498</v>
      </c>
      <c r="U22" s="35" t="s">
        <v>26</v>
      </c>
    </row>
    <row r="23" spans="1:21" ht="14.4" x14ac:dyDescent="0.25">
      <c r="A23" s="39">
        <v>16</v>
      </c>
      <c r="B23" s="28" t="s">
        <v>47</v>
      </c>
      <c r="C23" s="28">
        <f t="shared" si="11"/>
        <v>1500</v>
      </c>
      <c r="D23" s="28">
        <f t="shared" si="1"/>
        <v>1350</v>
      </c>
      <c r="E23" s="28">
        <v>220</v>
      </c>
      <c r="F23" s="28">
        <f t="shared" si="5"/>
        <v>6.1363636363636367</v>
      </c>
      <c r="G23" s="28">
        <f t="shared" si="2"/>
        <v>181.6</v>
      </c>
      <c r="H23" s="28">
        <v>7.66</v>
      </c>
      <c r="I23" s="28">
        <f t="shared" si="6"/>
        <v>7.7600231404958686</v>
      </c>
      <c r="J23" s="40" t="s">
        <v>26</v>
      </c>
      <c r="K23" s="121"/>
      <c r="L23" s="121"/>
      <c r="M23" s="34">
        <f t="shared" si="7"/>
        <v>16</v>
      </c>
      <c r="N23" s="4">
        <v>11.6</v>
      </c>
      <c r="O23" s="4">
        <f t="shared" si="8"/>
        <v>106.30239999999999</v>
      </c>
      <c r="P23" s="4">
        <v>0</v>
      </c>
      <c r="Q23" s="4">
        <v>0</v>
      </c>
      <c r="R23" s="4">
        <f t="shared" si="9"/>
        <v>106.30239999999999</v>
      </c>
      <c r="S23" s="4">
        <v>352.81</v>
      </c>
      <c r="T23" s="4">
        <f t="shared" si="10"/>
        <v>30.130211728692498</v>
      </c>
      <c r="U23" s="35" t="s">
        <v>26</v>
      </c>
    </row>
    <row r="24" spans="1:21" ht="14.4" x14ac:dyDescent="0.25">
      <c r="A24" s="39">
        <v>17</v>
      </c>
      <c r="B24" s="28" t="s">
        <v>47</v>
      </c>
      <c r="C24" s="28">
        <f t="shared" si="11"/>
        <v>1250</v>
      </c>
      <c r="D24" s="28">
        <f t="shared" si="1"/>
        <v>1125</v>
      </c>
      <c r="E24" s="28">
        <v>220</v>
      </c>
      <c r="F24" s="28">
        <f t="shared" si="5"/>
        <v>5.1136363636363633</v>
      </c>
      <c r="G24" s="28">
        <f t="shared" si="2"/>
        <v>183.6</v>
      </c>
      <c r="H24" s="28">
        <v>7.66</v>
      </c>
      <c r="I24" s="28">
        <f t="shared" si="6"/>
        <v>6.5379049586776858</v>
      </c>
      <c r="J24" s="40" t="s">
        <v>26</v>
      </c>
      <c r="K24" s="121"/>
      <c r="L24" s="121"/>
      <c r="M24" s="34">
        <f t="shared" si="7"/>
        <v>17</v>
      </c>
      <c r="N24" s="4">
        <v>11.6</v>
      </c>
      <c r="O24" s="4">
        <f t="shared" si="8"/>
        <v>106.30239999999999</v>
      </c>
      <c r="P24" s="4">
        <v>0</v>
      </c>
      <c r="Q24" s="4">
        <v>0</v>
      </c>
      <c r="R24" s="4">
        <f t="shared" si="9"/>
        <v>106.30239999999999</v>
      </c>
      <c r="S24" s="4">
        <v>352.81</v>
      </c>
      <c r="T24" s="4">
        <f t="shared" si="10"/>
        <v>30.130211728692498</v>
      </c>
      <c r="U24" s="35" t="s">
        <v>26</v>
      </c>
    </row>
    <row r="25" spans="1:21" ht="14.4" x14ac:dyDescent="0.25">
      <c r="A25" s="39">
        <v>18</v>
      </c>
      <c r="B25" s="28" t="s">
        <v>47</v>
      </c>
      <c r="C25" s="28">
        <f t="shared" si="11"/>
        <v>1000</v>
      </c>
      <c r="D25" s="28">
        <f t="shared" si="1"/>
        <v>900</v>
      </c>
      <c r="E25" s="28">
        <v>220</v>
      </c>
      <c r="F25" s="28">
        <f t="shared" si="5"/>
        <v>4.0909090909090908</v>
      </c>
      <c r="G25" s="28">
        <f t="shared" si="2"/>
        <v>193</v>
      </c>
      <c r="H25" s="28">
        <v>7.66</v>
      </c>
      <c r="I25" s="28">
        <f t="shared" si="6"/>
        <v>5.498107438016528</v>
      </c>
      <c r="J25" s="40" t="s">
        <v>26</v>
      </c>
      <c r="K25" s="120"/>
      <c r="L25" s="120"/>
      <c r="M25" s="34">
        <f t="shared" si="7"/>
        <v>18</v>
      </c>
      <c r="N25" s="4">
        <v>11.6</v>
      </c>
      <c r="O25" s="4">
        <f t="shared" si="8"/>
        <v>106.30239999999999</v>
      </c>
      <c r="P25" s="4">
        <v>0</v>
      </c>
      <c r="Q25" s="4">
        <v>0</v>
      </c>
      <c r="R25" s="4">
        <f t="shared" si="9"/>
        <v>106.30239999999999</v>
      </c>
      <c r="S25" s="4">
        <v>352.81</v>
      </c>
      <c r="T25" s="4">
        <f t="shared" si="10"/>
        <v>30.130211728692498</v>
      </c>
      <c r="U25" s="35" t="s">
        <v>26</v>
      </c>
    </row>
    <row r="26" spans="1:21" s="48" customFormat="1" ht="14.4" x14ac:dyDescent="0.25">
      <c r="A26" s="39">
        <v>19</v>
      </c>
      <c r="B26" s="28" t="s">
        <v>47</v>
      </c>
      <c r="C26" s="28">
        <f t="shared" si="11"/>
        <v>1500</v>
      </c>
      <c r="D26" s="28">
        <f t="shared" si="1"/>
        <v>1350</v>
      </c>
      <c r="E26" s="28">
        <v>220</v>
      </c>
      <c r="F26" s="28">
        <f t="shared" si="5"/>
        <v>6.1363636363636367</v>
      </c>
      <c r="G26" s="28">
        <f t="shared" si="2"/>
        <v>174.4</v>
      </c>
      <c r="H26" s="28">
        <v>7.66</v>
      </c>
      <c r="I26" s="28">
        <f t="shared" si="6"/>
        <v>7.4523570247933879</v>
      </c>
      <c r="J26" s="40" t="s">
        <v>26</v>
      </c>
      <c r="K26" s="120"/>
      <c r="L26" s="120"/>
      <c r="M26" s="34">
        <f t="shared" si="7"/>
        <v>19</v>
      </c>
      <c r="N26" s="4">
        <v>11.6</v>
      </c>
      <c r="O26" s="4">
        <f t="shared" si="8"/>
        <v>106.30239999999999</v>
      </c>
      <c r="P26" s="4">
        <v>0</v>
      </c>
      <c r="Q26" s="4">
        <v>0</v>
      </c>
      <c r="R26" s="4">
        <f t="shared" si="9"/>
        <v>106.30239999999999</v>
      </c>
      <c r="S26" s="4">
        <v>352.81</v>
      </c>
      <c r="T26" s="4">
        <f t="shared" si="10"/>
        <v>30.130211728692498</v>
      </c>
      <c r="U26" s="35" t="s">
        <v>26</v>
      </c>
    </row>
    <row r="27" spans="1:21" s="48" customFormat="1" ht="14.4" x14ac:dyDescent="0.25">
      <c r="A27" s="39">
        <v>20</v>
      </c>
      <c r="B27" s="28" t="s">
        <v>47</v>
      </c>
      <c r="C27" s="28">
        <f t="shared" si="11"/>
        <v>1500</v>
      </c>
      <c r="D27" s="28">
        <f t="shared" si="1"/>
        <v>1350</v>
      </c>
      <c r="E27" s="28">
        <v>220</v>
      </c>
      <c r="F27" s="28">
        <f t="shared" si="5"/>
        <v>6.1363636363636367</v>
      </c>
      <c r="G27" s="28">
        <f t="shared" si="2"/>
        <v>139.6</v>
      </c>
      <c r="H27" s="28">
        <v>7.66</v>
      </c>
      <c r="I27" s="28">
        <f t="shared" si="6"/>
        <v>5.9653041322314042</v>
      </c>
      <c r="J27" s="40" t="s">
        <v>26</v>
      </c>
      <c r="K27" s="120"/>
      <c r="L27" s="120"/>
      <c r="M27" s="34">
        <f t="shared" si="7"/>
        <v>20</v>
      </c>
      <c r="N27" s="4">
        <v>11.6</v>
      </c>
      <c r="O27" s="4">
        <f t="shared" si="8"/>
        <v>106.30239999999999</v>
      </c>
      <c r="P27" s="4">
        <v>0</v>
      </c>
      <c r="Q27" s="4">
        <v>0</v>
      </c>
      <c r="R27" s="4">
        <f t="shared" si="9"/>
        <v>106.30239999999999</v>
      </c>
      <c r="S27" s="4">
        <v>352.81</v>
      </c>
      <c r="T27" s="4">
        <f t="shared" si="10"/>
        <v>30.130211728692498</v>
      </c>
      <c r="U27" s="35" t="s">
        <v>26</v>
      </c>
    </row>
    <row r="28" spans="1:21" ht="14.4" x14ac:dyDescent="0.25">
      <c r="A28" s="39">
        <v>21</v>
      </c>
      <c r="B28" s="28" t="s">
        <v>47</v>
      </c>
      <c r="C28" s="28">
        <f t="shared" si="11"/>
        <v>1750</v>
      </c>
      <c r="D28" s="28">
        <f t="shared" si="1"/>
        <v>1575</v>
      </c>
      <c r="E28" s="28">
        <v>220</v>
      </c>
      <c r="F28" s="28">
        <f t="shared" si="5"/>
        <v>7.1590909090909092</v>
      </c>
      <c r="G28" s="28">
        <f t="shared" si="2"/>
        <v>203.6</v>
      </c>
      <c r="H28" s="28">
        <v>7.66</v>
      </c>
      <c r="I28" s="28">
        <f t="shared" si="6"/>
        <v>10.150133057851241</v>
      </c>
      <c r="J28" s="40" t="s">
        <v>26</v>
      </c>
      <c r="K28" s="120"/>
      <c r="L28" s="120"/>
      <c r="M28" s="34">
        <f t="shared" si="7"/>
        <v>21</v>
      </c>
      <c r="N28" s="4">
        <v>11.6</v>
      </c>
      <c r="O28" s="4">
        <f t="shared" si="8"/>
        <v>106.30239999999999</v>
      </c>
      <c r="P28" s="4">
        <v>0</v>
      </c>
      <c r="Q28" s="4">
        <v>0</v>
      </c>
      <c r="R28" s="4">
        <f t="shared" si="9"/>
        <v>106.30239999999999</v>
      </c>
      <c r="S28" s="4">
        <v>352.81</v>
      </c>
      <c r="T28" s="4">
        <f t="shared" si="10"/>
        <v>30.130211728692498</v>
      </c>
      <c r="U28" s="35" t="s">
        <v>26</v>
      </c>
    </row>
    <row r="29" spans="1:21" ht="14.4" x14ac:dyDescent="0.25">
      <c r="A29" s="39">
        <v>22</v>
      </c>
      <c r="B29" s="28" t="s">
        <v>47</v>
      </c>
      <c r="C29" s="28">
        <f t="shared" si="11"/>
        <v>1250</v>
      </c>
      <c r="D29" s="28">
        <f t="shared" si="1"/>
        <v>1125</v>
      </c>
      <c r="E29" s="28">
        <v>220</v>
      </c>
      <c r="F29" s="28">
        <f t="shared" si="5"/>
        <v>5.1136363636363633</v>
      </c>
      <c r="G29" s="28">
        <f t="shared" si="2"/>
        <v>70.2</v>
      </c>
      <c r="H29" s="28">
        <v>7.66</v>
      </c>
      <c r="I29" s="28">
        <f t="shared" si="6"/>
        <v>2.4997871900826447</v>
      </c>
      <c r="J29" s="40" t="s">
        <v>26</v>
      </c>
      <c r="K29" s="120"/>
      <c r="L29" s="120"/>
      <c r="M29" s="34">
        <f t="shared" si="7"/>
        <v>22</v>
      </c>
      <c r="N29" s="4">
        <v>11.6</v>
      </c>
      <c r="O29" s="4">
        <f t="shared" si="8"/>
        <v>106.30239999999999</v>
      </c>
      <c r="P29" s="4">
        <v>0</v>
      </c>
      <c r="Q29" s="4">
        <v>0</v>
      </c>
      <c r="R29" s="4">
        <f t="shared" si="9"/>
        <v>106.30239999999999</v>
      </c>
      <c r="S29" s="4">
        <v>352.81</v>
      </c>
      <c r="T29" s="4">
        <f t="shared" si="10"/>
        <v>30.130211728692498</v>
      </c>
      <c r="U29" s="35" t="s">
        <v>26</v>
      </c>
    </row>
    <row r="30" spans="1:21" ht="14.4" x14ac:dyDescent="0.25">
      <c r="A30" s="39">
        <v>23</v>
      </c>
      <c r="B30" s="28" t="s">
        <v>47</v>
      </c>
      <c r="C30" s="28">
        <f t="shared" si="11"/>
        <v>1000</v>
      </c>
      <c r="D30" s="28">
        <f t="shared" si="1"/>
        <v>900</v>
      </c>
      <c r="E30" s="28">
        <v>220</v>
      </c>
      <c r="F30" s="28">
        <f t="shared" si="5"/>
        <v>4.0909090909090908</v>
      </c>
      <c r="G30" s="28">
        <f t="shared" si="2"/>
        <v>210</v>
      </c>
      <c r="H30" s="28">
        <v>7.66</v>
      </c>
      <c r="I30" s="28">
        <f t="shared" si="6"/>
        <v>5.9823966942148763</v>
      </c>
      <c r="J30" s="40" t="s">
        <v>26</v>
      </c>
      <c r="K30" s="120"/>
      <c r="L30" s="120"/>
      <c r="M30" s="34">
        <f t="shared" si="7"/>
        <v>23</v>
      </c>
      <c r="N30" s="4">
        <v>11.6</v>
      </c>
      <c r="O30" s="4">
        <f t="shared" si="8"/>
        <v>106.30239999999999</v>
      </c>
      <c r="P30" s="4">
        <v>0</v>
      </c>
      <c r="Q30" s="4">
        <v>0</v>
      </c>
      <c r="R30" s="4">
        <f t="shared" si="9"/>
        <v>106.30239999999999</v>
      </c>
      <c r="S30" s="4">
        <v>352.81</v>
      </c>
      <c r="T30" s="4">
        <f t="shared" si="10"/>
        <v>30.130211728692498</v>
      </c>
      <c r="U30" s="35" t="s">
        <v>26</v>
      </c>
    </row>
    <row r="31" spans="1:21" s="48" customFormat="1" ht="14.4" x14ac:dyDescent="0.25">
      <c r="A31" s="39">
        <v>24</v>
      </c>
      <c r="B31" s="28" t="s">
        <v>47</v>
      </c>
      <c r="C31" s="28">
        <f t="shared" si="11"/>
        <v>1000</v>
      </c>
      <c r="D31" s="28">
        <f t="shared" si="1"/>
        <v>900</v>
      </c>
      <c r="E31" s="28">
        <v>220</v>
      </c>
      <c r="F31" s="28">
        <f t="shared" si="5"/>
        <v>4.0909090909090908</v>
      </c>
      <c r="G31" s="28">
        <f t="shared" si="2"/>
        <v>37.4</v>
      </c>
      <c r="H31" s="28">
        <v>7.66</v>
      </c>
      <c r="I31" s="28">
        <f t="shared" si="6"/>
        <v>1.0654363636363637</v>
      </c>
      <c r="J31" s="40" t="s">
        <v>26</v>
      </c>
      <c r="K31" s="120"/>
      <c r="L31" s="120"/>
      <c r="M31" s="34">
        <f t="shared" si="7"/>
        <v>24</v>
      </c>
      <c r="N31" s="4">
        <v>11.6</v>
      </c>
      <c r="O31" s="4">
        <f t="shared" si="8"/>
        <v>106.30239999999999</v>
      </c>
      <c r="P31" s="4">
        <v>0</v>
      </c>
      <c r="Q31" s="4">
        <v>0</v>
      </c>
      <c r="R31" s="4">
        <f t="shared" si="9"/>
        <v>106.30239999999999</v>
      </c>
      <c r="S31" s="4">
        <v>352.81</v>
      </c>
      <c r="T31" s="4">
        <f t="shared" si="10"/>
        <v>30.130211728692498</v>
      </c>
      <c r="U31" s="35" t="s">
        <v>26</v>
      </c>
    </row>
    <row r="32" spans="1:21" ht="14.4" x14ac:dyDescent="0.25">
      <c r="A32" s="39">
        <v>25</v>
      </c>
      <c r="B32" s="28" t="s">
        <v>47</v>
      </c>
      <c r="C32" s="28">
        <f t="shared" si="11"/>
        <v>1250</v>
      </c>
      <c r="D32" s="28">
        <f t="shared" si="1"/>
        <v>1125</v>
      </c>
      <c r="E32" s="28">
        <v>220</v>
      </c>
      <c r="F32" s="28">
        <f t="shared" si="5"/>
        <v>5.1136363636363633</v>
      </c>
      <c r="G32" s="28">
        <f t="shared" si="2"/>
        <v>40.4</v>
      </c>
      <c r="H32" s="28">
        <v>7.66</v>
      </c>
      <c r="I32" s="28">
        <f t="shared" si="6"/>
        <v>1.4386239669421486</v>
      </c>
      <c r="J32" s="40" t="s">
        <v>26</v>
      </c>
      <c r="K32" s="120"/>
      <c r="L32" s="120"/>
      <c r="M32" s="34">
        <f t="shared" si="7"/>
        <v>25</v>
      </c>
      <c r="N32" s="4">
        <v>11.6</v>
      </c>
      <c r="O32" s="4">
        <f t="shared" si="8"/>
        <v>106.30239999999999</v>
      </c>
      <c r="P32" s="4">
        <v>0</v>
      </c>
      <c r="Q32" s="4">
        <v>0</v>
      </c>
      <c r="R32" s="4">
        <f t="shared" si="9"/>
        <v>106.30239999999999</v>
      </c>
      <c r="S32" s="4">
        <v>352.81</v>
      </c>
      <c r="T32" s="4">
        <f t="shared" si="10"/>
        <v>30.130211728692498</v>
      </c>
      <c r="U32" s="35" t="s">
        <v>26</v>
      </c>
    </row>
    <row r="33" spans="1:21" ht="14.4" x14ac:dyDescent="0.25">
      <c r="A33" s="39">
        <v>26</v>
      </c>
      <c r="B33" s="28" t="s">
        <v>47</v>
      </c>
      <c r="C33" s="28">
        <f t="shared" si="11"/>
        <v>1000</v>
      </c>
      <c r="D33" s="28">
        <f t="shared" si="1"/>
        <v>900</v>
      </c>
      <c r="E33" s="28">
        <v>220</v>
      </c>
      <c r="F33" s="28">
        <f t="shared" si="5"/>
        <v>4.0909090909090908</v>
      </c>
      <c r="G33" s="28">
        <f t="shared" si="2"/>
        <v>61</v>
      </c>
      <c r="H33" s="28">
        <v>7.66</v>
      </c>
      <c r="I33" s="28">
        <f t="shared" si="6"/>
        <v>1.7377438016528926</v>
      </c>
      <c r="J33" s="40" t="s">
        <v>26</v>
      </c>
      <c r="K33" s="120"/>
      <c r="L33" s="120"/>
      <c r="M33" s="34">
        <f t="shared" si="7"/>
        <v>26</v>
      </c>
      <c r="N33" s="4">
        <v>11.6</v>
      </c>
      <c r="O33" s="4">
        <f t="shared" si="8"/>
        <v>106.30239999999999</v>
      </c>
      <c r="P33" s="4">
        <v>0</v>
      </c>
      <c r="Q33" s="4">
        <v>0</v>
      </c>
      <c r="R33" s="4">
        <f t="shared" si="9"/>
        <v>106.30239999999999</v>
      </c>
      <c r="S33" s="4">
        <v>352.81</v>
      </c>
      <c r="T33" s="4">
        <f t="shared" si="10"/>
        <v>30.130211728692498</v>
      </c>
      <c r="U33" s="35" t="s">
        <v>26</v>
      </c>
    </row>
    <row r="34" spans="1:21" ht="14.4" x14ac:dyDescent="0.25">
      <c r="A34" s="39">
        <v>27</v>
      </c>
      <c r="B34" s="28" t="s">
        <v>47</v>
      </c>
      <c r="C34" s="28">
        <f t="shared" si="11"/>
        <v>1250</v>
      </c>
      <c r="D34" s="28">
        <f t="shared" si="1"/>
        <v>1125</v>
      </c>
      <c r="E34" s="28">
        <v>220</v>
      </c>
      <c r="F34" s="28">
        <f t="shared" si="5"/>
        <v>5.1136363636363633</v>
      </c>
      <c r="G34" s="28">
        <f t="shared" si="2"/>
        <v>76.400000000000006</v>
      </c>
      <c r="H34" s="28">
        <v>7.66</v>
      </c>
      <c r="I34" s="28">
        <f t="shared" si="6"/>
        <v>2.7205661157024799</v>
      </c>
      <c r="J34" s="40" t="s">
        <v>26</v>
      </c>
      <c r="K34" s="120"/>
      <c r="L34" s="120"/>
      <c r="M34" s="34">
        <f t="shared" si="7"/>
        <v>27</v>
      </c>
      <c r="N34" s="4">
        <v>11.6</v>
      </c>
      <c r="O34" s="4">
        <f t="shared" si="8"/>
        <v>106.30239999999999</v>
      </c>
      <c r="P34" s="4">
        <v>0</v>
      </c>
      <c r="Q34" s="4">
        <v>0</v>
      </c>
      <c r="R34" s="4">
        <f t="shared" si="9"/>
        <v>106.30239999999999</v>
      </c>
      <c r="S34" s="4">
        <v>352.81</v>
      </c>
      <c r="T34" s="4">
        <f t="shared" si="10"/>
        <v>30.130211728692498</v>
      </c>
      <c r="U34" s="35" t="s">
        <v>26</v>
      </c>
    </row>
    <row r="35" spans="1:21" ht="14.4" x14ac:dyDescent="0.25">
      <c r="A35" s="39">
        <v>28</v>
      </c>
      <c r="B35" s="28" t="s">
        <v>47</v>
      </c>
      <c r="C35" s="28">
        <f t="shared" si="11"/>
        <v>1250</v>
      </c>
      <c r="D35" s="28">
        <f t="shared" si="1"/>
        <v>1125</v>
      </c>
      <c r="E35" s="28">
        <v>220</v>
      </c>
      <c r="F35" s="28">
        <f t="shared" si="5"/>
        <v>5.1136363636363633</v>
      </c>
      <c r="G35" s="28">
        <f t="shared" si="2"/>
        <v>84.5</v>
      </c>
      <c r="H35" s="28">
        <v>7.66</v>
      </c>
      <c r="I35" s="28">
        <f t="shared" si="6"/>
        <v>3.0090030991735537</v>
      </c>
      <c r="J35" s="40" t="s">
        <v>26</v>
      </c>
      <c r="K35" s="120"/>
      <c r="L35" s="120"/>
      <c r="M35" s="34">
        <f t="shared" si="7"/>
        <v>28</v>
      </c>
      <c r="N35" s="4">
        <v>11.6</v>
      </c>
      <c r="O35" s="4">
        <f t="shared" si="8"/>
        <v>106.30239999999999</v>
      </c>
      <c r="P35" s="4">
        <v>0</v>
      </c>
      <c r="Q35" s="4">
        <v>0</v>
      </c>
      <c r="R35" s="4">
        <f t="shared" si="9"/>
        <v>106.30239999999999</v>
      </c>
      <c r="S35" s="4">
        <v>352.81</v>
      </c>
      <c r="T35" s="4">
        <f t="shared" si="10"/>
        <v>30.130211728692498</v>
      </c>
      <c r="U35" s="35" t="s">
        <v>26</v>
      </c>
    </row>
    <row r="36" spans="1:21" ht="14.4" x14ac:dyDescent="0.25">
      <c r="A36" s="39">
        <v>29</v>
      </c>
      <c r="B36" s="28" t="s">
        <v>47</v>
      </c>
      <c r="C36" s="28">
        <f t="shared" si="11"/>
        <v>1500</v>
      </c>
      <c r="D36" s="28">
        <f t="shared" si="1"/>
        <v>1350</v>
      </c>
      <c r="E36" s="28">
        <v>220</v>
      </c>
      <c r="F36" s="28">
        <f t="shared" si="5"/>
        <v>6.1363636363636367</v>
      </c>
      <c r="G36" s="28">
        <f t="shared" si="2"/>
        <v>88</v>
      </c>
      <c r="H36" s="28">
        <v>7.66</v>
      </c>
      <c r="I36" s="28">
        <f t="shared" si="6"/>
        <v>3.7603636363636368</v>
      </c>
      <c r="J36" s="40" t="s">
        <v>26</v>
      </c>
      <c r="K36" s="120"/>
      <c r="L36" s="120"/>
      <c r="M36" s="34">
        <f t="shared" si="7"/>
        <v>29</v>
      </c>
      <c r="N36" s="4">
        <v>11.6</v>
      </c>
      <c r="O36" s="4">
        <f t="shared" si="8"/>
        <v>106.30239999999999</v>
      </c>
      <c r="P36" s="4">
        <v>0</v>
      </c>
      <c r="Q36" s="4">
        <v>0</v>
      </c>
      <c r="R36" s="4">
        <f t="shared" si="9"/>
        <v>106.30239999999999</v>
      </c>
      <c r="S36" s="4">
        <v>352.81</v>
      </c>
      <c r="T36" s="4">
        <f t="shared" si="10"/>
        <v>30.130211728692498</v>
      </c>
      <c r="U36" s="35" t="s">
        <v>26</v>
      </c>
    </row>
    <row r="37" spans="1:21" ht="14.4" x14ac:dyDescent="0.25">
      <c r="A37" s="39">
        <v>30</v>
      </c>
      <c r="B37" s="28" t="s">
        <v>47</v>
      </c>
      <c r="C37" s="28">
        <f t="shared" si="11"/>
        <v>750</v>
      </c>
      <c r="D37" s="28">
        <f t="shared" si="1"/>
        <v>675</v>
      </c>
      <c r="E37" s="28">
        <v>220</v>
      </c>
      <c r="F37" s="28">
        <f t="shared" si="5"/>
        <v>3.0681818181818183</v>
      </c>
      <c r="G37" s="28">
        <f t="shared" si="2"/>
        <v>101.6</v>
      </c>
      <c r="H37" s="28">
        <v>7.66</v>
      </c>
      <c r="I37" s="28">
        <f t="shared" si="6"/>
        <v>2.1707553719008263</v>
      </c>
      <c r="J37" s="40" t="s">
        <v>26</v>
      </c>
      <c r="K37" s="120"/>
      <c r="L37" s="120"/>
      <c r="M37" s="34">
        <f t="shared" si="7"/>
        <v>30</v>
      </c>
      <c r="N37" s="4">
        <v>11.6</v>
      </c>
      <c r="O37" s="4">
        <f t="shared" si="8"/>
        <v>106.30239999999999</v>
      </c>
      <c r="P37" s="4">
        <v>0</v>
      </c>
      <c r="Q37" s="4">
        <v>0</v>
      </c>
      <c r="R37" s="4">
        <f t="shared" si="9"/>
        <v>106.30239999999999</v>
      </c>
      <c r="S37" s="4">
        <v>352.81</v>
      </c>
      <c r="T37" s="4">
        <f t="shared" si="10"/>
        <v>30.130211728692498</v>
      </c>
      <c r="U37" s="35" t="s">
        <v>26</v>
      </c>
    </row>
    <row r="38" spans="1:21" ht="14.4" x14ac:dyDescent="0.25">
      <c r="A38" s="39">
        <v>31</v>
      </c>
      <c r="B38" s="28" t="s">
        <v>47</v>
      </c>
      <c r="C38" s="28">
        <f t="shared" si="11"/>
        <v>1750</v>
      </c>
      <c r="D38" s="28">
        <f t="shared" si="1"/>
        <v>1575</v>
      </c>
      <c r="E38" s="28">
        <v>220</v>
      </c>
      <c r="F38" s="28">
        <f t="shared" si="5"/>
        <v>7.1590909090909092</v>
      </c>
      <c r="G38" s="28">
        <f t="shared" si="2"/>
        <v>70.8</v>
      </c>
      <c r="H38" s="28">
        <v>7.66</v>
      </c>
      <c r="I38" s="28">
        <f t="shared" si="6"/>
        <v>3.5296140495867769</v>
      </c>
      <c r="J38" s="40" t="s">
        <v>26</v>
      </c>
      <c r="K38" s="120"/>
      <c r="L38" s="120"/>
      <c r="M38" s="34">
        <f t="shared" si="7"/>
        <v>31</v>
      </c>
      <c r="N38" s="4">
        <v>11.6</v>
      </c>
      <c r="O38" s="4">
        <f t="shared" si="8"/>
        <v>106.30239999999999</v>
      </c>
      <c r="P38" s="4">
        <v>0</v>
      </c>
      <c r="Q38" s="4">
        <v>0</v>
      </c>
      <c r="R38" s="4">
        <f t="shared" si="9"/>
        <v>106.30239999999999</v>
      </c>
      <c r="S38" s="4">
        <v>352.81</v>
      </c>
      <c r="T38" s="4">
        <f t="shared" si="10"/>
        <v>30.130211728692498</v>
      </c>
      <c r="U38" s="35" t="s">
        <v>26</v>
      </c>
    </row>
    <row r="39" spans="1:21" ht="14.4" x14ac:dyDescent="0.25">
      <c r="A39" s="39">
        <v>32</v>
      </c>
      <c r="B39" s="28" t="s">
        <v>47</v>
      </c>
      <c r="C39" s="28">
        <f t="shared" si="11"/>
        <v>500</v>
      </c>
      <c r="D39" s="28">
        <f t="shared" si="1"/>
        <v>450</v>
      </c>
      <c r="E39" s="28">
        <v>220</v>
      </c>
      <c r="F39" s="28">
        <f t="shared" si="5"/>
        <v>2.0454545454545454</v>
      </c>
      <c r="G39" s="28">
        <f t="shared" si="2"/>
        <v>106.2</v>
      </c>
      <c r="H39" s="28">
        <v>7.66</v>
      </c>
      <c r="I39" s="28">
        <f t="shared" si="6"/>
        <v>1.5126917355371901</v>
      </c>
      <c r="J39" s="40" t="s">
        <v>26</v>
      </c>
      <c r="K39" s="120"/>
      <c r="L39" s="120"/>
      <c r="M39" s="34">
        <f t="shared" si="7"/>
        <v>32</v>
      </c>
      <c r="N39" s="4">
        <v>11.6</v>
      </c>
      <c r="O39" s="4">
        <f t="shared" si="8"/>
        <v>106.30239999999999</v>
      </c>
      <c r="P39" s="4">
        <v>0</v>
      </c>
      <c r="Q39" s="4">
        <v>0</v>
      </c>
      <c r="R39" s="4">
        <f t="shared" si="9"/>
        <v>106.30239999999999</v>
      </c>
      <c r="S39" s="4">
        <v>352.81</v>
      </c>
      <c r="T39" s="4">
        <f t="shared" si="10"/>
        <v>30.130211728692498</v>
      </c>
      <c r="U39" s="35" t="s">
        <v>26</v>
      </c>
    </row>
    <row r="40" spans="1:21" ht="14.4" x14ac:dyDescent="0.25">
      <c r="A40" s="39">
        <v>33</v>
      </c>
      <c r="B40" s="28" t="s">
        <v>47</v>
      </c>
      <c r="C40" s="28">
        <f t="shared" si="11"/>
        <v>1500</v>
      </c>
      <c r="D40" s="28">
        <f t="shared" si="1"/>
        <v>1350</v>
      </c>
      <c r="E40" s="28">
        <v>220</v>
      </c>
      <c r="F40" s="28">
        <f t="shared" si="5"/>
        <v>6.1363636363636367</v>
      </c>
      <c r="G40" s="28">
        <f t="shared" si="2"/>
        <v>68.2</v>
      </c>
      <c r="H40" s="28">
        <v>7.66</v>
      </c>
      <c r="I40" s="28">
        <f t="shared" si="6"/>
        <v>2.9142818181818186</v>
      </c>
      <c r="J40" s="40" t="s">
        <v>26</v>
      </c>
      <c r="K40" s="120"/>
      <c r="L40" s="120"/>
      <c r="M40" s="34">
        <f t="shared" si="7"/>
        <v>33</v>
      </c>
      <c r="N40" s="4">
        <v>11.6</v>
      </c>
      <c r="O40" s="4">
        <f t="shared" si="8"/>
        <v>106.30239999999999</v>
      </c>
      <c r="P40" s="4">
        <v>0</v>
      </c>
      <c r="Q40" s="4">
        <v>0</v>
      </c>
      <c r="R40" s="4">
        <f t="shared" si="9"/>
        <v>106.30239999999999</v>
      </c>
      <c r="S40" s="4">
        <v>352.81</v>
      </c>
      <c r="T40" s="4">
        <f t="shared" si="10"/>
        <v>30.130211728692498</v>
      </c>
      <c r="U40" s="35" t="s">
        <v>26</v>
      </c>
    </row>
    <row r="41" spans="1:21" ht="14.4" x14ac:dyDescent="0.25">
      <c r="A41" s="39">
        <v>34</v>
      </c>
      <c r="B41" s="28" t="s">
        <v>47</v>
      </c>
      <c r="C41" s="28">
        <f t="shared" si="11"/>
        <v>1500</v>
      </c>
      <c r="D41" s="28">
        <f t="shared" si="1"/>
        <v>1350</v>
      </c>
      <c r="E41" s="28">
        <v>220</v>
      </c>
      <c r="F41" s="28">
        <f t="shared" si="5"/>
        <v>6.1363636363636367</v>
      </c>
      <c r="G41" s="28">
        <f t="shared" si="2"/>
        <v>112.6</v>
      </c>
      <c r="H41" s="28">
        <v>7.66</v>
      </c>
      <c r="I41" s="28">
        <f t="shared" si="6"/>
        <v>4.811556198347108</v>
      </c>
      <c r="J41" s="40" t="s">
        <v>26</v>
      </c>
      <c r="K41" s="120"/>
      <c r="L41" s="120"/>
      <c r="M41" s="34">
        <f t="shared" si="7"/>
        <v>34</v>
      </c>
      <c r="N41" s="4">
        <v>11.6</v>
      </c>
      <c r="O41" s="4">
        <f t="shared" si="8"/>
        <v>106.30239999999999</v>
      </c>
      <c r="P41" s="4">
        <v>0</v>
      </c>
      <c r="Q41" s="4">
        <v>0</v>
      </c>
      <c r="R41" s="4">
        <f t="shared" si="9"/>
        <v>106.30239999999999</v>
      </c>
      <c r="S41" s="4">
        <v>352.81</v>
      </c>
      <c r="T41" s="4">
        <f t="shared" si="10"/>
        <v>30.130211728692498</v>
      </c>
      <c r="U41" s="35" t="s">
        <v>26</v>
      </c>
    </row>
    <row r="42" spans="1:21" ht="14.4" x14ac:dyDescent="0.25">
      <c r="A42" s="39">
        <v>35</v>
      </c>
      <c r="B42" s="28" t="s">
        <v>47</v>
      </c>
      <c r="C42" s="28">
        <f t="shared" si="11"/>
        <v>1500</v>
      </c>
      <c r="D42" s="28">
        <f t="shared" si="1"/>
        <v>1350</v>
      </c>
      <c r="E42" s="28">
        <v>220</v>
      </c>
      <c r="F42" s="28">
        <f t="shared" si="5"/>
        <v>6.1363636363636367</v>
      </c>
      <c r="G42" s="28">
        <f t="shared" si="2"/>
        <v>118.6</v>
      </c>
      <c r="H42" s="28">
        <v>7.66</v>
      </c>
      <c r="I42" s="28">
        <f t="shared" si="6"/>
        <v>5.0679446280991733</v>
      </c>
      <c r="J42" s="40" t="s">
        <v>26</v>
      </c>
      <c r="K42" s="120"/>
      <c r="L42" s="120"/>
      <c r="M42" s="34">
        <f t="shared" si="7"/>
        <v>35</v>
      </c>
      <c r="N42" s="4">
        <v>11.6</v>
      </c>
      <c r="O42" s="4">
        <f t="shared" si="8"/>
        <v>106.30239999999999</v>
      </c>
      <c r="P42" s="4">
        <v>0</v>
      </c>
      <c r="Q42" s="4">
        <v>0</v>
      </c>
      <c r="R42" s="4">
        <f t="shared" si="9"/>
        <v>106.30239999999999</v>
      </c>
      <c r="S42" s="4">
        <v>352.81</v>
      </c>
      <c r="T42" s="4">
        <f t="shared" si="10"/>
        <v>30.130211728692498</v>
      </c>
      <c r="U42" s="35" t="s">
        <v>26</v>
      </c>
    </row>
    <row r="43" spans="1:21" ht="14.4" x14ac:dyDescent="0.25">
      <c r="A43" s="39">
        <v>36</v>
      </c>
      <c r="B43" s="28" t="s">
        <v>47</v>
      </c>
      <c r="C43" s="28">
        <f t="shared" si="11"/>
        <v>1000</v>
      </c>
      <c r="D43" s="28">
        <f t="shared" si="1"/>
        <v>900</v>
      </c>
      <c r="E43" s="28">
        <v>220</v>
      </c>
      <c r="F43" s="28">
        <f t="shared" si="5"/>
        <v>4.0909090909090908</v>
      </c>
      <c r="G43" s="28">
        <f t="shared" si="2"/>
        <v>67.599999999999994</v>
      </c>
      <c r="H43" s="28">
        <v>7.66</v>
      </c>
      <c r="I43" s="28">
        <f t="shared" si="6"/>
        <v>1.925761983471074</v>
      </c>
      <c r="J43" s="40" t="s">
        <v>26</v>
      </c>
      <c r="K43" s="120"/>
      <c r="L43" s="120"/>
      <c r="M43" s="34">
        <f t="shared" si="7"/>
        <v>36</v>
      </c>
      <c r="N43" s="4">
        <v>11.6</v>
      </c>
      <c r="O43" s="4">
        <f t="shared" si="8"/>
        <v>106.30239999999999</v>
      </c>
      <c r="P43" s="4">
        <v>0</v>
      </c>
      <c r="Q43" s="4">
        <v>0</v>
      </c>
      <c r="R43" s="4">
        <f t="shared" si="9"/>
        <v>106.30239999999999</v>
      </c>
      <c r="S43" s="4">
        <v>352.81</v>
      </c>
      <c r="T43" s="4">
        <f t="shared" si="10"/>
        <v>30.130211728692498</v>
      </c>
      <c r="U43" s="35" t="s">
        <v>26</v>
      </c>
    </row>
    <row r="44" spans="1:21" ht="14.4" x14ac:dyDescent="0.25">
      <c r="A44" s="39">
        <v>37</v>
      </c>
      <c r="B44" s="28" t="s">
        <v>47</v>
      </c>
      <c r="C44" s="28">
        <f t="shared" si="11"/>
        <v>1250</v>
      </c>
      <c r="D44" s="28">
        <f t="shared" si="1"/>
        <v>1125</v>
      </c>
      <c r="E44" s="28">
        <v>220</v>
      </c>
      <c r="F44" s="28">
        <f t="shared" si="5"/>
        <v>5.1136363636363633</v>
      </c>
      <c r="G44" s="28">
        <f t="shared" si="2"/>
        <v>45.4</v>
      </c>
      <c r="H44" s="28">
        <v>7.66</v>
      </c>
      <c r="I44" s="28">
        <f t="shared" si="6"/>
        <v>1.6166714876033059</v>
      </c>
      <c r="J44" s="40" t="s">
        <v>26</v>
      </c>
      <c r="K44" s="120"/>
      <c r="L44" s="120"/>
      <c r="M44" s="34">
        <f t="shared" si="7"/>
        <v>37</v>
      </c>
      <c r="N44" s="4">
        <v>11.6</v>
      </c>
      <c r="O44" s="4">
        <f t="shared" si="8"/>
        <v>106.30239999999999</v>
      </c>
      <c r="P44" s="4">
        <v>0</v>
      </c>
      <c r="Q44" s="4">
        <v>0</v>
      </c>
      <c r="R44" s="4">
        <f t="shared" si="9"/>
        <v>106.30239999999999</v>
      </c>
      <c r="S44" s="4">
        <v>352.81</v>
      </c>
      <c r="T44" s="4">
        <f t="shared" si="10"/>
        <v>30.130211728692498</v>
      </c>
      <c r="U44" s="35" t="s">
        <v>26</v>
      </c>
    </row>
    <row r="45" spans="1:21" ht="14.4" x14ac:dyDescent="0.25">
      <c r="A45" s="39">
        <v>38</v>
      </c>
      <c r="B45" s="28" t="s">
        <v>47</v>
      </c>
      <c r="C45" s="28">
        <f t="shared" si="11"/>
        <v>1750</v>
      </c>
      <c r="D45" s="28">
        <f t="shared" si="1"/>
        <v>1575</v>
      </c>
      <c r="E45" s="28">
        <v>220</v>
      </c>
      <c r="F45" s="28">
        <f t="shared" si="5"/>
        <v>7.1590909090909092</v>
      </c>
      <c r="G45" s="28">
        <f t="shared" si="2"/>
        <v>64</v>
      </c>
      <c r="H45" s="28">
        <v>7.66</v>
      </c>
      <c r="I45" s="28">
        <f t="shared" si="6"/>
        <v>3.1906115702479343</v>
      </c>
      <c r="J45" s="40" t="s">
        <v>26</v>
      </c>
      <c r="K45" s="120"/>
      <c r="L45" s="120"/>
      <c r="M45" s="34">
        <f t="shared" si="7"/>
        <v>38</v>
      </c>
      <c r="N45" s="4">
        <v>11.6</v>
      </c>
      <c r="O45" s="4">
        <f t="shared" si="8"/>
        <v>106.30239999999999</v>
      </c>
      <c r="P45" s="4">
        <v>0</v>
      </c>
      <c r="Q45" s="4">
        <v>0</v>
      </c>
      <c r="R45" s="4">
        <f t="shared" si="9"/>
        <v>106.30239999999999</v>
      </c>
      <c r="S45" s="4">
        <v>352.81</v>
      </c>
      <c r="T45" s="4">
        <f t="shared" si="10"/>
        <v>30.130211728692498</v>
      </c>
      <c r="U45" s="35" t="s">
        <v>26</v>
      </c>
    </row>
    <row r="46" spans="1:21" ht="14.4" x14ac:dyDescent="0.25">
      <c r="A46" s="39">
        <v>39</v>
      </c>
      <c r="B46" s="28" t="s">
        <v>47</v>
      </c>
      <c r="C46" s="28">
        <f t="shared" si="11"/>
        <v>1500</v>
      </c>
      <c r="D46" s="28">
        <f t="shared" si="1"/>
        <v>1350</v>
      </c>
      <c r="E46" s="28">
        <v>220</v>
      </c>
      <c r="F46" s="28">
        <f t="shared" si="5"/>
        <v>6.1363636363636367</v>
      </c>
      <c r="G46" s="28">
        <f t="shared" si="2"/>
        <v>212.2</v>
      </c>
      <c r="H46" s="28">
        <v>7.66</v>
      </c>
      <c r="I46" s="28">
        <f t="shared" si="6"/>
        <v>9.0676041322314056</v>
      </c>
      <c r="J46" s="40" t="s">
        <v>26</v>
      </c>
      <c r="K46" s="120"/>
      <c r="L46" s="120"/>
      <c r="M46" s="34">
        <f t="shared" si="7"/>
        <v>39</v>
      </c>
      <c r="N46" s="4">
        <v>11.6</v>
      </c>
      <c r="O46" s="4">
        <f t="shared" si="8"/>
        <v>106.30239999999999</v>
      </c>
      <c r="P46" s="4">
        <v>0</v>
      </c>
      <c r="Q46" s="4">
        <v>0</v>
      </c>
      <c r="R46" s="4">
        <f t="shared" si="9"/>
        <v>106.30239999999999</v>
      </c>
      <c r="S46" s="4">
        <v>352.81</v>
      </c>
      <c r="T46" s="4">
        <f t="shared" si="10"/>
        <v>30.130211728692498</v>
      </c>
      <c r="U46" s="35" t="s">
        <v>26</v>
      </c>
    </row>
    <row r="47" spans="1:21" ht="14.4" x14ac:dyDescent="0.25">
      <c r="A47" s="39">
        <v>40</v>
      </c>
      <c r="B47" s="28" t="s">
        <v>47</v>
      </c>
      <c r="C47" s="28">
        <f t="shared" si="11"/>
        <v>1750</v>
      </c>
      <c r="D47" s="28">
        <f t="shared" si="1"/>
        <v>1575</v>
      </c>
      <c r="E47" s="28">
        <v>220</v>
      </c>
      <c r="F47" s="28">
        <f t="shared" si="5"/>
        <v>7.1590909090909092</v>
      </c>
      <c r="G47" s="28">
        <f t="shared" si="2"/>
        <v>219.6</v>
      </c>
      <c r="H47" s="28">
        <v>7.66</v>
      </c>
      <c r="I47" s="28">
        <f t="shared" si="6"/>
        <v>10.947785950413223</v>
      </c>
      <c r="J47" s="40" t="s">
        <v>26</v>
      </c>
      <c r="K47" s="120"/>
      <c r="L47" s="120"/>
      <c r="M47" s="34">
        <f t="shared" si="7"/>
        <v>40</v>
      </c>
      <c r="N47" s="4">
        <v>11.6</v>
      </c>
      <c r="O47" s="4">
        <f t="shared" si="8"/>
        <v>106.30239999999999</v>
      </c>
      <c r="P47" s="4">
        <v>0</v>
      </c>
      <c r="Q47" s="4">
        <v>0</v>
      </c>
      <c r="R47" s="4">
        <f t="shared" si="9"/>
        <v>106.30239999999999</v>
      </c>
      <c r="S47" s="4">
        <v>352.81</v>
      </c>
      <c r="T47" s="4">
        <f t="shared" si="10"/>
        <v>30.130211728692498</v>
      </c>
      <c r="U47" s="35" t="s">
        <v>26</v>
      </c>
    </row>
    <row r="48" spans="1:21" ht="14.4" x14ac:dyDescent="0.25">
      <c r="A48" s="39">
        <v>41</v>
      </c>
      <c r="B48" s="28" t="s">
        <v>47</v>
      </c>
      <c r="C48" s="28">
        <f t="shared" si="11"/>
        <v>2000</v>
      </c>
      <c r="D48" s="28">
        <f t="shared" si="1"/>
        <v>1800</v>
      </c>
      <c r="E48" s="28">
        <v>220</v>
      </c>
      <c r="F48" s="28">
        <f t="shared" si="5"/>
        <v>8.1818181818181817</v>
      </c>
      <c r="G48" s="28">
        <f t="shared" si="2"/>
        <v>228.2</v>
      </c>
      <c r="H48" s="28">
        <v>7.66</v>
      </c>
      <c r="I48" s="28">
        <f t="shared" si="6"/>
        <v>13.001742148760329</v>
      </c>
      <c r="J48" s="40" t="s">
        <v>26</v>
      </c>
      <c r="K48" s="120"/>
      <c r="L48" s="120"/>
      <c r="M48" s="34">
        <f t="shared" si="7"/>
        <v>41</v>
      </c>
      <c r="N48" s="4">
        <v>11.6</v>
      </c>
      <c r="O48" s="4">
        <f t="shared" si="8"/>
        <v>106.30239999999999</v>
      </c>
      <c r="P48" s="4">
        <v>0</v>
      </c>
      <c r="Q48" s="4">
        <v>0</v>
      </c>
      <c r="R48" s="4">
        <f t="shared" si="9"/>
        <v>106.30239999999999</v>
      </c>
      <c r="S48" s="4">
        <v>352.81</v>
      </c>
      <c r="T48" s="4">
        <f t="shared" si="10"/>
        <v>30.130211728692498</v>
      </c>
      <c r="U48" s="35" t="s">
        <v>26</v>
      </c>
    </row>
    <row r="49" spans="1:21" ht="14.4" x14ac:dyDescent="0.25">
      <c r="A49" s="39">
        <v>42</v>
      </c>
      <c r="B49" s="28" t="s">
        <v>47</v>
      </c>
      <c r="C49" s="28">
        <f t="shared" si="11"/>
        <v>1750</v>
      </c>
      <c r="D49" s="28">
        <f t="shared" si="1"/>
        <v>1575</v>
      </c>
      <c r="E49" s="28">
        <v>220</v>
      </c>
      <c r="F49" s="28">
        <f t="shared" si="5"/>
        <v>7.1590909090909092</v>
      </c>
      <c r="G49" s="28">
        <f t="shared" si="2"/>
        <v>239.8</v>
      </c>
      <c r="H49" s="28">
        <v>7.66</v>
      </c>
      <c r="I49" s="28">
        <f t="shared" si="6"/>
        <v>11.954822727272729</v>
      </c>
      <c r="J49" s="40" t="s">
        <v>26</v>
      </c>
      <c r="K49" s="120"/>
      <c r="L49" s="120"/>
      <c r="M49" s="34">
        <f t="shared" si="7"/>
        <v>42</v>
      </c>
      <c r="N49" s="4">
        <v>11.6</v>
      </c>
      <c r="O49" s="4">
        <f t="shared" si="8"/>
        <v>106.30239999999999</v>
      </c>
      <c r="P49" s="4">
        <v>0</v>
      </c>
      <c r="Q49" s="4">
        <v>0</v>
      </c>
      <c r="R49" s="4">
        <f t="shared" si="9"/>
        <v>106.30239999999999</v>
      </c>
      <c r="S49" s="4">
        <v>352.81</v>
      </c>
      <c r="T49" s="4">
        <f t="shared" si="10"/>
        <v>30.130211728692498</v>
      </c>
      <c r="U49" s="35" t="s">
        <v>26</v>
      </c>
    </row>
    <row r="50" spans="1:21" ht="14.4" x14ac:dyDescent="0.25">
      <c r="A50" s="39">
        <v>43</v>
      </c>
      <c r="B50" s="28" t="s">
        <v>47</v>
      </c>
      <c r="C50" s="28">
        <f t="shared" ref="C50:C81" si="12">1.25*J226</f>
        <v>1750</v>
      </c>
      <c r="D50" s="28">
        <f t="shared" si="1"/>
        <v>1575</v>
      </c>
      <c r="E50" s="28">
        <v>220</v>
      </c>
      <c r="F50" s="28">
        <f t="shared" si="5"/>
        <v>7.1590909090909092</v>
      </c>
      <c r="G50" s="28">
        <f t="shared" si="2"/>
        <v>87.2</v>
      </c>
      <c r="H50" s="28">
        <v>7.66</v>
      </c>
      <c r="I50" s="28">
        <f t="shared" si="6"/>
        <v>4.3472082644628101</v>
      </c>
      <c r="J50" s="40" t="s">
        <v>26</v>
      </c>
      <c r="K50" s="120"/>
      <c r="L50" s="120"/>
      <c r="M50" s="34">
        <f t="shared" si="7"/>
        <v>43</v>
      </c>
      <c r="N50" s="4">
        <v>11.6</v>
      </c>
      <c r="O50" s="4">
        <f t="shared" si="8"/>
        <v>106.30239999999999</v>
      </c>
      <c r="P50" s="4">
        <v>0</v>
      </c>
      <c r="Q50" s="4">
        <v>0</v>
      </c>
      <c r="R50" s="4">
        <f t="shared" si="9"/>
        <v>106.30239999999999</v>
      </c>
      <c r="S50" s="4">
        <v>352.81</v>
      </c>
      <c r="T50" s="4">
        <f t="shared" si="10"/>
        <v>30.130211728692498</v>
      </c>
      <c r="U50" s="35" t="s">
        <v>26</v>
      </c>
    </row>
    <row r="51" spans="1:21" ht="14.4" x14ac:dyDescent="0.25">
      <c r="A51" s="39">
        <v>44</v>
      </c>
      <c r="B51" s="28" t="s">
        <v>47</v>
      </c>
      <c r="C51" s="28">
        <f t="shared" si="12"/>
        <v>1750</v>
      </c>
      <c r="D51" s="28">
        <f t="shared" si="1"/>
        <v>1575</v>
      </c>
      <c r="E51" s="28">
        <v>220</v>
      </c>
      <c r="F51" s="28">
        <f t="shared" si="5"/>
        <v>7.1590909090909092</v>
      </c>
      <c r="G51" s="28">
        <f t="shared" si="2"/>
        <v>91.2</v>
      </c>
      <c r="H51" s="28">
        <v>7.66</v>
      </c>
      <c r="I51" s="28">
        <f t="shared" si="6"/>
        <v>4.5466214876033062</v>
      </c>
      <c r="J51" s="40" t="s">
        <v>26</v>
      </c>
      <c r="K51" s="120"/>
      <c r="L51" s="120"/>
      <c r="M51" s="34">
        <f t="shared" si="7"/>
        <v>44</v>
      </c>
      <c r="N51" s="4">
        <v>11.6</v>
      </c>
      <c r="O51" s="4">
        <f t="shared" si="8"/>
        <v>106.30239999999999</v>
      </c>
      <c r="P51" s="4">
        <v>0</v>
      </c>
      <c r="Q51" s="4">
        <v>0</v>
      </c>
      <c r="R51" s="4">
        <f t="shared" si="9"/>
        <v>106.30239999999999</v>
      </c>
      <c r="S51" s="4">
        <v>352.81</v>
      </c>
      <c r="T51" s="4">
        <f t="shared" si="10"/>
        <v>30.130211728692498</v>
      </c>
      <c r="U51" s="35" t="s">
        <v>26</v>
      </c>
    </row>
    <row r="52" spans="1:21" ht="14.4" x14ac:dyDescent="0.25">
      <c r="A52" s="39">
        <v>45</v>
      </c>
      <c r="B52" s="28" t="s">
        <v>47</v>
      </c>
      <c r="C52" s="28">
        <f t="shared" si="12"/>
        <v>1250</v>
      </c>
      <c r="D52" s="28">
        <f t="shared" si="1"/>
        <v>1125</v>
      </c>
      <c r="E52" s="28">
        <v>220</v>
      </c>
      <c r="F52" s="28">
        <f t="shared" si="5"/>
        <v>5.1136363636363633</v>
      </c>
      <c r="G52" s="28">
        <f t="shared" si="2"/>
        <v>52.2</v>
      </c>
      <c r="H52" s="28">
        <v>7.66</v>
      </c>
      <c r="I52" s="28">
        <f t="shared" si="6"/>
        <v>1.8588161157024794</v>
      </c>
      <c r="J52" s="40" t="s">
        <v>26</v>
      </c>
      <c r="K52" s="120"/>
      <c r="L52" s="120"/>
      <c r="M52" s="34">
        <f t="shared" si="7"/>
        <v>45</v>
      </c>
      <c r="N52" s="4">
        <v>11.6</v>
      </c>
      <c r="O52" s="4">
        <f t="shared" si="8"/>
        <v>106.30239999999999</v>
      </c>
      <c r="P52" s="4">
        <v>0</v>
      </c>
      <c r="Q52" s="4">
        <v>0</v>
      </c>
      <c r="R52" s="4">
        <f t="shared" si="9"/>
        <v>106.30239999999999</v>
      </c>
      <c r="S52" s="4">
        <v>352.81</v>
      </c>
      <c r="T52" s="4">
        <f t="shared" si="10"/>
        <v>30.130211728692498</v>
      </c>
      <c r="U52" s="35" t="s">
        <v>26</v>
      </c>
    </row>
    <row r="53" spans="1:21" ht="14.4" x14ac:dyDescent="0.25">
      <c r="A53" s="39">
        <v>46</v>
      </c>
      <c r="B53" s="28" t="s">
        <v>47</v>
      </c>
      <c r="C53" s="28">
        <f t="shared" si="12"/>
        <v>1500</v>
      </c>
      <c r="D53" s="28">
        <f t="shared" si="1"/>
        <v>1350</v>
      </c>
      <c r="E53" s="28">
        <v>220</v>
      </c>
      <c r="F53" s="28">
        <f t="shared" si="5"/>
        <v>6.1363636363636367</v>
      </c>
      <c r="G53" s="28">
        <f t="shared" si="2"/>
        <v>74</v>
      </c>
      <c r="H53" s="28">
        <v>7.66</v>
      </c>
      <c r="I53" s="28">
        <f t="shared" si="6"/>
        <v>3.1621239669421488</v>
      </c>
      <c r="J53" s="40" t="s">
        <v>26</v>
      </c>
      <c r="K53" s="120"/>
      <c r="L53" s="120"/>
      <c r="M53" s="34">
        <f t="shared" si="7"/>
        <v>46</v>
      </c>
      <c r="N53" s="4">
        <v>11.6</v>
      </c>
      <c r="O53" s="4">
        <f t="shared" si="8"/>
        <v>106.30239999999999</v>
      </c>
      <c r="P53" s="4">
        <v>0</v>
      </c>
      <c r="Q53" s="4">
        <v>0</v>
      </c>
      <c r="R53" s="4">
        <f t="shared" si="9"/>
        <v>106.30239999999999</v>
      </c>
      <c r="S53" s="4">
        <v>352.81</v>
      </c>
      <c r="T53" s="4">
        <f t="shared" si="10"/>
        <v>30.130211728692498</v>
      </c>
      <c r="U53" s="35" t="s">
        <v>26</v>
      </c>
    </row>
    <row r="54" spans="1:21" ht="14.4" x14ac:dyDescent="0.25">
      <c r="A54" s="39">
        <v>47</v>
      </c>
      <c r="B54" s="28" t="s">
        <v>47</v>
      </c>
      <c r="C54" s="28">
        <f t="shared" si="12"/>
        <v>1500</v>
      </c>
      <c r="D54" s="28">
        <f t="shared" si="1"/>
        <v>1350</v>
      </c>
      <c r="E54" s="28">
        <v>220</v>
      </c>
      <c r="F54" s="28">
        <f t="shared" si="5"/>
        <v>6.1363636363636367</v>
      </c>
      <c r="G54" s="28">
        <f t="shared" si="2"/>
        <v>81.599999999999994</v>
      </c>
      <c r="H54" s="28">
        <v>7.66</v>
      </c>
      <c r="I54" s="28">
        <f t="shared" si="6"/>
        <v>3.4868826446280989</v>
      </c>
      <c r="J54" s="40" t="s">
        <v>26</v>
      </c>
      <c r="K54" s="120"/>
      <c r="L54" s="120"/>
      <c r="M54" s="34">
        <f t="shared" si="7"/>
        <v>47</v>
      </c>
      <c r="N54" s="4">
        <v>11.6</v>
      </c>
      <c r="O54" s="4">
        <f t="shared" si="8"/>
        <v>106.30239999999999</v>
      </c>
      <c r="P54" s="4">
        <v>0</v>
      </c>
      <c r="Q54" s="4">
        <v>0</v>
      </c>
      <c r="R54" s="4">
        <f t="shared" si="9"/>
        <v>106.30239999999999</v>
      </c>
      <c r="S54" s="4">
        <v>352.81</v>
      </c>
      <c r="T54" s="4">
        <f t="shared" si="10"/>
        <v>30.130211728692498</v>
      </c>
      <c r="U54" s="35" t="s">
        <v>26</v>
      </c>
    </row>
    <row r="55" spans="1:21" ht="14.4" x14ac:dyDescent="0.25">
      <c r="A55" s="39">
        <v>48</v>
      </c>
      <c r="B55" s="28" t="s">
        <v>47</v>
      </c>
      <c r="C55" s="28">
        <f t="shared" si="12"/>
        <v>2000</v>
      </c>
      <c r="D55" s="28">
        <f t="shared" si="1"/>
        <v>1800</v>
      </c>
      <c r="E55" s="28">
        <v>220</v>
      </c>
      <c r="F55" s="28">
        <f t="shared" si="5"/>
        <v>8.1818181818181817</v>
      </c>
      <c r="G55" s="28">
        <f t="shared" si="2"/>
        <v>116.6</v>
      </c>
      <c r="H55" s="28">
        <v>7.66</v>
      </c>
      <c r="I55" s="28">
        <f t="shared" si="6"/>
        <v>6.6433090909090913</v>
      </c>
      <c r="J55" s="40" t="s">
        <v>26</v>
      </c>
      <c r="K55" s="120"/>
      <c r="L55" s="120"/>
      <c r="M55" s="34">
        <f t="shared" si="7"/>
        <v>48</v>
      </c>
      <c r="N55" s="4">
        <v>11.6</v>
      </c>
      <c r="O55" s="4">
        <f t="shared" si="8"/>
        <v>106.30239999999999</v>
      </c>
      <c r="P55" s="4">
        <v>0</v>
      </c>
      <c r="Q55" s="4">
        <v>0</v>
      </c>
      <c r="R55" s="4">
        <f t="shared" si="9"/>
        <v>106.30239999999999</v>
      </c>
      <c r="S55" s="4">
        <v>352.81</v>
      </c>
      <c r="T55" s="4">
        <f t="shared" si="10"/>
        <v>30.130211728692498</v>
      </c>
      <c r="U55" s="35" t="s">
        <v>26</v>
      </c>
    </row>
    <row r="56" spans="1:21" ht="14.4" x14ac:dyDescent="0.25">
      <c r="A56" s="39">
        <v>49</v>
      </c>
      <c r="B56" s="28" t="s">
        <v>47</v>
      </c>
      <c r="C56" s="28">
        <f t="shared" si="12"/>
        <v>1500</v>
      </c>
      <c r="D56" s="28">
        <f t="shared" si="1"/>
        <v>1350</v>
      </c>
      <c r="E56" s="28">
        <v>220</v>
      </c>
      <c r="F56" s="28">
        <f t="shared" si="5"/>
        <v>6.1363636363636367</v>
      </c>
      <c r="G56" s="28">
        <f t="shared" si="2"/>
        <v>133.80000000000001</v>
      </c>
      <c r="H56" s="28">
        <v>7.66</v>
      </c>
      <c r="I56" s="28">
        <f t="shared" si="6"/>
        <v>5.7174619834710745</v>
      </c>
      <c r="J56" s="40" t="s">
        <v>26</v>
      </c>
      <c r="K56" s="120"/>
      <c r="L56" s="120"/>
      <c r="M56" s="34">
        <f t="shared" si="7"/>
        <v>49</v>
      </c>
      <c r="N56" s="4">
        <v>11.6</v>
      </c>
      <c r="O56" s="4">
        <f t="shared" si="8"/>
        <v>106.30239999999999</v>
      </c>
      <c r="P56" s="4">
        <v>0</v>
      </c>
      <c r="Q56" s="4">
        <v>0</v>
      </c>
      <c r="R56" s="4">
        <f t="shared" si="9"/>
        <v>106.30239999999999</v>
      </c>
      <c r="S56" s="4">
        <v>352.81</v>
      </c>
      <c r="T56" s="4">
        <f t="shared" si="10"/>
        <v>30.130211728692498</v>
      </c>
      <c r="U56" s="35" t="s">
        <v>26</v>
      </c>
    </row>
    <row r="57" spans="1:21" ht="14.4" x14ac:dyDescent="0.25">
      <c r="A57" s="39">
        <v>50</v>
      </c>
      <c r="B57" s="28" t="s">
        <v>47</v>
      </c>
      <c r="C57" s="28">
        <f t="shared" si="12"/>
        <v>1500</v>
      </c>
      <c r="D57" s="28">
        <f t="shared" si="1"/>
        <v>1350</v>
      </c>
      <c r="E57" s="28">
        <v>220</v>
      </c>
      <c r="F57" s="28">
        <f t="shared" si="5"/>
        <v>6.1363636363636367</v>
      </c>
      <c r="G57" s="28">
        <f t="shared" si="2"/>
        <v>128.6</v>
      </c>
      <c r="H57" s="28">
        <v>7.66</v>
      </c>
      <c r="I57" s="28">
        <f t="shared" si="6"/>
        <v>5.4952586776859507</v>
      </c>
      <c r="J57" s="40" t="s">
        <v>26</v>
      </c>
      <c r="K57" s="120"/>
      <c r="L57" s="120"/>
      <c r="M57" s="34">
        <f t="shared" si="7"/>
        <v>50</v>
      </c>
      <c r="N57" s="4">
        <v>11.6</v>
      </c>
      <c r="O57" s="4">
        <f t="shared" si="8"/>
        <v>106.30239999999999</v>
      </c>
      <c r="P57" s="4">
        <v>0</v>
      </c>
      <c r="Q57" s="4">
        <v>0</v>
      </c>
      <c r="R57" s="4">
        <f t="shared" si="9"/>
        <v>106.30239999999999</v>
      </c>
      <c r="S57" s="4">
        <v>352.81</v>
      </c>
      <c r="T57" s="4">
        <f t="shared" si="10"/>
        <v>30.130211728692498</v>
      </c>
      <c r="U57" s="35" t="s">
        <v>26</v>
      </c>
    </row>
    <row r="58" spans="1:21" ht="14.4" x14ac:dyDescent="0.25">
      <c r="A58" s="39">
        <v>51</v>
      </c>
      <c r="B58" s="28" t="s">
        <v>47</v>
      </c>
      <c r="C58" s="28">
        <f t="shared" si="12"/>
        <v>750</v>
      </c>
      <c r="D58" s="28">
        <f t="shared" si="1"/>
        <v>675</v>
      </c>
      <c r="E58" s="28">
        <v>220</v>
      </c>
      <c r="F58" s="28">
        <f t="shared" si="5"/>
        <v>3.0681818181818183</v>
      </c>
      <c r="G58" s="28">
        <f t="shared" si="2"/>
        <v>114.6</v>
      </c>
      <c r="H58" s="28">
        <v>7.66</v>
      </c>
      <c r="I58" s="28">
        <f t="shared" si="6"/>
        <v>2.4485095041322316</v>
      </c>
      <c r="J58" s="40" t="s">
        <v>26</v>
      </c>
      <c r="K58" s="120"/>
      <c r="L58" s="120"/>
      <c r="M58" s="34">
        <f t="shared" si="7"/>
        <v>51</v>
      </c>
      <c r="N58" s="4">
        <v>11.6</v>
      </c>
      <c r="O58" s="4">
        <f t="shared" si="8"/>
        <v>106.30239999999999</v>
      </c>
      <c r="P58" s="4">
        <v>0</v>
      </c>
      <c r="Q58" s="4">
        <v>0</v>
      </c>
      <c r="R58" s="4">
        <f t="shared" si="9"/>
        <v>106.30239999999999</v>
      </c>
      <c r="S58" s="4">
        <v>352.81</v>
      </c>
      <c r="T58" s="4">
        <f t="shared" si="10"/>
        <v>30.130211728692498</v>
      </c>
      <c r="U58" s="35" t="s">
        <v>26</v>
      </c>
    </row>
    <row r="59" spans="1:21" ht="14.4" x14ac:dyDescent="0.25">
      <c r="A59" s="39">
        <v>52</v>
      </c>
      <c r="B59" s="28" t="s">
        <v>47</v>
      </c>
      <c r="C59" s="28">
        <f t="shared" si="12"/>
        <v>2000</v>
      </c>
      <c r="D59" s="28">
        <f t="shared" si="1"/>
        <v>1800</v>
      </c>
      <c r="E59" s="28">
        <v>220</v>
      </c>
      <c r="F59" s="28">
        <f t="shared" si="5"/>
        <v>8.1818181818181817</v>
      </c>
      <c r="G59" s="28">
        <f t="shared" si="2"/>
        <v>105.8</v>
      </c>
      <c r="H59" s="28">
        <v>7.66</v>
      </c>
      <c r="I59" s="28">
        <f t="shared" si="6"/>
        <v>6.0279768595041316</v>
      </c>
      <c r="J59" s="40" t="s">
        <v>26</v>
      </c>
      <c r="K59" s="120"/>
      <c r="L59" s="120"/>
      <c r="M59" s="34">
        <f t="shared" si="7"/>
        <v>52</v>
      </c>
      <c r="N59" s="4">
        <v>11.6</v>
      </c>
      <c r="O59" s="4">
        <f t="shared" si="8"/>
        <v>106.30239999999999</v>
      </c>
      <c r="P59" s="4">
        <v>0</v>
      </c>
      <c r="Q59" s="4">
        <v>0</v>
      </c>
      <c r="R59" s="4">
        <f t="shared" si="9"/>
        <v>106.30239999999999</v>
      </c>
      <c r="S59" s="4">
        <v>352.81</v>
      </c>
      <c r="T59" s="4">
        <f t="shared" si="10"/>
        <v>30.130211728692498</v>
      </c>
      <c r="U59" s="35" t="s">
        <v>26</v>
      </c>
    </row>
    <row r="60" spans="1:21" ht="14.4" x14ac:dyDescent="0.25">
      <c r="A60" s="39">
        <v>53</v>
      </c>
      <c r="B60" s="28" t="s">
        <v>47</v>
      </c>
      <c r="C60" s="28">
        <f t="shared" si="12"/>
        <v>1000</v>
      </c>
      <c r="D60" s="28">
        <f t="shared" si="1"/>
        <v>900</v>
      </c>
      <c r="E60" s="28">
        <v>220</v>
      </c>
      <c r="F60" s="28">
        <f t="shared" si="5"/>
        <v>4.0909090909090908</v>
      </c>
      <c r="G60" s="28">
        <f t="shared" si="2"/>
        <v>73.8</v>
      </c>
      <c r="H60" s="28">
        <v>7.66</v>
      </c>
      <c r="I60" s="28">
        <f t="shared" si="6"/>
        <v>2.102385123966942</v>
      </c>
      <c r="J60" s="40" t="s">
        <v>26</v>
      </c>
      <c r="K60" s="120"/>
      <c r="L60" s="120"/>
      <c r="M60" s="34">
        <f t="shared" si="7"/>
        <v>53</v>
      </c>
      <c r="N60" s="4">
        <v>11.6</v>
      </c>
      <c r="O60" s="4">
        <f t="shared" si="8"/>
        <v>106.30239999999999</v>
      </c>
      <c r="P60" s="4">
        <v>0</v>
      </c>
      <c r="Q60" s="4">
        <v>0</v>
      </c>
      <c r="R60" s="4">
        <f t="shared" si="9"/>
        <v>106.30239999999999</v>
      </c>
      <c r="S60" s="4">
        <v>352.81</v>
      </c>
      <c r="T60" s="4">
        <f t="shared" si="10"/>
        <v>30.130211728692498</v>
      </c>
      <c r="U60" s="35" t="s">
        <v>26</v>
      </c>
    </row>
    <row r="61" spans="1:21" ht="14.4" x14ac:dyDescent="0.25">
      <c r="A61" s="39">
        <v>54</v>
      </c>
      <c r="B61" s="28" t="s">
        <v>47</v>
      </c>
      <c r="C61" s="28">
        <f t="shared" si="12"/>
        <v>1250</v>
      </c>
      <c r="D61" s="28">
        <f t="shared" si="1"/>
        <v>1125</v>
      </c>
      <c r="E61" s="28">
        <v>220</v>
      </c>
      <c r="F61" s="28">
        <f t="shared" si="5"/>
        <v>5.1136363636363633</v>
      </c>
      <c r="G61" s="28">
        <f t="shared" si="2"/>
        <v>201.4</v>
      </c>
      <c r="H61" s="28">
        <v>7.66</v>
      </c>
      <c r="I61" s="28">
        <f t="shared" si="6"/>
        <v>7.1717541322314053</v>
      </c>
      <c r="J61" s="40" t="s">
        <v>26</v>
      </c>
      <c r="K61" s="120"/>
      <c r="L61" s="120"/>
      <c r="M61" s="34">
        <f t="shared" si="7"/>
        <v>54</v>
      </c>
      <c r="N61" s="4">
        <v>11.6</v>
      </c>
      <c r="O61" s="4">
        <f t="shared" si="8"/>
        <v>106.30239999999999</v>
      </c>
      <c r="P61" s="4">
        <v>0</v>
      </c>
      <c r="Q61" s="4">
        <v>0</v>
      </c>
      <c r="R61" s="4">
        <f t="shared" si="9"/>
        <v>106.30239999999999</v>
      </c>
      <c r="S61" s="4">
        <v>352.81</v>
      </c>
      <c r="T61" s="4">
        <f t="shared" si="10"/>
        <v>30.130211728692498</v>
      </c>
      <c r="U61" s="35" t="s">
        <v>26</v>
      </c>
    </row>
    <row r="62" spans="1:21" ht="14.4" x14ac:dyDescent="0.25">
      <c r="A62" s="39">
        <v>55</v>
      </c>
      <c r="B62" s="28" t="s">
        <v>47</v>
      </c>
      <c r="C62" s="28">
        <f t="shared" si="12"/>
        <v>1250</v>
      </c>
      <c r="D62" s="28">
        <f t="shared" ref="D62:D66" si="13">C62*0.9</f>
        <v>1125</v>
      </c>
      <c r="E62" s="28">
        <v>221</v>
      </c>
      <c r="F62" s="28">
        <f t="shared" ref="F62:F66" si="14">D62/E62</f>
        <v>5.0904977375565608</v>
      </c>
      <c r="G62" s="28">
        <f t="shared" si="2"/>
        <v>217</v>
      </c>
      <c r="H62" s="28">
        <v>7.66</v>
      </c>
      <c r="I62" s="28">
        <f t="shared" si="6"/>
        <v>7.6574906328699255</v>
      </c>
      <c r="J62" s="40" t="s">
        <v>26</v>
      </c>
      <c r="K62" s="120"/>
      <c r="L62" s="120"/>
      <c r="M62" s="34">
        <f t="shared" si="7"/>
        <v>55</v>
      </c>
      <c r="N62" s="4">
        <v>11.6</v>
      </c>
      <c r="O62" s="4">
        <f t="shared" si="8"/>
        <v>106.30239999999999</v>
      </c>
      <c r="P62" s="4">
        <v>0</v>
      </c>
      <c r="Q62" s="4">
        <v>0</v>
      </c>
      <c r="R62" s="4">
        <f t="shared" si="9"/>
        <v>106.30239999999999</v>
      </c>
      <c r="S62" s="4">
        <v>352.81</v>
      </c>
      <c r="T62" s="4">
        <f t="shared" si="10"/>
        <v>30.130211728692498</v>
      </c>
      <c r="U62" s="35" t="s">
        <v>26</v>
      </c>
    </row>
    <row r="63" spans="1:21" ht="14.4" x14ac:dyDescent="0.25">
      <c r="A63" s="39">
        <v>57</v>
      </c>
      <c r="B63" s="28" t="s">
        <v>47</v>
      </c>
      <c r="C63" s="28">
        <f t="shared" si="12"/>
        <v>1000</v>
      </c>
      <c r="D63" s="28">
        <f t="shared" si="13"/>
        <v>900</v>
      </c>
      <c r="E63" s="28">
        <v>222</v>
      </c>
      <c r="F63" s="28">
        <f t="shared" si="14"/>
        <v>4.0540540540540544</v>
      </c>
      <c r="G63" s="28">
        <f t="shared" si="2"/>
        <v>127</v>
      </c>
      <c r="H63" s="28">
        <v>7.66</v>
      </c>
      <c r="I63" s="28">
        <f t="shared" si="6"/>
        <v>3.5530314097881668</v>
      </c>
      <c r="J63" s="40" t="s">
        <v>26</v>
      </c>
      <c r="K63" s="120"/>
      <c r="L63" s="120"/>
      <c r="M63" s="34">
        <f t="shared" si="7"/>
        <v>57</v>
      </c>
      <c r="N63" s="4">
        <v>11.6</v>
      </c>
      <c r="O63" s="4">
        <f t="shared" si="8"/>
        <v>106.30239999999999</v>
      </c>
      <c r="P63" s="4">
        <v>0</v>
      </c>
      <c r="Q63" s="4">
        <v>0</v>
      </c>
      <c r="R63" s="4">
        <f t="shared" si="9"/>
        <v>106.30239999999999</v>
      </c>
      <c r="S63" s="4">
        <v>352.81</v>
      </c>
      <c r="T63" s="4">
        <f t="shared" si="10"/>
        <v>30.130211728692498</v>
      </c>
      <c r="U63" s="35" t="s">
        <v>26</v>
      </c>
    </row>
    <row r="64" spans="1:21" ht="14.4" x14ac:dyDescent="0.25">
      <c r="A64" s="39">
        <v>58</v>
      </c>
      <c r="B64" s="28" t="s">
        <v>47</v>
      </c>
      <c r="C64" s="28">
        <f t="shared" si="12"/>
        <v>1750</v>
      </c>
      <c r="D64" s="28">
        <f t="shared" si="13"/>
        <v>1575</v>
      </c>
      <c r="E64" s="28">
        <v>223</v>
      </c>
      <c r="F64" s="28">
        <f t="shared" si="14"/>
        <v>7.0627802690582957</v>
      </c>
      <c r="G64" s="28">
        <f t="shared" si="2"/>
        <v>125.4</v>
      </c>
      <c r="H64" s="28">
        <v>7.66</v>
      </c>
      <c r="I64" s="28">
        <f t="shared" si="6"/>
        <v>6.0845313599710433</v>
      </c>
      <c r="J64" s="40" t="s">
        <v>26</v>
      </c>
      <c r="K64" s="120"/>
      <c r="L64" s="120"/>
      <c r="M64" s="34">
        <f t="shared" si="7"/>
        <v>58</v>
      </c>
      <c r="N64" s="4">
        <v>11.6</v>
      </c>
      <c r="O64" s="4">
        <f t="shared" si="8"/>
        <v>106.30239999999999</v>
      </c>
      <c r="P64" s="4">
        <v>0</v>
      </c>
      <c r="Q64" s="4">
        <v>0</v>
      </c>
      <c r="R64" s="4">
        <f t="shared" si="9"/>
        <v>106.30239999999999</v>
      </c>
      <c r="S64" s="4">
        <v>352.81</v>
      </c>
      <c r="T64" s="4">
        <f t="shared" si="10"/>
        <v>30.130211728692498</v>
      </c>
      <c r="U64" s="35" t="s">
        <v>26</v>
      </c>
    </row>
    <row r="65" spans="1:21" ht="14.4" x14ac:dyDescent="0.25">
      <c r="A65" s="39">
        <v>59</v>
      </c>
      <c r="B65" s="28" t="s">
        <v>47</v>
      </c>
      <c r="C65" s="28">
        <f t="shared" si="12"/>
        <v>500</v>
      </c>
      <c r="D65" s="28">
        <f t="shared" si="13"/>
        <v>450</v>
      </c>
      <c r="E65" s="28">
        <v>224</v>
      </c>
      <c r="F65" s="28">
        <f t="shared" si="14"/>
        <v>2.0089285714285716</v>
      </c>
      <c r="G65" s="28">
        <f t="shared" si="2"/>
        <v>150.19999999999999</v>
      </c>
      <c r="H65" s="28">
        <v>7.66</v>
      </c>
      <c r="I65" s="28">
        <f t="shared" si="6"/>
        <v>2.063693399234694</v>
      </c>
      <c r="J65" s="40" t="s">
        <v>26</v>
      </c>
      <c r="K65" s="120"/>
      <c r="L65" s="120"/>
      <c r="M65" s="34">
        <f t="shared" si="7"/>
        <v>59</v>
      </c>
      <c r="N65" s="4">
        <v>11.6</v>
      </c>
      <c r="O65" s="4">
        <f t="shared" si="8"/>
        <v>106.30239999999999</v>
      </c>
      <c r="P65" s="4">
        <v>0</v>
      </c>
      <c r="Q65" s="4">
        <v>0</v>
      </c>
      <c r="R65" s="4">
        <f t="shared" si="9"/>
        <v>106.30239999999999</v>
      </c>
      <c r="S65" s="4">
        <v>352.81</v>
      </c>
      <c r="T65" s="4">
        <f t="shared" si="10"/>
        <v>30.130211728692498</v>
      </c>
      <c r="U65" s="35" t="s">
        <v>26</v>
      </c>
    </row>
    <row r="66" spans="1:21" ht="14.4" x14ac:dyDescent="0.25">
      <c r="A66" s="39">
        <v>60</v>
      </c>
      <c r="B66" s="28" t="s">
        <v>47</v>
      </c>
      <c r="C66" s="28">
        <f t="shared" si="12"/>
        <v>750</v>
      </c>
      <c r="D66" s="28">
        <f t="shared" si="13"/>
        <v>675</v>
      </c>
      <c r="E66" s="28">
        <v>225</v>
      </c>
      <c r="F66" s="28">
        <f t="shared" si="14"/>
        <v>3</v>
      </c>
      <c r="G66" s="28">
        <f t="shared" si="2"/>
        <v>128.19999999999999</v>
      </c>
      <c r="H66" s="28">
        <v>7.66</v>
      </c>
      <c r="I66" s="28">
        <f t="shared" si="6"/>
        <v>2.6186986666666665</v>
      </c>
      <c r="J66" s="40" t="s">
        <v>26</v>
      </c>
      <c r="K66" s="120"/>
      <c r="L66" s="120"/>
      <c r="M66" s="34">
        <f t="shared" si="7"/>
        <v>60</v>
      </c>
      <c r="N66" s="4">
        <v>11.6</v>
      </c>
      <c r="O66" s="4">
        <f t="shared" si="8"/>
        <v>106.30239999999999</v>
      </c>
      <c r="P66" s="4">
        <v>0</v>
      </c>
      <c r="Q66" s="4">
        <v>0</v>
      </c>
      <c r="R66" s="4">
        <f t="shared" si="9"/>
        <v>106.30239999999999</v>
      </c>
      <c r="S66" s="4">
        <v>352.81</v>
      </c>
      <c r="T66" s="4">
        <f t="shared" si="10"/>
        <v>30.130211728692498</v>
      </c>
      <c r="U66" s="35" t="s">
        <v>26</v>
      </c>
    </row>
    <row r="67" spans="1:21" x14ac:dyDescent="0.25">
      <c r="K67" s="10"/>
      <c r="L67" s="10"/>
    </row>
    <row r="68" spans="1:21" x14ac:dyDescent="0.25">
      <c r="K68" s="10"/>
      <c r="L68" s="10"/>
    </row>
    <row r="69" spans="1:21" x14ac:dyDescent="0.25">
      <c r="K69" s="10"/>
      <c r="L69" s="10"/>
    </row>
    <row r="70" spans="1:21" x14ac:dyDescent="0.25">
      <c r="K70" s="10"/>
      <c r="L70" s="10"/>
    </row>
    <row r="71" spans="1:21" ht="14.4" thickBot="1" x14ac:dyDescent="0.3">
      <c r="K71" s="10"/>
      <c r="L71" s="10"/>
    </row>
    <row r="72" spans="1:21" x14ac:dyDescent="0.25">
      <c r="D72" s="122" t="s">
        <v>108</v>
      </c>
      <c r="E72" s="123"/>
      <c r="F72" s="123"/>
      <c r="G72" s="123"/>
      <c r="H72" s="123"/>
      <c r="I72" s="124"/>
      <c r="K72" s="10"/>
      <c r="L72" s="10"/>
    </row>
    <row r="73" spans="1:21" x14ac:dyDescent="0.25">
      <c r="D73" s="125"/>
      <c r="E73" s="126"/>
      <c r="F73" s="126"/>
      <c r="G73" s="126"/>
      <c r="H73" s="126"/>
      <c r="I73" s="127"/>
      <c r="K73" s="10"/>
      <c r="L73" s="10"/>
    </row>
    <row r="74" spans="1:21" x14ac:dyDescent="0.25">
      <c r="D74" s="128"/>
      <c r="E74" s="129"/>
      <c r="F74" s="129"/>
      <c r="G74" s="129"/>
      <c r="H74" s="129"/>
      <c r="I74" s="130"/>
      <c r="K74" s="10"/>
      <c r="L74" s="10"/>
    </row>
    <row r="75" spans="1:21" x14ac:dyDescent="0.25">
      <c r="D75" s="14" t="s">
        <v>78</v>
      </c>
      <c r="E75" s="12" t="s">
        <v>72</v>
      </c>
      <c r="F75" s="12" t="s">
        <v>73</v>
      </c>
      <c r="G75" s="12"/>
      <c r="H75" s="12"/>
      <c r="I75" s="19" t="s">
        <v>75</v>
      </c>
    </row>
    <row r="76" spans="1:21" x14ac:dyDescent="0.25">
      <c r="D76" s="14">
        <v>1</v>
      </c>
      <c r="E76" s="12">
        <f t="shared" ref="E76:E107" si="15">L184</f>
        <v>115</v>
      </c>
      <c r="F76" s="12">
        <f t="shared" ref="F76:F107" si="16">K184</f>
        <v>10</v>
      </c>
      <c r="G76" s="12"/>
      <c r="H76" s="12"/>
      <c r="I76" s="15">
        <f>E76+(F76*0.6)+(2*(F76-1))*(4-0.4)</f>
        <v>185.8</v>
      </c>
      <c r="K76" s="10"/>
      <c r="L76" s="10"/>
    </row>
    <row r="77" spans="1:21" x14ac:dyDescent="0.25">
      <c r="D77" s="14">
        <v>2</v>
      </c>
      <c r="E77" s="12">
        <f t="shared" si="15"/>
        <v>114</v>
      </c>
      <c r="F77" s="12">
        <f t="shared" si="16"/>
        <v>8</v>
      </c>
      <c r="G77" s="12"/>
      <c r="H77" s="12"/>
      <c r="I77" s="15">
        <f t="shared" ref="I77:I133" si="17">E77+(F77*0.6)+(2*(F77-1))*(3.9-0.4)</f>
        <v>167.8</v>
      </c>
      <c r="K77" s="10"/>
      <c r="L77" s="10"/>
    </row>
    <row r="78" spans="1:21" ht="14.4" thickBot="1" x14ac:dyDescent="0.3">
      <c r="D78" s="14">
        <v>3</v>
      </c>
      <c r="E78" s="12">
        <f t="shared" si="15"/>
        <v>102</v>
      </c>
      <c r="F78" s="12">
        <f t="shared" si="16"/>
        <v>6</v>
      </c>
      <c r="G78" s="12"/>
      <c r="H78" s="12"/>
      <c r="I78" s="15">
        <f t="shared" si="17"/>
        <v>140.6</v>
      </c>
      <c r="K78" s="10"/>
      <c r="L78" s="10"/>
    </row>
    <row r="79" spans="1:21" x14ac:dyDescent="0.25">
      <c r="D79" s="14">
        <v>4</v>
      </c>
      <c r="E79" s="12">
        <f t="shared" si="15"/>
        <v>118</v>
      </c>
      <c r="F79" s="12">
        <f t="shared" si="16"/>
        <v>8</v>
      </c>
      <c r="G79" s="12"/>
      <c r="H79" s="12"/>
      <c r="I79" s="15">
        <f t="shared" si="17"/>
        <v>171.8</v>
      </c>
      <c r="K79" s="24" t="s">
        <v>72</v>
      </c>
      <c r="L79" s="25" t="s">
        <v>79</v>
      </c>
    </row>
    <row r="80" spans="1:21" ht="14.4" thickBot="1" x14ac:dyDescent="0.3">
      <c r="D80" s="14">
        <v>5</v>
      </c>
      <c r="E80" s="12">
        <f t="shared" si="15"/>
        <v>108</v>
      </c>
      <c r="F80" s="12">
        <f t="shared" si="16"/>
        <v>0</v>
      </c>
      <c r="G80" s="12"/>
      <c r="H80" s="12"/>
      <c r="I80" s="15">
        <f t="shared" si="17"/>
        <v>101</v>
      </c>
      <c r="K80" s="22" t="s">
        <v>73</v>
      </c>
      <c r="L80" s="23" t="s">
        <v>80</v>
      </c>
    </row>
    <row r="81" spans="4:13" x14ac:dyDescent="0.25">
      <c r="D81" s="14">
        <v>6</v>
      </c>
      <c r="E81" s="12">
        <f t="shared" si="15"/>
        <v>88</v>
      </c>
      <c r="F81" s="12">
        <f t="shared" si="16"/>
        <v>5</v>
      </c>
      <c r="G81" s="12"/>
      <c r="H81" s="12"/>
      <c r="I81" s="15">
        <f t="shared" si="17"/>
        <v>119</v>
      </c>
      <c r="K81" s="10"/>
      <c r="L81" s="10"/>
    </row>
    <row r="82" spans="4:13" x14ac:dyDescent="0.25">
      <c r="D82" s="14">
        <v>7</v>
      </c>
      <c r="E82" s="12">
        <f t="shared" si="15"/>
        <v>80</v>
      </c>
      <c r="F82" s="12">
        <f t="shared" si="16"/>
        <v>4</v>
      </c>
      <c r="G82" s="12"/>
      <c r="H82" s="12"/>
      <c r="I82" s="15">
        <f t="shared" si="17"/>
        <v>103.4</v>
      </c>
      <c r="K82" s="10"/>
      <c r="L82" s="10"/>
    </row>
    <row r="83" spans="4:13" x14ac:dyDescent="0.25">
      <c r="D83" s="14">
        <v>8</v>
      </c>
      <c r="E83" s="12">
        <f t="shared" si="15"/>
        <v>97</v>
      </c>
      <c r="F83" s="12">
        <f t="shared" si="16"/>
        <v>5</v>
      </c>
      <c r="G83" s="12"/>
      <c r="H83" s="12"/>
      <c r="I83" s="15">
        <f t="shared" si="17"/>
        <v>128</v>
      </c>
      <c r="K83" s="10"/>
      <c r="L83" s="10"/>
    </row>
    <row r="84" spans="4:13" x14ac:dyDescent="0.25">
      <c r="D84" s="14">
        <v>9</v>
      </c>
      <c r="E84" s="12">
        <f t="shared" si="15"/>
        <v>67</v>
      </c>
      <c r="F84" s="12">
        <f t="shared" si="16"/>
        <v>6</v>
      </c>
      <c r="G84" s="12"/>
      <c r="H84" s="12"/>
      <c r="I84" s="15">
        <f t="shared" si="17"/>
        <v>105.6</v>
      </c>
      <c r="K84" s="10"/>
      <c r="L84" s="10"/>
    </row>
    <row r="85" spans="4:13" x14ac:dyDescent="0.25">
      <c r="D85" s="14">
        <v>11</v>
      </c>
      <c r="E85" s="12">
        <f t="shared" si="15"/>
        <v>0</v>
      </c>
      <c r="F85" s="12">
        <f t="shared" si="16"/>
        <v>0</v>
      </c>
      <c r="G85" s="12"/>
      <c r="H85" s="12"/>
      <c r="I85" s="15">
        <f t="shared" si="17"/>
        <v>-7</v>
      </c>
      <c r="K85" s="10"/>
      <c r="L85" s="10" t="s">
        <v>169</v>
      </c>
      <c r="M85" s="10" t="s">
        <v>170</v>
      </c>
    </row>
    <row r="86" spans="4:13" x14ac:dyDescent="0.25">
      <c r="D86" s="14">
        <v>12</v>
      </c>
      <c r="E86" s="12">
        <f t="shared" si="15"/>
        <v>50</v>
      </c>
      <c r="F86" s="12">
        <f t="shared" si="16"/>
        <v>7</v>
      </c>
      <c r="G86" s="12"/>
      <c r="H86" s="12"/>
      <c r="I86" s="15">
        <f t="shared" si="17"/>
        <v>96.2</v>
      </c>
      <c r="K86" s="10"/>
      <c r="L86" s="10">
        <v>2000</v>
      </c>
      <c r="M86" s="10">
        <f>2000/200</f>
        <v>10</v>
      </c>
    </row>
    <row r="87" spans="4:13" x14ac:dyDescent="0.25">
      <c r="D87" s="14">
        <v>13</v>
      </c>
      <c r="E87" s="12">
        <f t="shared" si="15"/>
        <v>45</v>
      </c>
      <c r="F87" s="12">
        <f t="shared" si="16"/>
        <v>4</v>
      </c>
      <c r="G87" s="12"/>
      <c r="H87" s="12"/>
      <c r="I87" s="15">
        <f t="shared" si="17"/>
        <v>68.400000000000006</v>
      </c>
      <c r="K87" s="10"/>
      <c r="L87" s="10"/>
    </row>
    <row r="88" spans="4:13" x14ac:dyDescent="0.25">
      <c r="D88" s="14">
        <v>14</v>
      </c>
      <c r="E88" s="12">
        <f t="shared" si="15"/>
        <v>151</v>
      </c>
      <c r="F88" s="12">
        <f t="shared" si="16"/>
        <v>7</v>
      </c>
      <c r="G88" s="12"/>
      <c r="H88" s="12"/>
      <c r="I88" s="15">
        <f t="shared" si="17"/>
        <v>197.2</v>
      </c>
      <c r="K88" s="10"/>
      <c r="L88" s="181"/>
    </row>
    <row r="89" spans="4:13" x14ac:dyDescent="0.25">
      <c r="D89" s="14">
        <v>15</v>
      </c>
      <c r="E89" s="12">
        <f t="shared" si="15"/>
        <v>147</v>
      </c>
      <c r="F89" s="12">
        <f t="shared" si="16"/>
        <v>7</v>
      </c>
      <c r="G89" s="12"/>
      <c r="H89" s="12"/>
      <c r="I89" s="15">
        <f t="shared" si="17"/>
        <v>193.2</v>
      </c>
      <c r="K89" s="10"/>
      <c r="L89" s="10"/>
    </row>
    <row r="90" spans="4:13" x14ac:dyDescent="0.25">
      <c r="D90" s="14">
        <v>16</v>
      </c>
      <c r="E90" s="12">
        <f t="shared" si="15"/>
        <v>143</v>
      </c>
      <c r="F90" s="12">
        <f t="shared" si="16"/>
        <v>6</v>
      </c>
      <c r="G90" s="12"/>
      <c r="H90" s="12"/>
      <c r="I90" s="15">
        <f t="shared" si="17"/>
        <v>181.6</v>
      </c>
      <c r="K90" s="10"/>
      <c r="L90" s="10"/>
    </row>
    <row r="91" spans="4:13" x14ac:dyDescent="0.25">
      <c r="D91" s="14">
        <v>17</v>
      </c>
      <c r="E91" s="12">
        <f t="shared" si="15"/>
        <v>145</v>
      </c>
      <c r="F91" s="12">
        <f t="shared" si="16"/>
        <v>6</v>
      </c>
      <c r="G91" s="12"/>
      <c r="H91" s="12"/>
      <c r="I91" s="15">
        <f t="shared" si="17"/>
        <v>183.6</v>
      </c>
      <c r="K91" s="10"/>
      <c r="L91" s="10"/>
    </row>
    <row r="92" spans="4:13" x14ac:dyDescent="0.25">
      <c r="D92" s="14">
        <v>18</v>
      </c>
      <c r="E92" s="12">
        <f t="shared" si="15"/>
        <v>162</v>
      </c>
      <c r="F92" s="12">
        <f t="shared" si="16"/>
        <v>5</v>
      </c>
      <c r="G92" s="12"/>
      <c r="H92" s="12"/>
      <c r="I92" s="15">
        <f t="shared" si="17"/>
        <v>193</v>
      </c>
      <c r="K92" s="10"/>
      <c r="L92" s="10"/>
    </row>
    <row r="93" spans="4:13" x14ac:dyDescent="0.25">
      <c r="D93" s="14">
        <v>19</v>
      </c>
      <c r="E93" s="12">
        <f t="shared" si="15"/>
        <v>151</v>
      </c>
      <c r="F93" s="12">
        <f t="shared" si="16"/>
        <v>4</v>
      </c>
      <c r="G93" s="12"/>
      <c r="H93" s="12"/>
      <c r="I93" s="15">
        <f t="shared" si="17"/>
        <v>174.4</v>
      </c>
      <c r="K93" s="10"/>
      <c r="L93" s="10"/>
    </row>
    <row r="94" spans="4:13" x14ac:dyDescent="0.25">
      <c r="D94" s="14">
        <v>20</v>
      </c>
      <c r="E94" s="12">
        <f t="shared" si="15"/>
        <v>101</v>
      </c>
      <c r="F94" s="12">
        <f t="shared" si="16"/>
        <v>6</v>
      </c>
      <c r="G94" s="12"/>
      <c r="H94" s="12"/>
      <c r="I94" s="15">
        <f t="shared" si="17"/>
        <v>139.6</v>
      </c>
      <c r="K94" s="10"/>
      <c r="L94" s="10"/>
    </row>
    <row r="95" spans="4:13" x14ac:dyDescent="0.25">
      <c r="D95" s="14">
        <v>21</v>
      </c>
      <c r="E95" s="12">
        <f t="shared" si="15"/>
        <v>165</v>
      </c>
      <c r="F95" s="12">
        <f t="shared" si="16"/>
        <v>6</v>
      </c>
      <c r="G95" s="12"/>
      <c r="H95" s="12"/>
      <c r="I95" s="15">
        <f t="shared" si="17"/>
        <v>203.6</v>
      </c>
      <c r="K95" s="10"/>
      <c r="L95" s="10"/>
    </row>
    <row r="96" spans="4:13" x14ac:dyDescent="0.25">
      <c r="D96" s="14">
        <v>22</v>
      </c>
      <c r="E96" s="12">
        <f t="shared" si="15"/>
        <v>24</v>
      </c>
      <c r="F96" s="12">
        <f t="shared" si="16"/>
        <v>7</v>
      </c>
      <c r="G96" s="12"/>
      <c r="H96" s="12"/>
      <c r="I96" s="15">
        <f t="shared" si="17"/>
        <v>70.2</v>
      </c>
      <c r="K96" s="10"/>
      <c r="L96" s="10"/>
    </row>
    <row r="97" spans="4:12" x14ac:dyDescent="0.25">
      <c r="D97" s="14">
        <v>23</v>
      </c>
      <c r="E97" s="12">
        <f t="shared" si="15"/>
        <v>179</v>
      </c>
      <c r="F97" s="12">
        <f t="shared" si="16"/>
        <v>5</v>
      </c>
      <c r="G97" s="12"/>
      <c r="H97" s="12"/>
      <c r="I97" s="15">
        <f t="shared" si="17"/>
        <v>210</v>
      </c>
      <c r="K97" s="10"/>
      <c r="L97" s="10"/>
    </row>
    <row r="98" spans="4:12" x14ac:dyDescent="0.25">
      <c r="D98" s="14">
        <v>24</v>
      </c>
      <c r="E98" s="12">
        <f t="shared" si="15"/>
        <v>14</v>
      </c>
      <c r="F98" s="12">
        <f t="shared" si="16"/>
        <v>4</v>
      </c>
      <c r="G98" s="12"/>
      <c r="H98" s="12"/>
      <c r="I98" s="15">
        <f t="shared" si="17"/>
        <v>37.4</v>
      </c>
      <c r="K98" s="10"/>
      <c r="L98" s="10"/>
    </row>
    <row r="99" spans="4:12" x14ac:dyDescent="0.25">
      <c r="D99" s="14">
        <v>25</v>
      </c>
      <c r="E99" s="12">
        <f t="shared" si="15"/>
        <v>17</v>
      </c>
      <c r="F99" s="12">
        <f t="shared" si="16"/>
        <v>4</v>
      </c>
      <c r="G99" s="12"/>
      <c r="H99" s="12"/>
      <c r="I99" s="15">
        <f t="shared" si="17"/>
        <v>40.4</v>
      </c>
      <c r="K99" s="10"/>
      <c r="L99" s="10"/>
    </row>
    <row r="100" spans="4:12" x14ac:dyDescent="0.25">
      <c r="D100" s="14">
        <v>26</v>
      </c>
      <c r="E100" s="12">
        <f t="shared" si="15"/>
        <v>30</v>
      </c>
      <c r="F100" s="12">
        <f t="shared" si="16"/>
        <v>5</v>
      </c>
      <c r="G100" s="12"/>
      <c r="H100" s="12"/>
      <c r="I100" s="15">
        <f t="shared" si="17"/>
        <v>61</v>
      </c>
      <c r="K100" s="10"/>
      <c r="L100" s="10"/>
    </row>
    <row r="101" spans="4:12" x14ac:dyDescent="0.25">
      <c r="D101" s="14">
        <v>27</v>
      </c>
      <c r="E101" s="12">
        <f t="shared" si="15"/>
        <v>53</v>
      </c>
      <c r="F101" s="12">
        <f t="shared" si="16"/>
        <v>4</v>
      </c>
      <c r="G101" s="12"/>
      <c r="H101" s="12"/>
      <c r="I101" s="15">
        <f t="shared" si="17"/>
        <v>76.400000000000006</v>
      </c>
      <c r="K101" s="10"/>
      <c r="L101" s="10"/>
    </row>
    <row r="102" spans="4:12" x14ac:dyDescent="0.25">
      <c r="D102" s="14">
        <v>28</v>
      </c>
      <c r="E102" s="12">
        <f t="shared" si="15"/>
        <v>53.5</v>
      </c>
      <c r="F102" s="12">
        <f t="shared" si="16"/>
        <v>5</v>
      </c>
      <c r="G102" s="12"/>
      <c r="H102" s="12"/>
      <c r="I102" s="15">
        <f t="shared" si="17"/>
        <v>84.5</v>
      </c>
      <c r="K102" s="10"/>
      <c r="L102" s="10"/>
    </row>
    <row r="103" spans="4:12" x14ac:dyDescent="0.25">
      <c r="D103" s="14">
        <v>29</v>
      </c>
      <c r="E103" s="12">
        <f t="shared" si="15"/>
        <v>57</v>
      </c>
      <c r="F103" s="12">
        <f t="shared" si="16"/>
        <v>5</v>
      </c>
      <c r="G103" s="12"/>
      <c r="H103" s="12"/>
      <c r="I103" s="15">
        <f t="shared" si="17"/>
        <v>88</v>
      </c>
      <c r="K103" s="10"/>
      <c r="L103" s="10"/>
    </row>
    <row r="104" spans="4:12" x14ac:dyDescent="0.25">
      <c r="D104" s="14">
        <v>30</v>
      </c>
      <c r="E104" s="12">
        <f t="shared" si="15"/>
        <v>63</v>
      </c>
      <c r="F104" s="12">
        <f t="shared" si="16"/>
        <v>6</v>
      </c>
      <c r="G104" s="12"/>
      <c r="H104" s="12"/>
      <c r="I104" s="15">
        <f t="shared" si="17"/>
        <v>101.6</v>
      </c>
      <c r="K104" s="10"/>
      <c r="L104" s="10"/>
    </row>
    <row r="105" spans="4:12" x14ac:dyDescent="0.25">
      <c r="D105" s="14">
        <v>31</v>
      </c>
      <c r="E105" s="12">
        <f t="shared" si="15"/>
        <v>55</v>
      </c>
      <c r="F105" s="12">
        <f t="shared" si="16"/>
        <v>3</v>
      </c>
      <c r="G105" s="12"/>
      <c r="H105" s="12"/>
      <c r="I105" s="15">
        <f t="shared" si="17"/>
        <v>70.8</v>
      </c>
      <c r="K105" s="10"/>
      <c r="L105" s="10"/>
    </row>
    <row r="106" spans="4:12" x14ac:dyDescent="0.25">
      <c r="D106" s="14">
        <v>32</v>
      </c>
      <c r="E106" s="12">
        <f t="shared" si="15"/>
        <v>60</v>
      </c>
      <c r="F106" s="12">
        <f t="shared" si="16"/>
        <v>7</v>
      </c>
      <c r="G106" s="12"/>
      <c r="H106" s="12"/>
      <c r="I106" s="15">
        <f t="shared" si="17"/>
        <v>106.2</v>
      </c>
      <c r="K106" s="10"/>
      <c r="L106" s="10"/>
    </row>
    <row r="107" spans="4:12" x14ac:dyDescent="0.25">
      <c r="D107" s="14">
        <v>33</v>
      </c>
      <c r="E107" s="12">
        <f t="shared" si="15"/>
        <v>60</v>
      </c>
      <c r="F107" s="12">
        <f t="shared" si="16"/>
        <v>2</v>
      </c>
      <c r="G107" s="12"/>
      <c r="H107" s="12"/>
      <c r="I107" s="15">
        <f t="shared" si="17"/>
        <v>68.2</v>
      </c>
      <c r="K107" s="10"/>
      <c r="L107" s="10"/>
    </row>
    <row r="108" spans="4:12" x14ac:dyDescent="0.25">
      <c r="D108" s="14">
        <v>34</v>
      </c>
      <c r="E108" s="12">
        <f t="shared" ref="E108:E139" si="18">L216</f>
        <v>74</v>
      </c>
      <c r="F108" s="12">
        <f t="shared" ref="F108:F139" si="19">K216</f>
        <v>6</v>
      </c>
      <c r="G108" s="12"/>
      <c r="H108" s="12"/>
      <c r="I108" s="15">
        <f t="shared" si="17"/>
        <v>112.6</v>
      </c>
      <c r="K108" s="10"/>
      <c r="L108" s="10"/>
    </row>
    <row r="109" spans="4:12" x14ac:dyDescent="0.25">
      <c r="D109" s="14">
        <v>35</v>
      </c>
      <c r="E109" s="12">
        <f t="shared" si="18"/>
        <v>80</v>
      </c>
      <c r="F109" s="12">
        <f t="shared" si="19"/>
        <v>6</v>
      </c>
      <c r="G109" s="12"/>
      <c r="H109" s="12"/>
      <c r="I109" s="15">
        <f t="shared" si="17"/>
        <v>118.6</v>
      </c>
      <c r="K109" s="10"/>
      <c r="L109" s="10"/>
    </row>
    <row r="110" spans="4:12" x14ac:dyDescent="0.25">
      <c r="D110" s="14">
        <v>36</v>
      </c>
      <c r="E110" s="12">
        <f t="shared" si="18"/>
        <v>29</v>
      </c>
      <c r="F110" s="12">
        <f t="shared" si="19"/>
        <v>6</v>
      </c>
      <c r="G110" s="12"/>
      <c r="H110" s="12"/>
      <c r="I110" s="15">
        <f t="shared" si="17"/>
        <v>67.599999999999994</v>
      </c>
      <c r="K110" s="10"/>
      <c r="L110" s="10"/>
    </row>
    <row r="111" spans="4:12" x14ac:dyDescent="0.25">
      <c r="D111" s="14">
        <v>37</v>
      </c>
      <c r="E111" s="12">
        <f t="shared" si="18"/>
        <v>22</v>
      </c>
      <c r="F111" s="12">
        <f t="shared" si="19"/>
        <v>4</v>
      </c>
      <c r="G111" s="12"/>
      <c r="H111" s="12"/>
      <c r="I111" s="15">
        <f t="shared" si="17"/>
        <v>45.4</v>
      </c>
      <c r="K111" s="10"/>
      <c r="L111" s="10"/>
    </row>
    <row r="112" spans="4:12" x14ac:dyDescent="0.25">
      <c r="D112" s="14">
        <v>38</v>
      </c>
      <c r="E112" s="12">
        <f t="shared" si="18"/>
        <v>33</v>
      </c>
      <c r="F112" s="12">
        <f t="shared" si="19"/>
        <v>5</v>
      </c>
      <c r="G112" s="12"/>
      <c r="H112" s="12"/>
      <c r="I112" s="15">
        <f t="shared" si="17"/>
        <v>64</v>
      </c>
      <c r="K112" s="10"/>
      <c r="L112" s="10"/>
    </row>
    <row r="113" spans="4:12" x14ac:dyDescent="0.25">
      <c r="D113" s="14">
        <v>39</v>
      </c>
      <c r="E113" s="12">
        <f t="shared" si="18"/>
        <v>166</v>
      </c>
      <c r="F113" s="12">
        <f t="shared" si="19"/>
        <v>7</v>
      </c>
      <c r="G113" s="12"/>
      <c r="H113" s="12"/>
      <c r="I113" s="15">
        <f t="shared" si="17"/>
        <v>212.2</v>
      </c>
      <c r="K113" s="10"/>
      <c r="L113" s="10"/>
    </row>
    <row r="114" spans="4:12" x14ac:dyDescent="0.25">
      <c r="D114" s="14">
        <v>40</v>
      </c>
      <c r="E114" s="12">
        <f t="shared" si="18"/>
        <v>181</v>
      </c>
      <c r="F114" s="12">
        <f t="shared" si="19"/>
        <v>6</v>
      </c>
      <c r="G114" s="12"/>
      <c r="H114" s="12"/>
      <c r="I114" s="15">
        <f t="shared" si="17"/>
        <v>219.6</v>
      </c>
      <c r="K114" s="10"/>
      <c r="L114" s="10"/>
    </row>
    <row r="115" spans="4:12" x14ac:dyDescent="0.25">
      <c r="D115" s="14">
        <v>41</v>
      </c>
      <c r="E115" s="12">
        <f t="shared" si="18"/>
        <v>182</v>
      </c>
      <c r="F115" s="12">
        <f t="shared" si="19"/>
        <v>7</v>
      </c>
      <c r="G115" s="12"/>
      <c r="H115" s="12"/>
      <c r="I115" s="15">
        <f t="shared" si="17"/>
        <v>228.2</v>
      </c>
      <c r="K115" s="10"/>
      <c r="L115" s="10"/>
    </row>
    <row r="116" spans="4:12" x14ac:dyDescent="0.25">
      <c r="D116" s="14">
        <v>42</v>
      </c>
      <c r="E116" s="12">
        <f t="shared" si="18"/>
        <v>186</v>
      </c>
      <c r="F116" s="12">
        <f t="shared" si="19"/>
        <v>8</v>
      </c>
      <c r="G116" s="12"/>
      <c r="H116" s="12"/>
      <c r="I116" s="15">
        <f t="shared" si="17"/>
        <v>239.8</v>
      </c>
      <c r="K116" s="10"/>
      <c r="L116" s="10"/>
    </row>
    <row r="117" spans="4:12" x14ac:dyDescent="0.25">
      <c r="D117" s="14">
        <v>43</v>
      </c>
      <c r="E117" s="12">
        <f t="shared" si="18"/>
        <v>41</v>
      </c>
      <c r="F117" s="12">
        <f t="shared" si="19"/>
        <v>7</v>
      </c>
      <c r="G117" s="12"/>
      <c r="H117" s="12"/>
      <c r="I117" s="15">
        <f t="shared" si="17"/>
        <v>87.2</v>
      </c>
      <c r="K117" s="10"/>
      <c r="L117" s="10"/>
    </row>
    <row r="118" spans="4:12" x14ac:dyDescent="0.25">
      <c r="D118" s="14">
        <v>44</v>
      </c>
      <c r="E118" s="12">
        <f t="shared" si="18"/>
        <v>45</v>
      </c>
      <c r="F118" s="12">
        <f t="shared" si="19"/>
        <v>7</v>
      </c>
      <c r="G118" s="12"/>
      <c r="H118" s="12"/>
      <c r="I118" s="15">
        <f t="shared" si="17"/>
        <v>91.2</v>
      </c>
      <c r="K118" s="10"/>
      <c r="L118" s="10"/>
    </row>
    <row r="119" spans="4:12" x14ac:dyDescent="0.25">
      <c r="D119" s="14">
        <v>45</v>
      </c>
      <c r="E119" s="12">
        <f t="shared" si="18"/>
        <v>6</v>
      </c>
      <c r="F119" s="12">
        <f t="shared" si="19"/>
        <v>7</v>
      </c>
      <c r="G119" s="12"/>
      <c r="H119" s="12"/>
      <c r="I119" s="15">
        <f t="shared" si="17"/>
        <v>52.2</v>
      </c>
      <c r="K119" s="10"/>
      <c r="L119" s="10"/>
    </row>
    <row r="120" spans="4:12" x14ac:dyDescent="0.25">
      <c r="D120" s="14">
        <v>46</v>
      </c>
      <c r="E120" s="12">
        <f t="shared" si="18"/>
        <v>43</v>
      </c>
      <c r="F120" s="12">
        <f t="shared" si="19"/>
        <v>5</v>
      </c>
      <c r="G120" s="12"/>
      <c r="H120" s="12"/>
      <c r="I120" s="15">
        <f t="shared" si="17"/>
        <v>74</v>
      </c>
      <c r="K120" s="10"/>
      <c r="L120" s="10"/>
    </row>
    <row r="121" spans="4:12" x14ac:dyDescent="0.25">
      <c r="D121" s="14">
        <v>47</v>
      </c>
      <c r="E121" s="12">
        <f t="shared" si="18"/>
        <v>43</v>
      </c>
      <c r="F121" s="12">
        <f t="shared" si="19"/>
        <v>6</v>
      </c>
      <c r="G121" s="12"/>
      <c r="H121" s="12"/>
      <c r="I121" s="15">
        <f t="shared" si="17"/>
        <v>81.599999999999994</v>
      </c>
      <c r="K121" s="10"/>
      <c r="L121" s="10"/>
    </row>
    <row r="122" spans="4:12" x14ac:dyDescent="0.25">
      <c r="D122" s="14">
        <v>48</v>
      </c>
      <c r="E122" s="12">
        <f t="shared" si="18"/>
        <v>78</v>
      </c>
      <c r="F122" s="12">
        <f t="shared" si="19"/>
        <v>6</v>
      </c>
      <c r="G122" s="12"/>
      <c r="H122" s="12"/>
      <c r="I122" s="15">
        <f t="shared" si="17"/>
        <v>116.6</v>
      </c>
      <c r="K122" s="10"/>
      <c r="L122" s="10"/>
    </row>
    <row r="123" spans="4:12" x14ac:dyDescent="0.25">
      <c r="D123" s="14">
        <v>49</v>
      </c>
      <c r="E123" s="12">
        <f t="shared" si="18"/>
        <v>80</v>
      </c>
      <c r="F123" s="12">
        <f t="shared" si="19"/>
        <v>8</v>
      </c>
      <c r="G123" s="12"/>
      <c r="H123" s="12"/>
      <c r="I123" s="15">
        <f t="shared" si="17"/>
        <v>133.80000000000001</v>
      </c>
      <c r="K123" s="10"/>
      <c r="L123" s="10"/>
    </row>
    <row r="124" spans="4:12" x14ac:dyDescent="0.25">
      <c r="D124" s="14">
        <v>50</v>
      </c>
      <c r="E124" s="12">
        <f t="shared" si="18"/>
        <v>90</v>
      </c>
      <c r="F124" s="12">
        <f t="shared" si="19"/>
        <v>6</v>
      </c>
      <c r="G124" s="12"/>
      <c r="H124" s="12"/>
      <c r="I124" s="15">
        <f t="shared" si="17"/>
        <v>128.6</v>
      </c>
      <c r="K124" s="10"/>
      <c r="L124" s="10"/>
    </row>
    <row r="125" spans="4:12" x14ac:dyDescent="0.25">
      <c r="D125" s="14">
        <v>51</v>
      </c>
      <c r="E125" s="12">
        <f t="shared" si="18"/>
        <v>76</v>
      </c>
      <c r="F125" s="12">
        <f t="shared" si="19"/>
        <v>6</v>
      </c>
      <c r="G125" s="12"/>
      <c r="H125" s="12"/>
      <c r="I125" s="15">
        <f t="shared" si="17"/>
        <v>114.6</v>
      </c>
      <c r="K125" s="10"/>
      <c r="L125" s="10"/>
    </row>
    <row r="126" spans="4:12" x14ac:dyDescent="0.25">
      <c r="D126" s="14">
        <v>52</v>
      </c>
      <c r="E126" s="12">
        <f t="shared" si="18"/>
        <v>90</v>
      </c>
      <c r="F126" s="12">
        <f t="shared" si="19"/>
        <v>3</v>
      </c>
      <c r="G126" s="12"/>
      <c r="H126" s="12"/>
      <c r="I126" s="15">
        <f t="shared" si="17"/>
        <v>105.8</v>
      </c>
      <c r="K126" s="10"/>
      <c r="L126" s="10"/>
    </row>
    <row r="127" spans="4:12" x14ac:dyDescent="0.25">
      <c r="D127" s="14">
        <v>53</v>
      </c>
      <c r="E127" s="12">
        <f t="shared" si="18"/>
        <v>20</v>
      </c>
      <c r="F127" s="12">
        <f t="shared" si="19"/>
        <v>8</v>
      </c>
      <c r="G127" s="12"/>
      <c r="H127" s="12"/>
      <c r="I127" s="15">
        <f t="shared" si="17"/>
        <v>73.8</v>
      </c>
      <c r="K127" s="10"/>
      <c r="L127" s="10"/>
    </row>
    <row r="128" spans="4:12" x14ac:dyDescent="0.25">
      <c r="D128" s="14">
        <v>54</v>
      </c>
      <c r="E128" s="12">
        <f t="shared" si="18"/>
        <v>178</v>
      </c>
      <c r="F128" s="12">
        <f t="shared" si="19"/>
        <v>4</v>
      </c>
      <c r="G128" s="12"/>
      <c r="H128" s="12"/>
      <c r="I128" s="15">
        <f t="shared" si="17"/>
        <v>201.4</v>
      </c>
      <c r="K128" s="10"/>
      <c r="L128" s="10"/>
    </row>
    <row r="129" spans="4:12" x14ac:dyDescent="0.25">
      <c r="D129" s="14">
        <v>55</v>
      </c>
      <c r="E129" s="12">
        <f t="shared" si="18"/>
        <v>186</v>
      </c>
      <c r="F129" s="12">
        <f t="shared" si="19"/>
        <v>5</v>
      </c>
      <c r="G129" s="12"/>
      <c r="H129" s="12"/>
      <c r="I129" s="15">
        <f t="shared" si="17"/>
        <v>217</v>
      </c>
      <c r="K129" s="10"/>
      <c r="L129" s="10"/>
    </row>
    <row r="130" spans="4:12" x14ac:dyDescent="0.25">
      <c r="D130" s="14">
        <v>57</v>
      </c>
      <c r="E130" s="12">
        <f t="shared" si="18"/>
        <v>96</v>
      </c>
      <c r="F130" s="12">
        <f t="shared" si="19"/>
        <v>5</v>
      </c>
      <c r="G130" s="12"/>
      <c r="H130" s="12"/>
      <c r="I130" s="15">
        <f t="shared" si="17"/>
        <v>127</v>
      </c>
      <c r="K130" s="10"/>
      <c r="L130" s="10"/>
    </row>
    <row r="131" spans="4:12" x14ac:dyDescent="0.25">
      <c r="D131" s="14">
        <v>58</v>
      </c>
      <c r="E131" s="12">
        <f t="shared" si="18"/>
        <v>102</v>
      </c>
      <c r="F131" s="12">
        <f t="shared" si="19"/>
        <v>4</v>
      </c>
      <c r="G131" s="12"/>
      <c r="H131" s="12"/>
      <c r="I131" s="15">
        <f>E131+(F131*0.6)+(2*(F131-1))*(3.9-0.4)</f>
        <v>125.4</v>
      </c>
      <c r="K131" s="10"/>
      <c r="L131" s="10"/>
    </row>
    <row r="132" spans="4:12" x14ac:dyDescent="0.25">
      <c r="D132" s="14">
        <v>59</v>
      </c>
      <c r="E132" s="12">
        <f t="shared" si="18"/>
        <v>104</v>
      </c>
      <c r="F132" s="12">
        <f t="shared" si="19"/>
        <v>7</v>
      </c>
      <c r="G132" s="12"/>
      <c r="H132" s="12"/>
      <c r="I132" s="15">
        <f t="shared" si="17"/>
        <v>150.19999999999999</v>
      </c>
      <c r="K132" s="10"/>
      <c r="L132" s="10"/>
    </row>
    <row r="133" spans="4:12" x14ac:dyDescent="0.25">
      <c r="D133" s="14">
        <v>60</v>
      </c>
      <c r="E133" s="12">
        <f t="shared" ref="E133" si="20">L241</f>
        <v>120</v>
      </c>
      <c r="F133" s="12">
        <f t="shared" ref="F133" si="21">K241</f>
        <v>2</v>
      </c>
      <c r="G133" s="12"/>
      <c r="H133" s="12"/>
      <c r="I133" s="15">
        <f t="shared" si="17"/>
        <v>128.19999999999999</v>
      </c>
      <c r="K133" s="10"/>
      <c r="L133" s="10"/>
    </row>
    <row r="134" spans="4:12" x14ac:dyDescent="0.25">
      <c r="D134" s="110"/>
      <c r="E134" s="111"/>
      <c r="F134" s="111"/>
      <c r="G134" s="111"/>
      <c r="H134" s="111"/>
      <c r="I134" s="112"/>
      <c r="K134" s="10"/>
      <c r="L134" s="10"/>
    </row>
    <row r="135" spans="4:12" x14ac:dyDescent="0.25">
      <c r="D135" s="113" t="s">
        <v>84</v>
      </c>
      <c r="E135" s="114"/>
      <c r="F135" s="114"/>
      <c r="G135" s="114"/>
      <c r="H135" s="114"/>
      <c r="I135" s="115"/>
      <c r="K135" s="10"/>
      <c r="L135" s="10"/>
    </row>
    <row r="136" spans="4:12" ht="14.4" thickBot="1" x14ac:dyDescent="0.3">
      <c r="D136" s="116"/>
      <c r="E136" s="117"/>
      <c r="F136" s="117"/>
      <c r="G136" s="117"/>
      <c r="H136" s="117"/>
      <c r="I136" s="118"/>
      <c r="K136" s="10"/>
      <c r="L136" s="10"/>
    </row>
    <row r="137" spans="4:12" x14ac:dyDescent="0.25">
      <c r="E137" s="84"/>
      <c r="F137" s="84"/>
      <c r="G137" s="84"/>
      <c r="H137" s="84"/>
      <c r="I137" s="84"/>
      <c r="K137" s="10"/>
      <c r="L137" s="10"/>
    </row>
    <row r="138" spans="4:12" x14ac:dyDescent="0.25">
      <c r="E138" s="84"/>
      <c r="F138" s="84"/>
      <c r="G138" s="84"/>
      <c r="H138" s="84"/>
      <c r="I138" s="84"/>
      <c r="K138" s="10"/>
      <c r="L138" s="10"/>
    </row>
    <row r="139" spans="4:12" x14ac:dyDescent="0.25">
      <c r="K139" s="10"/>
      <c r="L139" s="10"/>
    </row>
    <row r="140" spans="4:12" x14ac:dyDescent="0.25">
      <c r="K140" s="10"/>
      <c r="L140" s="10"/>
    </row>
    <row r="141" spans="4:12" x14ac:dyDescent="0.25">
      <c r="K141" s="10"/>
      <c r="L141" s="10"/>
    </row>
    <row r="142" spans="4:12" x14ac:dyDescent="0.25">
      <c r="K142" s="10"/>
      <c r="L142" s="10"/>
    </row>
    <row r="143" spans="4:12" x14ac:dyDescent="0.25">
      <c r="K143" s="10"/>
      <c r="L143" s="10"/>
    </row>
    <row r="144" spans="4:12" x14ac:dyDescent="0.25">
      <c r="K144" s="10"/>
      <c r="L144" s="10"/>
    </row>
    <row r="145" spans="5:12" x14ac:dyDescent="0.25">
      <c r="K145" s="10"/>
      <c r="L145" s="10"/>
    </row>
    <row r="146" spans="5:12" x14ac:dyDescent="0.25">
      <c r="K146" s="10"/>
      <c r="L146" s="10"/>
    </row>
    <row r="147" spans="5:12" x14ac:dyDescent="0.25">
      <c r="K147" s="10"/>
      <c r="L147" s="10"/>
    </row>
    <row r="148" spans="5:12" x14ac:dyDescent="0.25">
      <c r="K148" s="10"/>
      <c r="L148" s="10"/>
    </row>
    <row r="149" spans="5:12" x14ac:dyDescent="0.25">
      <c r="K149" s="10"/>
      <c r="L149" s="10"/>
    </row>
    <row r="150" spans="5:12" x14ac:dyDescent="0.25">
      <c r="K150" s="10"/>
      <c r="L150" s="10"/>
    </row>
    <row r="151" spans="5:12" x14ac:dyDescent="0.25">
      <c r="K151" s="10"/>
      <c r="L151" s="10"/>
    </row>
    <row r="152" spans="5:12" x14ac:dyDescent="0.25">
      <c r="K152" s="10"/>
      <c r="L152" s="10"/>
    </row>
    <row r="153" spans="5:12" x14ac:dyDescent="0.25">
      <c r="E153" s="84"/>
      <c r="F153" s="84"/>
      <c r="G153" s="84"/>
      <c r="H153" s="84"/>
      <c r="I153" s="84"/>
      <c r="K153" s="10"/>
      <c r="L153" s="10"/>
    </row>
    <row r="154" spans="5:12" x14ac:dyDescent="0.25">
      <c r="E154" s="85"/>
      <c r="F154" s="85"/>
      <c r="G154" s="85"/>
      <c r="H154" s="85"/>
      <c r="I154" s="85"/>
      <c r="K154" s="10"/>
      <c r="L154" s="10"/>
    </row>
    <row r="155" spans="5:12" x14ac:dyDescent="0.25">
      <c r="E155" s="85"/>
      <c r="F155" s="85"/>
      <c r="G155" s="85"/>
      <c r="H155" s="85"/>
      <c r="I155" s="85"/>
      <c r="K155" s="10"/>
      <c r="L155" s="10"/>
    </row>
    <row r="156" spans="5:12" x14ac:dyDescent="0.25">
      <c r="K156" s="10"/>
      <c r="L156" s="10"/>
    </row>
    <row r="157" spans="5:12" x14ac:dyDescent="0.25">
      <c r="K157" s="10"/>
      <c r="L157" s="10"/>
    </row>
    <row r="158" spans="5:12" x14ac:dyDescent="0.25">
      <c r="K158" s="10"/>
      <c r="L158" s="10"/>
    </row>
    <row r="159" spans="5:12" x14ac:dyDescent="0.25">
      <c r="K159" s="10"/>
      <c r="L159" s="10"/>
    </row>
    <row r="160" spans="5:12" x14ac:dyDescent="0.25">
      <c r="E160" s="84"/>
      <c r="F160" s="84"/>
      <c r="G160" s="84"/>
      <c r="H160" s="84"/>
      <c r="I160" s="84"/>
      <c r="K160" s="10"/>
      <c r="L160" s="10"/>
    </row>
    <row r="161" spans="5:12" x14ac:dyDescent="0.25">
      <c r="E161" s="84"/>
      <c r="F161" s="84"/>
      <c r="G161" s="84"/>
      <c r="H161" s="84"/>
      <c r="I161" s="84"/>
      <c r="K161" s="10"/>
      <c r="L161" s="10"/>
    </row>
    <row r="162" spans="5:12" x14ac:dyDescent="0.25">
      <c r="E162" s="84"/>
      <c r="F162" s="84"/>
      <c r="G162" s="84"/>
      <c r="H162" s="84"/>
      <c r="I162" s="84"/>
      <c r="K162" s="10"/>
      <c r="L162" s="10"/>
    </row>
    <row r="163" spans="5:12" x14ac:dyDescent="0.25">
      <c r="K163" s="10"/>
      <c r="L163" s="10"/>
    </row>
    <row r="164" spans="5:12" x14ac:dyDescent="0.25">
      <c r="K164" s="10"/>
      <c r="L164" s="10"/>
    </row>
    <row r="165" spans="5:12" x14ac:dyDescent="0.25">
      <c r="K165" s="10"/>
      <c r="L165" s="10"/>
    </row>
    <row r="166" spans="5:12" x14ac:dyDescent="0.25">
      <c r="K166" s="10"/>
      <c r="L166" s="10"/>
    </row>
    <row r="167" spans="5:12" x14ac:dyDescent="0.25">
      <c r="K167" s="10"/>
      <c r="L167" s="10"/>
    </row>
    <row r="168" spans="5:12" x14ac:dyDescent="0.25">
      <c r="K168" s="10"/>
      <c r="L168" s="10"/>
    </row>
    <row r="169" spans="5:12" x14ac:dyDescent="0.25">
      <c r="K169" s="10"/>
      <c r="L169" s="10"/>
    </row>
    <row r="170" spans="5:12" x14ac:dyDescent="0.25">
      <c r="K170" s="10"/>
      <c r="L170" s="10"/>
    </row>
    <row r="171" spans="5:12" x14ac:dyDescent="0.25">
      <c r="K171" s="10"/>
      <c r="L171" s="10"/>
    </row>
    <row r="172" spans="5:12" x14ac:dyDescent="0.25">
      <c r="K172" s="10"/>
      <c r="L172" s="10"/>
    </row>
    <row r="173" spans="5:12" x14ac:dyDescent="0.25">
      <c r="K173" s="10"/>
      <c r="L173" s="10"/>
    </row>
    <row r="174" spans="5:12" x14ac:dyDescent="0.25">
      <c r="K174" s="10"/>
      <c r="L174" s="10"/>
    </row>
    <row r="175" spans="5:12" x14ac:dyDescent="0.25">
      <c r="E175" s="84"/>
      <c r="F175" s="84"/>
      <c r="G175" s="84"/>
      <c r="H175" s="84"/>
      <c r="I175" s="84"/>
      <c r="K175" s="10"/>
      <c r="L175" s="10"/>
    </row>
    <row r="176" spans="5:12" x14ac:dyDescent="0.25">
      <c r="E176" s="85"/>
      <c r="F176" s="85"/>
      <c r="G176" s="85"/>
      <c r="H176" s="85"/>
      <c r="I176" s="85"/>
      <c r="K176" s="10"/>
      <c r="L176" s="10"/>
    </row>
    <row r="177" spans="5:12" x14ac:dyDescent="0.25">
      <c r="E177" s="85"/>
      <c r="F177" s="85"/>
      <c r="G177" s="85"/>
      <c r="H177" s="85"/>
      <c r="I177" s="85"/>
      <c r="K177" s="10"/>
      <c r="L177" s="10"/>
    </row>
    <row r="178" spans="5:12" x14ac:dyDescent="0.25">
      <c r="K178" s="10"/>
      <c r="L178" s="10"/>
    </row>
    <row r="179" spans="5:12" x14ac:dyDescent="0.25">
      <c r="K179" s="10"/>
      <c r="L179" s="10"/>
    </row>
    <row r="180" spans="5:12" ht="14.4" thickBot="1" x14ac:dyDescent="0.3">
      <c r="K180" s="10"/>
      <c r="L180" s="10"/>
    </row>
    <row r="181" spans="5:12" x14ac:dyDescent="0.25">
      <c r="G181" s="142" t="s">
        <v>85</v>
      </c>
      <c r="H181" s="143"/>
      <c r="I181" s="143"/>
      <c r="J181" s="76"/>
      <c r="K181" s="77"/>
      <c r="L181" s="77"/>
    </row>
    <row r="182" spans="5:12" x14ac:dyDescent="0.25">
      <c r="G182" s="144"/>
      <c r="H182" s="145"/>
      <c r="I182" s="145"/>
      <c r="K182" s="79"/>
      <c r="L182" s="79"/>
    </row>
    <row r="183" spans="5:12" x14ac:dyDescent="0.25">
      <c r="G183" s="80" t="s">
        <v>86</v>
      </c>
      <c r="H183" s="86" t="s">
        <v>72</v>
      </c>
      <c r="I183" s="86" t="s">
        <v>73</v>
      </c>
      <c r="J183" s="10" t="s">
        <v>88</v>
      </c>
      <c r="K183" s="82" t="s">
        <v>95</v>
      </c>
      <c r="L183" s="82" t="s">
        <v>109</v>
      </c>
    </row>
    <row r="184" spans="5:12" x14ac:dyDescent="0.25">
      <c r="G184" s="83">
        <v>1</v>
      </c>
      <c r="H184" s="63">
        <v>4</v>
      </c>
      <c r="I184" s="63">
        <v>6</v>
      </c>
      <c r="J184" s="12">
        <f>(H184+I184)*200</f>
        <v>2000</v>
      </c>
      <c r="K184" s="12">
        <f>H184+I184</f>
        <v>10</v>
      </c>
      <c r="L184" s="12">
        <v>115</v>
      </c>
    </row>
    <row r="185" spans="5:12" x14ac:dyDescent="0.25">
      <c r="G185" s="83">
        <v>2</v>
      </c>
      <c r="H185" s="63">
        <v>6</v>
      </c>
      <c r="I185" s="63">
        <v>2</v>
      </c>
      <c r="J185" s="12">
        <f t="shared" ref="J185:J242" si="22">(H185+I185)*200</f>
        <v>1600</v>
      </c>
      <c r="K185" s="12">
        <f t="shared" ref="K185:K242" si="23">H185+I185</f>
        <v>8</v>
      </c>
      <c r="L185" s="12">
        <v>114</v>
      </c>
    </row>
    <row r="186" spans="5:12" x14ac:dyDescent="0.25">
      <c r="G186" s="83">
        <v>3</v>
      </c>
      <c r="H186" s="63">
        <v>2</v>
      </c>
      <c r="I186" s="63">
        <v>4</v>
      </c>
      <c r="J186" s="12">
        <f t="shared" si="22"/>
        <v>1200</v>
      </c>
      <c r="K186" s="12">
        <f t="shared" si="23"/>
        <v>6</v>
      </c>
      <c r="L186" s="12">
        <v>102</v>
      </c>
    </row>
    <row r="187" spans="5:12" x14ac:dyDescent="0.25">
      <c r="G187" s="83">
        <v>4</v>
      </c>
      <c r="H187" s="63">
        <v>6</v>
      </c>
      <c r="I187" s="63">
        <v>2</v>
      </c>
      <c r="J187" s="12">
        <f t="shared" si="22"/>
        <v>1600</v>
      </c>
      <c r="K187" s="12">
        <f t="shared" si="23"/>
        <v>8</v>
      </c>
      <c r="L187" s="12">
        <v>118</v>
      </c>
    </row>
    <row r="188" spans="5:12" x14ac:dyDescent="0.25">
      <c r="G188" s="83">
        <v>5</v>
      </c>
      <c r="H188" s="63"/>
      <c r="I188" s="63"/>
      <c r="J188" s="12">
        <f t="shared" si="22"/>
        <v>0</v>
      </c>
      <c r="K188" s="12">
        <f t="shared" si="23"/>
        <v>0</v>
      </c>
      <c r="L188" s="12">
        <v>108</v>
      </c>
    </row>
    <row r="189" spans="5:12" x14ac:dyDescent="0.25">
      <c r="G189" s="83">
        <v>6</v>
      </c>
      <c r="H189" s="63">
        <v>5</v>
      </c>
      <c r="I189" s="63"/>
      <c r="J189" s="12">
        <f t="shared" si="22"/>
        <v>1000</v>
      </c>
      <c r="K189" s="12">
        <f t="shared" si="23"/>
        <v>5</v>
      </c>
      <c r="L189" s="12">
        <v>88</v>
      </c>
    </row>
    <row r="190" spans="5:12" x14ac:dyDescent="0.25">
      <c r="G190" s="83">
        <v>7</v>
      </c>
      <c r="H190" s="63">
        <v>4</v>
      </c>
      <c r="I190" s="63"/>
      <c r="J190" s="12">
        <f t="shared" si="22"/>
        <v>800</v>
      </c>
      <c r="K190" s="12">
        <f t="shared" si="23"/>
        <v>4</v>
      </c>
      <c r="L190" s="12">
        <v>80</v>
      </c>
    </row>
    <row r="191" spans="5:12" x14ac:dyDescent="0.25">
      <c r="G191" s="83">
        <v>8</v>
      </c>
      <c r="H191" s="63">
        <v>5</v>
      </c>
      <c r="I191" s="63"/>
      <c r="J191" s="12">
        <f t="shared" si="22"/>
        <v>1000</v>
      </c>
      <c r="K191" s="12">
        <f t="shared" si="23"/>
        <v>5</v>
      </c>
      <c r="L191" s="12">
        <v>97</v>
      </c>
    </row>
    <row r="192" spans="5:12" x14ac:dyDescent="0.25">
      <c r="G192" s="83">
        <v>9</v>
      </c>
      <c r="H192" s="63"/>
      <c r="I192" s="63">
        <v>6</v>
      </c>
      <c r="J192" s="12">
        <f t="shared" si="22"/>
        <v>1200</v>
      </c>
      <c r="K192" s="12">
        <f t="shared" si="23"/>
        <v>6</v>
      </c>
      <c r="L192" s="12">
        <v>67</v>
      </c>
    </row>
    <row r="193" spans="7:12" x14ac:dyDescent="0.25">
      <c r="G193" s="78"/>
      <c r="H193" s="12"/>
      <c r="I193" s="12"/>
      <c r="J193" s="12"/>
      <c r="K193" s="12"/>
      <c r="L193" s="12"/>
    </row>
    <row r="194" spans="7:12" x14ac:dyDescent="0.25">
      <c r="G194" s="83">
        <v>11</v>
      </c>
      <c r="H194" s="63">
        <v>7</v>
      </c>
      <c r="I194" s="63"/>
      <c r="J194" s="12">
        <f t="shared" si="22"/>
        <v>1400</v>
      </c>
      <c r="K194" s="12">
        <f t="shared" si="23"/>
        <v>7</v>
      </c>
      <c r="L194" s="12">
        <v>50</v>
      </c>
    </row>
    <row r="195" spans="7:12" x14ac:dyDescent="0.25">
      <c r="G195" s="83">
        <v>12</v>
      </c>
      <c r="H195" s="63">
        <v>1</v>
      </c>
      <c r="I195" s="63">
        <v>3</v>
      </c>
      <c r="J195" s="12">
        <f t="shared" si="22"/>
        <v>800</v>
      </c>
      <c r="K195" s="12">
        <f t="shared" si="23"/>
        <v>4</v>
      </c>
      <c r="L195" s="12">
        <v>45</v>
      </c>
    </row>
    <row r="196" spans="7:12" x14ac:dyDescent="0.25">
      <c r="G196" s="83">
        <v>13</v>
      </c>
      <c r="H196" s="63">
        <v>7</v>
      </c>
      <c r="I196" s="63"/>
      <c r="J196" s="12">
        <f t="shared" si="22"/>
        <v>1400</v>
      </c>
      <c r="K196" s="12">
        <f t="shared" si="23"/>
        <v>7</v>
      </c>
      <c r="L196" s="12">
        <v>151</v>
      </c>
    </row>
    <row r="197" spans="7:12" x14ac:dyDescent="0.25">
      <c r="G197" s="83">
        <v>14</v>
      </c>
      <c r="H197" s="63">
        <v>7</v>
      </c>
      <c r="I197" s="63"/>
      <c r="J197" s="12">
        <f t="shared" si="22"/>
        <v>1400</v>
      </c>
      <c r="K197" s="12">
        <f t="shared" si="23"/>
        <v>7</v>
      </c>
      <c r="L197" s="12">
        <v>147</v>
      </c>
    </row>
    <row r="198" spans="7:12" x14ac:dyDescent="0.25">
      <c r="G198" s="83">
        <v>15</v>
      </c>
      <c r="H198" s="63">
        <v>1</v>
      </c>
      <c r="I198" s="63">
        <v>5</v>
      </c>
      <c r="J198" s="12">
        <f t="shared" si="22"/>
        <v>1200</v>
      </c>
      <c r="K198" s="12">
        <f t="shared" si="23"/>
        <v>6</v>
      </c>
      <c r="L198" s="12">
        <v>143</v>
      </c>
    </row>
    <row r="199" spans="7:12" x14ac:dyDescent="0.25">
      <c r="G199" s="83">
        <v>16</v>
      </c>
      <c r="H199" s="63">
        <v>1</v>
      </c>
      <c r="I199" s="63">
        <v>5</v>
      </c>
      <c r="J199" s="12">
        <f t="shared" si="22"/>
        <v>1200</v>
      </c>
      <c r="K199" s="12">
        <f t="shared" si="23"/>
        <v>6</v>
      </c>
      <c r="L199" s="12">
        <v>145</v>
      </c>
    </row>
    <row r="200" spans="7:12" x14ac:dyDescent="0.25">
      <c r="G200" s="83">
        <v>17</v>
      </c>
      <c r="H200" s="63"/>
      <c r="I200" s="63">
        <v>5</v>
      </c>
      <c r="J200" s="12">
        <f t="shared" si="22"/>
        <v>1000</v>
      </c>
      <c r="K200" s="12">
        <f t="shared" si="23"/>
        <v>5</v>
      </c>
      <c r="L200" s="12">
        <v>162</v>
      </c>
    </row>
    <row r="201" spans="7:12" x14ac:dyDescent="0.25">
      <c r="G201" s="83">
        <v>18</v>
      </c>
      <c r="H201" s="63">
        <v>2</v>
      </c>
      <c r="I201" s="63">
        <v>2</v>
      </c>
      <c r="J201" s="12">
        <f t="shared" si="22"/>
        <v>800</v>
      </c>
      <c r="K201" s="12">
        <f t="shared" si="23"/>
        <v>4</v>
      </c>
      <c r="L201" s="12">
        <v>151</v>
      </c>
    </row>
    <row r="202" spans="7:12" x14ac:dyDescent="0.25">
      <c r="G202" s="83">
        <v>19</v>
      </c>
      <c r="H202" s="63"/>
      <c r="I202" s="63">
        <v>6</v>
      </c>
      <c r="J202" s="12">
        <f t="shared" si="22"/>
        <v>1200</v>
      </c>
      <c r="K202" s="12">
        <f t="shared" si="23"/>
        <v>6</v>
      </c>
      <c r="L202" s="12">
        <v>101</v>
      </c>
    </row>
    <row r="203" spans="7:12" x14ac:dyDescent="0.25">
      <c r="G203" s="83">
        <v>20</v>
      </c>
      <c r="H203" s="63">
        <v>4</v>
      </c>
      <c r="I203" s="63">
        <v>2</v>
      </c>
      <c r="J203" s="12">
        <f t="shared" si="22"/>
        <v>1200</v>
      </c>
      <c r="K203" s="12">
        <f t="shared" si="23"/>
        <v>6</v>
      </c>
      <c r="L203" s="12">
        <v>165</v>
      </c>
    </row>
    <row r="204" spans="7:12" x14ac:dyDescent="0.25">
      <c r="G204" s="83">
        <v>21</v>
      </c>
      <c r="H204" s="63">
        <v>7</v>
      </c>
      <c r="I204" s="63"/>
      <c r="J204" s="12">
        <f t="shared" si="22"/>
        <v>1400</v>
      </c>
      <c r="K204" s="12">
        <f t="shared" si="23"/>
        <v>7</v>
      </c>
      <c r="L204" s="12">
        <v>24</v>
      </c>
    </row>
    <row r="205" spans="7:12" x14ac:dyDescent="0.25">
      <c r="G205" s="83">
        <v>22</v>
      </c>
      <c r="H205" s="63">
        <v>1</v>
      </c>
      <c r="I205" s="63">
        <v>4</v>
      </c>
      <c r="J205" s="12">
        <f t="shared" si="22"/>
        <v>1000</v>
      </c>
      <c r="K205" s="12">
        <f t="shared" si="23"/>
        <v>5</v>
      </c>
      <c r="L205" s="12">
        <v>179</v>
      </c>
    </row>
    <row r="206" spans="7:12" x14ac:dyDescent="0.25">
      <c r="G206" s="83">
        <v>23</v>
      </c>
      <c r="H206" s="63">
        <v>1</v>
      </c>
      <c r="I206" s="63">
        <v>3</v>
      </c>
      <c r="J206" s="12">
        <f t="shared" si="22"/>
        <v>800</v>
      </c>
      <c r="K206" s="12">
        <f t="shared" si="23"/>
        <v>4</v>
      </c>
      <c r="L206" s="12">
        <v>14</v>
      </c>
    </row>
    <row r="207" spans="7:12" x14ac:dyDescent="0.25">
      <c r="G207" s="83">
        <v>24</v>
      </c>
      <c r="H207" s="63">
        <v>1</v>
      </c>
      <c r="I207" s="63">
        <v>3</v>
      </c>
      <c r="J207" s="12">
        <f t="shared" si="22"/>
        <v>800</v>
      </c>
      <c r="K207" s="12">
        <f t="shared" si="23"/>
        <v>4</v>
      </c>
      <c r="L207" s="12">
        <v>17</v>
      </c>
    </row>
    <row r="208" spans="7:12" x14ac:dyDescent="0.25">
      <c r="G208" s="83">
        <v>25</v>
      </c>
      <c r="H208" s="63">
        <v>3</v>
      </c>
      <c r="I208" s="63">
        <v>2</v>
      </c>
      <c r="J208" s="12">
        <f t="shared" si="22"/>
        <v>1000</v>
      </c>
      <c r="K208" s="12">
        <f t="shared" si="23"/>
        <v>5</v>
      </c>
      <c r="L208" s="12">
        <v>30</v>
      </c>
    </row>
    <row r="209" spans="7:12" x14ac:dyDescent="0.25">
      <c r="G209" s="83">
        <v>26</v>
      </c>
      <c r="H209" s="63">
        <v>1</v>
      </c>
      <c r="I209" s="63">
        <v>3</v>
      </c>
      <c r="J209" s="12">
        <f t="shared" si="22"/>
        <v>800</v>
      </c>
      <c r="K209" s="12">
        <f t="shared" si="23"/>
        <v>4</v>
      </c>
      <c r="L209" s="12">
        <v>53</v>
      </c>
    </row>
    <row r="210" spans="7:12" x14ac:dyDescent="0.25">
      <c r="G210" s="83">
        <v>27</v>
      </c>
      <c r="H210" s="63"/>
      <c r="I210" s="63">
        <v>5</v>
      </c>
      <c r="J210" s="12">
        <f t="shared" si="22"/>
        <v>1000</v>
      </c>
      <c r="K210" s="12">
        <f t="shared" si="23"/>
        <v>5</v>
      </c>
      <c r="L210" s="12">
        <v>53.5</v>
      </c>
    </row>
    <row r="211" spans="7:12" x14ac:dyDescent="0.25">
      <c r="G211" s="83">
        <v>28</v>
      </c>
      <c r="H211" s="63"/>
      <c r="I211" s="63">
        <v>5</v>
      </c>
      <c r="J211" s="12">
        <f t="shared" si="22"/>
        <v>1000</v>
      </c>
      <c r="K211" s="12">
        <f t="shared" si="23"/>
        <v>5</v>
      </c>
      <c r="L211" s="12">
        <v>57</v>
      </c>
    </row>
    <row r="212" spans="7:12" x14ac:dyDescent="0.25">
      <c r="G212" s="83">
        <v>29</v>
      </c>
      <c r="H212" s="63">
        <v>2</v>
      </c>
      <c r="I212" s="63">
        <v>4</v>
      </c>
      <c r="J212" s="12">
        <f t="shared" si="22"/>
        <v>1200</v>
      </c>
      <c r="K212" s="12">
        <f t="shared" si="23"/>
        <v>6</v>
      </c>
      <c r="L212" s="12">
        <v>63</v>
      </c>
    </row>
    <row r="213" spans="7:12" x14ac:dyDescent="0.25">
      <c r="G213" s="83">
        <v>30</v>
      </c>
      <c r="H213" s="63">
        <v>1</v>
      </c>
      <c r="I213" s="63">
        <v>2</v>
      </c>
      <c r="J213" s="12">
        <f t="shared" si="22"/>
        <v>600</v>
      </c>
      <c r="K213" s="12">
        <f t="shared" si="23"/>
        <v>3</v>
      </c>
      <c r="L213" s="12">
        <v>55</v>
      </c>
    </row>
    <row r="214" spans="7:12" x14ac:dyDescent="0.25">
      <c r="G214" s="83">
        <v>31</v>
      </c>
      <c r="H214" s="63">
        <v>7</v>
      </c>
      <c r="I214" s="63"/>
      <c r="J214" s="12">
        <f t="shared" si="22"/>
        <v>1400</v>
      </c>
      <c r="K214" s="12">
        <f t="shared" si="23"/>
        <v>7</v>
      </c>
      <c r="L214" s="12">
        <v>60</v>
      </c>
    </row>
    <row r="215" spans="7:12" x14ac:dyDescent="0.25">
      <c r="G215" s="83">
        <v>32</v>
      </c>
      <c r="H215" s="63">
        <v>2</v>
      </c>
      <c r="I215" s="63"/>
      <c r="J215" s="12">
        <f t="shared" si="22"/>
        <v>400</v>
      </c>
      <c r="K215" s="12">
        <f t="shared" si="23"/>
        <v>2</v>
      </c>
      <c r="L215" s="12">
        <v>60</v>
      </c>
    </row>
    <row r="216" spans="7:12" x14ac:dyDescent="0.25">
      <c r="G216" s="83">
        <v>33</v>
      </c>
      <c r="H216" s="63">
        <v>4</v>
      </c>
      <c r="I216" s="63">
        <v>2</v>
      </c>
      <c r="J216" s="12">
        <f t="shared" si="22"/>
        <v>1200</v>
      </c>
      <c r="K216" s="12">
        <f t="shared" si="23"/>
        <v>6</v>
      </c>
      <c r="L216" s="12">
        <v>74</v>
      </c>
    </row>
    <row r="217" spans="7:12" x14ac:dyDescent="0.25">
      <c r="G217" s="83">
        <v>34</v>
      </c>
      <c r="H217" s="63">
        <v>4</v>
      </c>
      <c r="I217" s="63">
        <v>2</v>
      </c>
      <c r="J217" s="12">
        <f t="shared" si="22"/>
        <v>1200</v>
      </c>
      <c r="K217" s="12">
        <f t="shared" si="23"/>
        <v>6</v>
      </c>
      <c r="L217" s="12">
        <v>80</v>
      </c>
    </row>
    <row r="218" spans="7:12" x14ac:dyDescent="0.25">
      <c r="G218" s="83">
        <v>35</v>
      </c>
      <c r="H218" s="63">
        <v>2</v>
      </c>
      <c r="I218" s="63">
        <v>4</v>
      </c>
      <c r="J218" s="12">
        <f t="shared" si="22"/>
        <v>1200</v>
      </c>
      <c r="K218" s="12">
        <f t="shared" si="23"/>
        <v>6</v>
      </c>
      <c r="L218" s="12">
        <v>29</v>
      </c>
    </row>
    <row r="219" spans="7:12" x14ac:dyDescent="0.25">
      <c r="G219" s="83">
        <v>36</v>
      </c>
      <c r="H219" s="63">
        <v>4</v>
      </c>
      <c r="I219" s="63"/>
      <c r="J219" s="12">
        <f t="shared" si="22"/>
        <v>800</v>
      </c>
      <c r="K219" s="12">
        <f t="shared" si="23"/>
        <v>4</v>
      </c>
      <c r="L219" s="12">
        <v>22</v>
      </c>
    </row>
    <row r="220" spans="7:12" x14ac:dyDescent="0.25">
      <c r="G220" s="83">
        <v>37</v>
      </c>
      <c r="H220" s="63">
        <v>4</v>
      </c>
      <c r="I220" s="63">
        <v>1</v>
      </c>
      <c r="J220" s="12">
        <f t="shared" si="22"/>
        <v>1000</v>
      </c>
      <c r="K220" s="12">
        <f t="shared" si="23"/>
        <v>5</v>
      </c>
      <c r="L220" s="12">
        <v>33</v>
      </c>
    </row>
    <row r="221" spans="7:12" x14ac:dyDescent="0.25">
      <c r="G221" s="83">
        <v>38</v>
      </c>
      <c r="H221" s="63">
        <v>6</v>
      </c>
      <c r="I221" s="63">
        <v>1</v>
      </c>
      <c r="J221" s="12">
        <f t="shared" si="22"/>
        <v>1400</v>
      </c>
      <c r="K221" s="12">
        <f t="shared" si="23"/>
        <v>7</v>
      </c>
      <c r="L221" s="12">
        <v>166</v>
      </c>
    </row>
    <row r="222" spans="7:12" x14ac:dyDescent="0.25">
      <c r="G222" s="83">
        <v>39</v>
      </c>
      <c r="H222" s="63">
        <v>4</v>
      </c>
      <c r="I222" s="63">
        <v>2</v>
      </c>
      <c r="J222" s="12">
        <f t="shared" si="22"/>
        <v>1200</v>
      </c>
      <c r="K222" s="12">
        <f t="shared" si="23"/>
        <v>6</v>
      </c>
      <c r="L222" s="12">
        <v>181</v>
      </c>
    </row>
    <row r="223" spans="7:12" x14ac:dyDescent="0.25">
      <c r="G223" s="83">
        <v>40</v>
      </c>
      <c r="H223" s="63">
        <v>7</v>
      </c>
      <c r="I223" s="63"/>
      <c r="J223" s="12">
        <f t="shared" si="22"/>
        <v>1400</v>
      </c>
      <c r="K223" s="12">
        <f t="shared" si="23"/>
        <v>7</v>
      </c>
      <c r="L223" s="12">
        <v>182</v>
      </c>
    </row>
    <row r="224" spans="7:12" x14ac:dyDescent="0.25">
      <c r="G224" s="83">
        <v>41</v>
      </c>
      <c r="H224" s="63">
        <v>8</v>
      </c>
      <c r="I224" s="63"/>
      <c r="J224" s="12">
        <f t="shared" si="22"/>
        <v>1600</v>
      </c>
      <c r="K224" s="12">
        <f t="shared" si="23"/>
        <v>8</v>
      </c>
      <c r="L224" s="12">
        <v>186</v>
      </c>
    </row>
    <row r="225" spans="7:12" x14ac:dyDescent="0.25">
      <c r="G225" s="83">
        <v>42</v>
      </c>
      <c r="H225" s="63">
        <v>7</v>
      </c>
      <c r="I225" s="63"/>
      <c r="J225" s="12">
        <f t="shared" si="22"/>
        <v>1400</v>
      </c>
      <c r="K225" s="12">
        <f t="shared" si="23"/>
        <v>7</v>
      </c>
      <c r="L225" s="12">
        <v>41</v>
      </c>
    </row>
    <row r="226" spans="7:12" x14ac:dyDescent="0.25">
      <c r="G226" s="83">
        <v>43</v>
      </c>
      <c r="H226" s="63">
        <v>7</v>
      </c>
      <c r="I226" s="63"/>
      <c r="J226" s="12">
        <f t="shared" si="22"/>
        <v>1400</v>
      </c>
      <c r="K226" s="12">
        <f t="shared" si="23"/>
        <v>7</v>
      </c>
      <c r="L226" s="12">
        <v>45</v>
      </c>
    </row>
    <row r="227" spans="7:12" x14ac:dyDescent="0.25">
      <c r="G227" s="83">
        <v>44</v>
      </c>
      <c r="H227" s="63">
        <v>6</v>
      </c>
      <c r="I227" s="63">
        <v>1</v>
      </c>
      <c r="J227" s="12">
        <f t="shared" si="22"/>
        <v>1400</v>
      </c>
      <c r="K227" s="12">
        <f t="shared" si="23"/>
        <v>7</v>
      </c>
      <c r="L227" s="12">
        <v>6</v>
      </c>
    </row>
    <row r="228" spans="7:12" x14ac:dyDescent="0.25">
      <c r="G228" s="83">
        <v>45</v>
      </c>
      <c r="H228" s="63">
        <v>4</v>
      </c>
      <c r="I228" s="63">
        <v>1</v>
      </c>
      <c r="J228" s="12">
        <f t="shared" si="22"/>
        <v>1000</v>
      </c>
      <c r="K228" s="12">
        <f t="shared" si="23"/>
        <v>5</v>
      </c>
      <c r="L228" s="12">
        <v>43</v>
      </c>
    </row>
    <row r="229" spans="7:12" x14ac:dyDescent="0.25">
      <c r="G229" s="83">
        <v>46</v>
      </c>
      <c r="H229" s="63">
        <v>4</v>
      </c>
      <c r="I229" s="63">
        <v>2</v>
      </c>
      <c r="J229" s="12">
        <f t="shared" si="22"/>
        <v>1200</v>
      </c>
      <c r="K229" s="12">
        <f t="shared" si="23"/>
        <v>6</v>
      </c>
      <c r="L229" s="12">
        <v>43</v>
      </c>
    </row>
    <row r="230" spans="7:12" x14ac:dyDescent="0.25">
      <c r="G230" s="83">
        <v>47</v>
      </c>
      <c r="H230" s="63">
        <v>6</v>
      </c>
      <c r="I230" s="63"/>
      <c r="J230" s="12">
        <f t="shared" si="22"/>
        <v>1200</v>
      </c>
      <c r="K230" s="12">
        <f t="shared" si="23"/>
        <v>6</v>
      </c>
      <c r="L230" s="12">
        <v>78</v>
      </c>
    </row>
    <row r="231" spans="7:12" x14ac:dyDescent="0.25">
      <c r="G231" s="83">
        <v>48</v>
      </c>
      <c r="H231" s="63">
        <v>6</v>
      </c>
      <c r="I231" s="63">
        <v>2</v>
      </c>
      <c r="J231" s="12">
        <f t="shared" si="22"/>
        <v>1600</v>
      </c>
      <c r="K231" s="12">
        <f t="shared" si="23"/>
        <v>8</v>
      </c>
      <c r="L231" s="12">
        <v>80</v>
      </c>
    </row>
    <row r="232" spans="7:12" x14ac:dyDescent="0.25">
      <c r="G232" s="83">
        <v>49</v>
      </c>
      <c r="H232" s="63">
        <v>2</v>
      </c>
      <c r="I232" s="63">
        <v>4</v>
      </c>
      <c r="J232" s="12">
        <f t="shared" si="22"/>
        <v>1200</v>
      </c>
      <c r="K232" s="12">
        <f t="shared" si="23"/>
        <v>6</v>
      </c>
      <c r="L232" s="12">
        <v>90</v>
      </c>
    </row>
    <row r="233" spans="7:12" x14ac:dyDescent="0.25">
      <c r="G233" s="83">
        <v>50</v>
      </c>
      <c r="H233" s="63">
        <v>4</v>
      </c>
      <c r="I233" s="63">
        <v>2</v>
      </c>
      <c r="J233" s="12">
        <f t="shared" si="22"/>
        <v>1200</v>
      </c>
      <c r="K233" s="12">
        <f t="shared" si="23"/>
        <v>6</v>
      </c>
      <c r="L233" s="12">
        <v>76</v>
      </c>
    </row>
    <row r="234" spans="7:12" x14ac:dyDescent="0.25">
      <c r="G234" s="83">
        <v>51</v>
      </c>
      <c r="H234" s="63">
        <v>1</v>
      </c>
      <c r="I234" s="63">
        <v>2</v>
      </c>
      <c r="J234" s="12">
        <f t="shared" si="22"/>
        <v>600</v>
      </c>
      <c r="K234" s="12">
        <f t="shared" si="23"/>
        <v>3</v>
      </c>
      <c r="L234" s="12">
        <v>90</v>
      </c>
    </row>
    <row r="235" spans="7:12" x14ac:dyDescent="0.25">
      <c r="G235" s="83">
        <v>52</v>
      </c>
      <c r="H235" s="63">
        <v>6</v>
      </c>
      <c r="I235" s="63">
        <v>2</v>
      </c>
      <c r="J235" s="12">
        <f t="shared" si="22"/>
        <v>1600</v>
      </c>
      <c r="K235" s="12">
        <f t="shared" si="23"/>
        <v>8</v>
      </c>
      <c r="L235" s="12">
        <v>20</v>
      </c>
    </row>
    <row r="236" spans="7:12" x14ac:dyDescent="0.25">
      <c r="G236" s="83">
        <v>53</v>
      </c>
      <c r="H236" s="63">
        <v>2</v>
      </c>
      <c r="I236" s="63">
        <v>2</v>
      </c>
      <c r="J236" s="12">
        <f t="shared" si="22"/>
        <v>800</v>
      </c>
      <c r="K236" s="12">
        <f t="shared" si="23"/>
        <v>4</v>
      </c>
      <c r="L236" s="12">
        <v>178</v>
      </c>
    </row>
    <row r="237" spans="7:12" x14ac:dyDescent="0.25">
      <c r="G237" s="83">
        <v>54</v>
      </c>
      <c r="H237" s="63">
        <v>1</v>
      </c>
      <c r="I237" s="63">
        <v>4</v>
      </c>
      <c r="J237" s="12">
        <f t="shared" si="22"/>
        <v>1000</v>
      </c>
      <c r="K237" s="12">
        <f t="shared" si="23"/>
        <v>5</v>
      </c>
      <c r="L237" s="12">
        <v>186</v>
      </c>
    </row>
    <row r="238" spans="7:12" x14ac:dyDescent="0.25">
      <c r="G238" s="83">
        <v>55</v>
      </c>
      <c r="H238" s="63">
        <v>1</v>
      </c>
      <c r="I238" s="63">
        <v>4</v>
      </c>
      <c r="J238" s="12">
        <f t="shared" si="22"/>
        <v>1000</v>
      </c>
      <c r="K238" s="12">
        <f t="shared" si="23"/>
        <v>5</v>
      </c>
      <c r="L238" s="12">
        <v>96</v>
      </c>
    </row>
    <row r="239" spans="7:12" x14ac:dyDescent="0.25">
      <c r="G239" s="78">
        <v>57</v>
      </c>
      <c r="H239" s="12">
        <v>4</v>
      </c>
      <c r="I239" s="12"/>
      <c r="J239" s="12">
        <f t="shared" si="22"/>
        <v>800</v>
      </c>
      <c r="K239" s="12">
        <f t="shared" si="23"/>
        <v>4</v>
      </c>
      <c r="L239" s="12">
        <v>102</v>
      </c>
    </row>
    <row r="240" spans="7:12" x14ac:dyDescent="0.25">
      <c r="G240" s="78">
        <v>58</v>
      </c>
      <c r="H240" s="12">
        <v>4</v>
      </c>
      <c r="I240" s="12">
        <v>3</v>
      </c>
      <c r="J240" s="12">
        <f t="shared" si="22"/>
        <v>1400</v>
      </c>
      <c r="K240" s="12">
        <f t="shared" si="23"/>
        <v>7</v>
      </c>
      <c r="L240" s="12">
        <v>104</v>
      </c>
    </row>
    <row r="241" spans="7:12" x14ac:dyDescent="0.25">
      <c r="G241" s="78">
        <v>59</v>
      </c>
      <c r="H241" s="12">
        <v>2</v>
      </c>
      <c r="I241" s="12"/>
      <c r="J241" s="12">
        <f t="shared" si="22"/>
        <v>400</v>
      </c>
      <c r="K241" s="12">
        <f t="shared" si="23"/>
        <v>2</v>
      </c>
      <c r="L241" s="12">
        <v>120</v>
      </c>
    </row>
    <row r="242" spans="7:12" ht="14.4" thickBot="1" x14ac:dyDescent="0.3">
      <c r="G242" s="81">
        <v>60</v>
      </c>
      <c r="H242" s="12">
        <v>3</v>
      </c>
      <c r="I242" s="12"/>
      <c r="J242" s="12">
        <f t="shared" si="22"/>
        <v>600</v>
      </c>
      <c r="K242" s="12">
        <f t="shared" si="23"/>
        <v>3</v>
      </c>
      <c r="L242" s="12">
        <v>127</v>
      </c>
    </row>
    <row r="243" spans="7:12" x14ac:dyDescent="0.25">
      <c r="K243" s="10"/>
      <c r="L243" s="10"/>
    </row>
    <row r="244" spans="7:12" x14ac:dyDescent="0.25">
      <c r="K244" s="10"/>
      <c r="L244" s="10"/>
    </row>
    <row r="245" spans="7:12" x14ac:dyDescent="0.25">
      <c r="K245" s="10"/>
      <c r="L245" s="10"/>
    </row>
    <row r="246" spans="7:12" x14ac:dyDescent="0.25">
      <c r="K246" s="10"/>
      <c r="L246" s="10"/>
    </row>
    <row r="247" spans="7:12" x14ac:dyDescent="0.25">
      <c r="K247" s="10"/>
      <c r="L247" s="10"/>
    </row>
    <row r="248" spans="7:12" x14ac:dyDescent="0.25">
      <c r="K248" s="10"/>
      <c r="L248" s="10"/>
    </row>
    <row r="249" spans="7:12" x14ac:dyDescent="0.25">
      <c r="K249" s="10"/>
      <c r="L249" s="10"/>
    </row>
    <row r="250" spans="7:12" x14ac:dyDescent="0.25">
      <c r="K250" s="10"/>
      <c r="L250" s="10"/>
    </row>
    <row r="251" spans="7:12" x14ac:dyDescent="0.25">
      <c r="K251" s="10"/>
      <c r="L251" s="10"/>
    </row>
    <row r="252" spans="7:12" x14ac:dyDescent="0.25">
      <c r="K252" s="10"/>
      <c r="L252" s="10"/>
    </row>
    <row r="253" spans="7:12" x14ac:dyDescent="0.25">
      <c r="K253" s="10"/>
      <c r="L253" s="10"/>
    </row>
    <row r="254" spans="7:12" x14ac:dyDescent="0.25">
      <c r="K254" s="10"/>
      <c r="L254" s="10"/>
    </row>
    <row r="255" spans="7:12" x14ac:dyDescent="0.25">
      <c r="K255" s="10"/>
      <c r="L255" s="10"/>
    </row>
  </sheetData>
  <mergeCells count="20">
    <mergeCell ref="G181:I182"/>
    <mergeCell ref="A1:E1"/>
    <mergeCell ref="F1:J1"/>
    <mergeCell ref="M1:O1"/>
    <mergeCell ref="P1:U1"/>
    <mergeCell ref="A2:J4"/>
    <mergeCell ref="M2:U4"/>
    <mergeCell ref="M8:U8"/>
    <mergeCell ref="A5:J5"/>
    <mergeCell ref="M5:U5"/>
    <mergeCell ref="C6:F6"/>
    <mergeCell ref="G6:H6"/>
    <mergeCell ref="I6:J6"/>
    <mergeCell ref="N6:R6"/>
    <mergeCell ref="T6:U6"/>
    <mergeCell ref="D134:I134"/>
    <mergeCell ref="D135:I136"/>
    <mergeCell ref="K5:L66"/>
    <mergeCell ref="D72:I74"/>
    <mergeCell ref="A8:J8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0549-528D-4B7E-970F-7BC4C6C24B2B}">
  <dimension ref="A1:U247"/>
  <sheetViews>
    <sheetView tabSelected="1" topLeftCell="D3" zoomScale="95" zoomScaleNormal="95" workbookViewId="0">
      <selection activeCell="N9" sqref="N9:N60"/>
    </sheetView>
  </sheetViews>
  <sheetFormatPr defaultColWidth="9" defaultRowHeight="13.8" x14ac:dyDescent="0.25"/>
  <cols>
    <col min="1" max="1" width="8.296875" style="10" bestFit="1" customWidth="1"/>
    <col min="2" max="2" width="29.09765625" style="10" customWidth="1"/>
    <col min="3" max="3" width="7.5" style="10" bestFit="1" customWidth="1"/>
    <col min="4" max="4" width="13.19921875" style="10" customWidth="1"/>
    <col min="5" max="5" width="13" style="10" customWidth="1"/>
    <col min="6" max="6" width="14.296875" style="10" customWidth="1"/>
    <col min="7" max="7" width="12" style="10" customWidth="1"/>
    <col min="8" max="8" width="15.8984375" style="10" customWidth="1"/>
    <col min="9" max="9" width="12.19921875" style="10" customWidth="1"/>
    <col min="10" max="10" width="9.296875" style="10" bestFit="1" customWidth="1"/>
    <col min="11" max="11" width="3.8984375" style="11" bestFit="1" customWidth="1"/>
    <col min="12" max="12" width="29.09765625" style="11" bestFit="1" customWidth="1"/>
    <col min="13" max="13" width="18.69921875" style="10" customWidth="1"/>
    <col min="14" max="14" width="8.69921875" style="10" customWidth="1"/>
    <col min="15" max="15" width="20.09765625" style="10" customWidth="1"/>
    <col min="16" max="16" width="11.296875" style="10" customWidth="1"/>
    <col min="17" max="17" width="10.296875" style="10" customWidth="1"/>
    <col min="18" max="18" width="12.796875" style="10" customWidth="1"/>
    <col min="19" max="19" width="16.19921875" style="10" bestFit="1" customWidth="1"/>
    <col min="20" max="20" width="13" style="10" customWidth="1"/>
    <col min="21" max="21" width="12.09765625" style="10" customWidth="1"/>
    <col min="22" max="16384" width="9" style="10"/>
  </cols>
  <sheetData>
    <row r="1" spans="1:21" ht="15" customHeight="1" thickTop="1" thickBot="1" x14ac:dyDescent="0.3">
      <c r="A1" s="146" t="s">
        <v>28</v>
      </c>
      <c r="B1" s="147"/>
      <c r="C1" s="147"/>
      <c r="D1" s="147"/>
      <c r="E1" s="147"/>
      <c r="F1" s="148" t="s">
        <v>27</v>
      </c>
      <c r="G1" s="148"/>
      <c r="H1" s="148"/>
      <c r="I1" s="148"/>
      <c r="J1" s="149"/>
      <c r="K1" s="36"/>
      <c r="L1" s="2"/>
      <c r="M1" s="150" t="s">
        <v>0</v>
      </c>
      <c r="N1" s="150"/>
      <c r="O1" s="150"/>
      <c r="P1" s="151" t="s">
        <v>29</v>
      </c>
      <c r="Q1" s="151"/>
      <c r="R1" s="151"/>
      <c r="S1" s="151"/>
      <c r="T1" s="151"/>
      <c r="U1" s="151"/>
    </row>
    <row r="2" spans="1:21" ht="33.75" customHeight="1" thickTop="1" thickBot="1" x14ac:dyDescent="0.3">
      <c r="A2" s="152"/>
      <c r="B2" s="153"/>
      <c r="C2" s="153"/>
      <c r="D2" s="153"/>
      <c r="E2" s="153"/>
      <c r="F2" s="153"/>
      <c r="G2" s="153"/>
      <c r="H2" s="153"/>
      <c r="I2" s="153"/>
      <c r="J2" s="154"/>
      <c r="K2" s="37"/>
      <c r="L2" s="9"/>
      <c r="M2" s="153"/>
      <c r="N2" s="153"/>
      <c r="O2" s="153"/>
      <c r="P2" s="153"/>
      <c r="Q2" s="153"/>
      <c r="R2" s="153"/>
      <c r="S2" s="153"/>
      <c r="T2" s="153"/>
      <c r="U2" s="153"/>
    </row>
    <row r="3" spans="1:21" ht="51.75" customHeight="1" thickTop="1" thickBot="1" x14ac:dyDescent="0.3">
      <c r="A3" s="152"/>
      <c r="B3" s="153"/>
      <c r="C3" s="153"/>
      <c r="D3" s="153"/>
      <c r="E3" s="153"/>
      <c r="F3" s="153"/>
      <c r="G3" s="153"/>
      <c r="H3" s="153"/>
      <c r="I3" s="153"/>
      <c r="J3" s="154"/>
      <c r="K3" s="37"/>
      <c r="L3" s="9"/>
      <c r="M3" s="153"/>
      <c r="N3" s="153"/>
      <c r="O3" s="153"/>
      <c r="P3" s="153"/>
      <c r="Q3" s="153"/>
      <c r="R3" s="153"/>
      <c r="S3" s="153"/>
      <c r="T3" s="153"/>
      <c r="U3" s="153"/>
    </row>
    <row r="4" spans="1:21" ht="21.75" customHeight="1" thickTop="1" thickBot="1" x14ac:dyDescent="0.3">
      <c r="A4" s="152"/>
      <c r="B4" s="153"/>
      <c r="C4" s="153"/>
      <c r="D4" s="153"/>
      <c r="E4" s="153"/>
      <c r="F4" s="153"/>
      <c r="G4" s="153"/>
      <c r="H4" s="153"/>
      <c r="I4" s="153"/>
      <c r="J4" s="154"/>
      <c r="K4" s="37"/>
      <c r="L4" s="9"/>
      <c r="M4" s="155"/>
      <c r="N4" s="155"/>
      <c r="O4" s="155"/>
      <c r="P4" s="155"/>
      <c r="Q4" s="155"/>
      <c r="R4" s="155"/>
      <c r="S4" s="155"/>
      <c r="T4" s="155"/>
      <c r="U4" s="155"/>
    </row>
    <row r="5" spans="1:21" ht="39.6" customHeight="1" thickTop="1" thickBot="1" x14ac:dyDescent="0.3">
      <c r="A5" s="134" t="s">
        <v>1</v>
      </c>
      <c r="B5" s="135"/>
      <c r="C5" s="135"/>
      <c r="D5" s="135"/>
      <c r="E5" s="135"/>
      <c r="F5" s="135"/>
      <c r="G5" s="135"/>
      <c r="H5" s="135"/>
      <c r="I5" s="135"/>
      <c r="J5" s="136"/>
      <c r="K5" s="119"/>
      <c r="L5" s="119"/>
      <c r="M5" s="137" t="s">
        <v>2</v>
      </c>
      <c r="N5" s="138"/>
      <c r="O5" s="138"/>
      <c r="P5" s="138"/>
      <c r="Q5" s="138"/>
      <c r="R5" s="138"/>
      <c r="S5" s="138"/>
      <c r="T5" s="138"/>
      <c r="U5" s="139"/>
    </row>
    <row r="6" spans="1:21" ht="16.8" thickTop="1" thickBot="1" x14ac:dyDescent="0.3">
      <c r="A6" s="31" t="s">
        <v>3</v>
      </c>
      <c r="B6" s="1"/>
      <c r="C6" s="140" t="s">
        <v>4</v>
      </c>
      <c r="D6" s="140"/>
      <c r="E6" s="140"/>
      <c r="F6" s="140"/>
      <c r="G6" s="140" t="s">
        <v>5</v>
      </c>
      <c r="H6" s="140"/>
      <c r="I6" s="140" t="s">
        <v>6</v>
      </c>
      <c r="J6" s="141"/>
      <c r="K6" s="120"/>
      <c r="L6" s="120"/>
      <c r="M6" s="31" t="s">
        <v>3</v>
      </c>
      <c r="N6" s="140" t="s">
        <v>7</v>
      </c>
      <c r="O6" s="140"/>
      <c r="P6" s="140"/>
      <c r="Q6" s="140"/>
      <c r="R6" s="140"/>
      <c r="S6" s="1" t="s">
        <v>8</v>
      </c>
      <c r="T6" s="140" t="s">
        <v>6</v>
      </c>
      <c r="U6" s="141"/>
    </row>
    <row r="7" spans="1:21" ht="42.6" thickTop="1" thickBot="1" x14ac:dyDescent="0.3">
      <c r="A7" s="38" t="s">
        <v>9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  <c r="G7" s="2" t="s">
        <v>15</v>
      </c>
      <c r="H7" s="2" t="s">
        <v>16</v>
      </c>
      <c r="I7" s="2" t="s">
        <v>17</v>
      </c>
      <c r="J7" s="33" t="s">
        <v>18</v>
      </c>
      <c r="K7" s="120"/>
      <c r="L7" s="120"/>
      <c r="M7" s="32" t="s">
        <v>19</v>
      </c>
      <c r="N7" s="3" t="s">
        <v>20</v>
      </c>
      <c r="O7" s="2" t="s">
        <v>21</v>
      </c>
      <c r="P7" s="3" t="s">
        <v>22</v>
      </c>
      <c r="Q7" s="3" t="s">
        <v>23</v>
      </c>
      <c r="R7" s="3" t="s">
        <v>24</v>
      </c>
      <c r="S7" s="2" t="s">
        <v>30</v>
      </c>
      <c r="T7" s="3" t="s">
        <v>25</v>
      </c>
      <c r="U7" s="33" t="s">
        <v>18</v>
      </c>
    </row>
    <row r="8" spans="1:21" ht="18" customHeight="1" thickTop="1" x14ac:dyDescent="0.25">
      <c r="A8" s="131" t="s">
        <v>165</v>
      </c>
      <c r="B8" s="132"/>
      <c r="C8" s="132"/>
      <c r="D8" s="132"/>
      <c r="E8" s="132"/>
      <c r="F8" s="132"/>
      <c r="G8" s="132"/>
      <c r="H8" s="132"/>
      <c r="I8" s="132"/>
      <c r="J8" s="133"/>
      <c r="K8" s="120"/>
      <c r="L8" s="120"/>
      <c r="M8" s="131" t="s">
        <v>42</v>
      </c>
      <c r="N8" s="132"/>
      <c r="O8" s="132"/>
      <c r="P8" s="132"/>
      <c r="Q8" s="132"/>
      <c r="R8" s="132"/>
      <c r="S8" s="132"/>
      <c r="T8" s="132"/>
      <c r="U8" s="133"/>
    </row>
    <row r="9" spans="1:21" ht="18" customHeight="1" x14ac:dyDescent="0.25">
      <c r="A9" s="39">
        <v>1</v>
      </c>
      <c r="B9" s="28" t="s">
        <v>60</v>
      </c>
      <c r="C9" s="28">
        <f>O65</f>
        <v>3730</v>
      </c>
      <c r="D9" s="28">
        <f t="shared" ref="D9:D60" si="0">C9*0.9</f>
        <v>3357</v>
      </c>
      <c r="E9" s="28">
        <v>220</v>
      </c>
      <c r="F9" s="28">
        <f>D9/E9</f>
        <v>15.25909090909091</v>
      </c>
      <c r="G9" s="28">
        <f>I89</f>
        <v>105</v>
      </c>
      <c r="H9" s="28">
        <v>7.66</v>
      </c>
      <c r="I9" s="28">
        <f>(2*F9*H9*G9*100)/(E9*1000)</f>
        <v>11.157169834710745</v>
      </c>
      <c r="J9" s="40" t="s">
        <v>26</v>
      </c>
      <c r="K9" s="120"/>
      <c r="L9" s="120"/>
      <c r="M9" s="34">
        <f>A9</f>
        <v>1</v>
      </c>
      <c r="N9" s="4">
        <v>11.6</v>
      </c>
      <c r="O9" s="4">
        <f t="shared" ref="O9" si="1">(0.79*N9*N9)</f>
        <v>106.30239999999999</v>
      </c>
      <c r="P9" s="4">
        <v>0</v>
      </c>
      <c r="Q9" s="4">
        <v>0</v>
      </c>
      <c r="R9" s="4">
        <f t="shared" ref="R9" si="2">SUM(O9:Q9)</f>
        <v>106.30239999999999</v>
      </c>
      <c r="S9" s="4">
        <v>352.81</v>
      </c>
      <c r="T9" s="4">
        <f>(R9/S9)*100</f>
        <v>30.130211728692498</v>
      </c>
      <c r="U9" s="35" t="s">
        <v>26</v>
      </c>
    </row>
    <row r="10" spans="1:21" ht="18" customHeight="1" x14ac:dyDescent="0.25">
      <c r="A10" s="39">
        <v>2</v>
      </c>
      <c r="B10" s="28" t="s">
        <v>60</v>
      </c>
      <c r="C10" s="28">
        <f t="shared" ref="C10:C58" si="3">O66</f>
        <v>3730</v>
      </c>
      <c r="D10" s="28">
        <f t="shared" si="0"/>
        <v>3357</v>
      </c>
      <c r="E10" s="28">
        <v>220</v>
      </c>
      <c r="F10" s="28">
        <f t="shared" ref="F10:F60" si="4">D10/E10</f>
        <v>15.25909090909091</v>
      </c>
      <c r="G10" s="28">
        <f t="shared" ref="G10:G58" si="5">I90</f>
        <v>123</v>
      </c>
      <c r="H10" s="28">
        <v>7.66</v>
      </c>
      <c r="I10" s="28">
        <f t="shared" ref="I10:I60" si="6">(2*F10*H10*G10*100)/(E10*1000)</f>
        <v>13.069827520661157</v>
      </c>
      <c r="J10" s="40" t="s">
        <v>26</v>
      </c>
      <c r="K10" s="120"/>
      <c r="L10" s="120"/>
      <c r="M10" s="34">
        <f t="shared" ref="M10:M60" si="7">A10</f>
        <v>2</v>
      </c>
      <c r="N10" s="4">
        <v>11.6</v>
      </c>
      <c r="O10" s="4">
        <f t="shared" ref="O10:O60" si="8">(0.79*N10*N10)</f>
        <v>106.30239999999999</v>
      </c>
      <c r="P10" s="4">
        <v>0</v>
      </c>
      <c r="Q10" s="4">
        <v>0</v>
      </c>
      <c r="R10" s="4">
        <f t="shared" ref="R10:R60" si="9">SUM(O10:Q10)</f>
        <v>106.30239999999999</v>
      </c>
      <c r="S10" s="4">
        <v>353.81</v>
      </c>
      <c r="T10" s="4">
        <f t="shared" ref="T10:T60" si="10">(R10/S10)*100</f>
        <v>30.045052429269948</v>
      </c>
      <c r="U10" s="35" t="s">
        <v>26</v>
      </c>
    </row>
    <row r="11" spans="1:21" ht="18" customHeight="1" x14ac:dyDescent="0.25">
      <c r="A11" s="39">
        <v>3</v>
      </c>
      <c r="B11" s="28" t="s">
        <v>60</v>
      </c>
      <c r="C11" s="28">
        <f t="shared" si="3"/>
        <v>3730</v>
      </c>
      <c r="D11" s="28">
        <f t="shared" si="0"/>
        <v>3357</v>
      </c>
      <c r="E11" s="28">
        <v>220</v>
      </c>
      <c r="F11" s="28">
        <f t="shared" si="4"/>
        <v>15.25909090909091</v>
      </c>
      <c r="G11" s="28">
        <f t="shared" si="5"/>
        <v>124</v>
      </c>
      <c r="H11" s="28">
        <v>7.66</v>
      </c>
      <c r="I11" s="28">
        <f t="shared" si="6"/>
        <v>13.176086280991738</v>
      </c>
      <c r="J11" s="40" t="s">
        <v>26</v>
      </c>
      <c r="K11" s="120"/>
      <c r="L11" s="120"/>
      <c r="M11" s="34">
        <f t="shared" si="7"/>
        <v>3</v>
      </c>
      <c r="N11" s="4">
        <v>11.6</v>
      </c>
      <c r="O11" s="4">
        <f t="shared" si="8"/>
        <v>106.30239999999999</v>
      </c>
      <c r="P11" s="4">
        <v>0</v>
      </c>
      <c r="Q11" s="4">
        <v>0</v>
      </c>
      <c r="R11" s="4">
        <f t="shared" si="9"/>
        <v>106.30239999999999</v>
      </c>
      <c r="S11" s="4">
        <v>354.81</v>
      </c>
      <c r="T11" s="4">
        <f t="shared" si="10"/>
        <v>29.960373157464552</v>
      </c>
      <c r="U11" s="35" t="s">
        <v>26</v>
      </c>
    </row>
    <row r="12" spans="1:21" ht="18" customHeight="1" x14ac:dyDescent="0.25">
      <c r="A12" s="39">
        <v>4</v>
      </c>
      <c r="B12" s="28" t="s">
        <v>60</v>
      </c>
      <c r="C12" s="28">
        <f t="shared" si="3"/>
        <v>3730</v>
      </c>
      <c r="D12" s="28">
        <f t="shared" si="0"/>
        <v>3357</v>
      </c>
      <c r="E12" s="28">
        <v>220</v>
      </c>
      <c r="F12" s="28">
        <f t="shared" si="4"/>
        <v>15.25909090909091</v>
      </c>
      <c r="G12" s="28">
        <f t="shared" si="5"/>
        <v>132</v>
      </c>
      <c r="H12" s="28">
        <v>7.66</v>
      </c>
      <c r="I12" s="28">
        <f t="shared" si="6"/>
        <v>14.026156363636366</v>
      </c>
      <c r="J12" s="40" t="s">
        <v>26</v>
      </c>
      <c r="K12" s="120"/>
      <c r="L12" s="120"/>
      <c r="M12" s="34">
        <f t="shared" si="7"/>
        <v>4</v>
      </c>
      <c r="N12" s="4">
        <v>11.6</v>
      </c>
      <c r="O12" s="4">
        <f t="shared" si="8"/>
        <v>106.30239999999999</v>
      </c>
      <c r="P12" s="4">
        <v>0</v>
      </c>
      <c r="Q12" s="4">
        <v>0</v>
      </c>
      <c r="R12" s="4">
        <f t="shared" si="9"/>
        <v>106.30239999999999</v>
      </c>
      <c r="S12" s="4">
        <v>355.81</v>
      </c>
      <c r="T12" s="4">
        <f t="shared" si="10"/>
        <v>29.876169865939683</v>
      </c>
      <c r="U12" s="35" t="s">
        <v>26</v>
      </c>
    </row>
    <row r="13" spans="1:21" ht="18" customHeight="1" x14ac:dyDescent="0.25">
      <c r="A13" s="39">
        <v>5</v>
      </c>
      <c r="B13" s="28" t="s">
        <v>60</v>
      </c>
      <c r="C13" s="28">
        <f t="shared" si="3"/>
        <v>3730</v>
      </c>
      <c r="D13" s="28">
        <f t="shared" si="0"/>
        <v>3357</v>
      </c>
      <c r="E13" s="28">
        <v>220</v>
      </c>
      <c r="F13" s="28">
        <f t="shared" si="4"/>
        <v>15.25909090909091</v>
      </c>
      <c r="G13" s="28">
        <f t="shared" si="5"/>
        <v>152</v>
      </c>
      <c r="H13" s="28">
        <v>7.66</v>
      </c>
      <c r="I13" s="28">
        <f t="shared" si="6"/>
        <v>16.151331570247937</v>
      </c>
      <c r="J13" s="40" t="s">
        <v>26</v>
      </c>
      <c r="K13" s="120"/>
      <c r="L13" s="120"/>
      <c r="M13" s="34">
        <f t="shared" si="7"/>
        <v>5</v>
      </c>
      <c r="N13" s="4">
        <v>11.6</v>
      </c>
      <c r="O13" s="4">
        <f t="shared" si="8"/>
        <v>106.30239999999999</v>
      </c>
      <c r="P13" s="4">
        <v>0</v>
      </c>
      <c r="Q13" s="4">
        <v>0</v>
      </c>
      <c r="R13" s="4">
        <f t="shared" si="9"/>
        <v>106.30239999999999</v>
      </c>
      <c r="S13" s="4">
        <v>356.81</v>
      </c>
      <c r="T13" s="4">
        <f t="shared" si="10"/>
        <v>29.792438552731141</v>
      </c>
      <c r="U13" s="35" t="s">
        <v>26</v>
      </c>
    </row>
    <row r="14" spans="1:21" ht="18" customHeight="1" x14ac:dyDescent="0.25">
      <c r="A14" s="39">
        <v>6</v>
      </c>
      <c r="B14" s="28" t="s">
        <v>60</v>
      </c>
      <c r="C14" s="28">
        <f t="shared" si="3"/>
        <v>3730</v>
      </c>
      <c r="D14" s="28">
        <f t="shared" si="0"/>
        <v>3357</v>
      </c>
      <c r="E14" s="28">
        <v>220</v>
      </c>
      <c r="F14" s="28">
        <f t="shared" si="4"/>
        <v>15.25909090909091</v>
      </c>
      <c r="G14" s="28">
        <f t="shared" si="5"/>
        <v>160</v>
      </c>
      <c r="H14" s="28">
        <v>7.66</v>
      </c>
      <c r="I14" s="28">
        <f t="shared" si="6"/>
        <v>17.001401652892564</v>
      </c>
      <c r="J14" s="40" t="s">
        <v>26</v>
      </c>
      <c r="K14" s="120"/>
      <c r="L14" s="120"/>
      <c r="M14" s="34">
        <f t="shared" si="7"/>
        <v>6</v>
      </c>
      <c r="N14" s="4">
        <v>11.6</v>
      </c>
      <c r="O14" s="4">
        <f t="shared" si="8"/>
        <v>106.30239999999999</v>
      </c>
      <c r="P14" s="4">
        <v>0</v>
      </c>
      <c r="Q14" s="4">
        <v>0</v>
      </c>
      <c r="R14" s="4">
        <f t="shared" si="9"/>
        <v>106.30239999999999</v>
      </c>
      <c r="S14" s="4">
        <v>357.81</v>
      </c>
      <c r="T14" s="4">
        <f t="shared" si="10"/>
        <v>29.709175260613176</v>
      </c>
      <c r="U14" s="35" t="s">
        <v>26</v>
      </c>
    </row>
    <row r="15" spans="1:21" ht="18" customHeight="1" x14ac:dyDescent="0.25">
      <c r="A15" s="39">
        <v>7</v>
      </c>
      <c r="B15" s="28" t="s">
        <v>60</v>
      </c>
      <c r="C15" s="28">
        <f t="shared" si="3"/>
        <v>3730</v>
      </c>
      <c r="D15" s="28">
        <f t="shared" si="0"/>
        <v>3357</v>
      </c>
      <c r="E15" s="28">
        <v>220</v>
      </c>
      <c r="F15" s="28">
        <f t="shared" si="4"/>
        <v>15.25909090909091</v>
      </c>
      <c r="G15" s="28">
        <f t="shared" si="5"/>
        <v>176</v>
      </c>
      <c r="H15" s="28">
        <v>7.66</v>
      </c>
      <c r="I15" s="28">
        <f t="shared" si="6"/>
        <v>18.70154181818182</v>
      </c>
      <c r="J15" s="40" t="s">
        <v>26</v>
      </c>
      <c r="K15" s="120"/>
      <c r="L15" s="120"/>
      <c r="M15" s="34">
        <f t="shared" si="7"/>
        <v>7</v>
      </c>
      <c r="N15" s="4">
        <v>11.6</v>
      </c>
      <c r="O15" s="4">
        <f t="shared" si="8"/>
        <v>106.30239999999999</v>
      </c>
      <c r="P15" s="4">
        <v>0</v>
      </c>
      <c r="Q15" s="4">
        <v>0</v>
      </c>
      <c r="R15" s="4">
        <f t="shared" si="9"/>
        <v>106.30239999999999</v>
      </c>
      <c r="S15" s="4">
        <v>358.81</v>
      </c>
      <c r="T15" s="4">
        <f t="shared" si="10"/>
        <v>29.626376076475015</v>
      </c>
      <c r="U15" s="35" t="s">
        <v>26</v>
      </c>
    </row>
    <row r="16" spans="1:21" ht="18" customHeight="1" x14ac:dyDescent="0.25">
      <c r="A16" s="39">
        <v>8</v>
      </c>
      <c r="B16" s="28" t="s">
        <v>60</v>
      </c>
      <c r="C16" s="28">
        <f t="shared" si="3"/>
        <v>3730</v>
      </c>
      <c r="D16" s="28">
        <f t="shared" si="0"/>
        <v>3357</v>
      </c>
      <c r="E16" s="28">
        <v>220</v>
      </c>
      <c r="F16" s="28">
        <f t="shared" si="4"/>
        <v>15.25909090909091</v>
      </c>
      <c r="G16" s="28">
        <f t="shared" si="5"/>
        <v>173</v>
      </c>
      <c r="H16" s="28">
        <v>7.66</v>
      </c>
      <c r="I16" s="28">
        <f t="shared" si="6"/>
        <v>18.382765537190085</v>
      </c>
      <c r="J16" s="40" t="s">
        <v>26</v>
      </c>
      <c r="K16" s="120"/>
      <c r="L16" s="120"/>
      <c r="M16" s="34">
        <f t="shared" si="7"/>
        <v>8</v>
      </c>
      <c r="N16" s="4">
        <v>11.6</v>
      </c>
      <c r="O16" s="4">
        <f t="shared" si="8"/>
        <v>106.30239999999999</v>
      </c>
      <c r="P16" s="4">
        <v>0</v>
      </c>
      <c r="Q16" s="4">
        <v>0</v>
      </c>
      <c r="R16" s="4">
        <f t="shared" si="9"/>
        <v>106.30239999999999</v>
      </c>
      <c r="S16" s="4">
        <v>359.81</v>
      </c>
      <c r="T16" s="4">
        <f t="shared" si="10"/>
        <v>29.544037130707874</v>
      </c>
      <c r="U16" s="35" t="s">
        <v>26</v>
      </c>
    </row>
    <row r="17" spans="1:21" ht="14.4" x14ac:dyDescent="0.25">
      <c r="A17" s="39">
        <v>9</v>
      </c>
      <c r="B17" s="28" t="s">
        <v>60</v>
      </c>
      <c r="C17" s="28">
        <f t="shared" si="3"/>
        <v>3730</v>
      </c>
      <c r="D17" s="28">
        <f t="shared" si="0"/>
        <v>3357</v>
      </c>
      <c r="E17" s="28">
        <v>220</v>
      </c>
      <c r="F17" s="28">
        <f t="shared" si="4"/>
        <v>15.25909090909091</v>
      </c>
      <c r="G17" s="28">
        <f t="shared" si="5"/>
        <v>72</v>
      </c>
      <c r="H17" s="28">
        <v>7.66</v>
      </c>
      <c r="I17" s="28">
        <f t="shared" si="6"/>
        <v>7.6506307438016528</v>
      </c>
      <c r="J17" s="40" t="s">
        <v>26</v>
      </c>
      <c r="K17" s="120"/>
      <c r="L17" s="120"/>
      <c r="M17" s="34">
        <f t="shared" si="7"/>
        <v>9</v>
      </c>
      <c r="N17" s="4">
        <v>11.6</v>
      </c>
      <c r="O17" s="4">
        <f t="shared" si="8"/>
        <v>106.30239999999999</v>
      </c>
      <c r="P17" s="4">
        <v>0</v>
      </c>
      <c r="Q17" s="4">
        <v>0</v>
      </c>
      <c r="R17" s="4">
        <f t="shared" si="9"/>
        <v>106.30239999999999</v>
      </c>
      <c r="S17" s="4">
        <v>360.81</v>
      </c>
      <c r="T17" s="4">
        <f t="shared" si="10"/>
        <v>29.462154596602087</v>
      </c>
      <c r="U17" s="35" t="s">
        <v>26</v>
      </c>
    </row>
    <row r="18" spans="1:21" ht="14.4" x14ac:dyDescent="0.25">
      <c r="A18" s="39">
        <v>10</v>
      </c>
      <c r="B18" s="28" t="s">
        <v>60</v>
      </c>
      <c r="C18" s="28">
        <f t="shared" si="3"/>
        <v>3730</v>
      </c>
      <c r="D18" s="28">
        <f t="shared" si="0"/>
        <v>3357</v>
      </c>
      <c r="E18" s="28">
        <v>220</v>
      </c>
      <c r="F18" s="28">
        <f t="shared" si="4"/>
        <v>15.25909090909091</v>
      </c>
      <c r="G18" s="28">
        <f t="shared" si="5"/>
        <v>74</v>
      </c>
      <c r="H18" s="28">
        <v>7.66</v>
      </c>
      <c r="I18" s="28">
        <f t="shared" si="6"/>
        <v>7.8631482644628106</v>
      </c>
      <c r="J18" s="40" t="s">
        <v>26</v>
      </c>
      <c r="K18" s="120"/>
      <c r="L18" s="120"/>
      <c r="M18" s="34">
        <f t="shared" si="7"/>
        <v>10</v>
      </c>
      <c r="N18" s="4">
        <v>11.6</v>
      </c>
      <c r="O18" s="4">
        <f t="shared" si="8"/>
        <v>106.30239999999999</v>
      </c>
      <c r="P18" s="4">
        <v>0</v>
      </c>
      <c r="Q18" s="4">
        <v>0</v>
      </c>
      <c r="R18" s="4">
        <f t="shared" si="9"/>
        <v>106.30239999999999</v>
      </c>
      <c r="S18" s="4">
        <v>361.81</v>
      </c>
      <c r="T18" s="4">
        <f t="shared" si="10"/>
        <v>29.380724689754288</v>
      </c>
      <c r="U18" s="35" t="s">
        <v>26</v>
      </c>
    </row>
    <row r="19" spans="1:21" ht="14.4" x14ac:dyDescent="0.25">
      <c r="A19" s="39">
        <v>11</v>
      </c>
      <c r="B19" s="28" t="s">
        <v>60</v>
      </c>
      <c r="C19" s="28">
        <f t="shared" si="3"/>
        <v>3730</v>
      </c>
      <c r="D19" s="28">
        <f t="shared" si="0"/>
        <v>3357</v>
      </c>
      <c r="E19" s="28">
        <v>220</v>
      </c>
      <c r="F19" s="28">
        <f t="shared" si="4"/>
        <v>15.25909090909091</v>
      </c>
      <c r="G19" s="28">
        <f t="shared" si="5"/>
        <v>77</v>
      </c>
      <c r="H19" s="28">
        <v>7.66</v>
      </c>
      <c r="I19" s="28">
        <f t="shared" si="6"/>
        <v>8.1819245454545459</v>
      </c>
      <c r="J19" s="40" t="s">
        <v>26</v>
      </c>
      <c r="K19" s="120"/>
      <c r="L19" s="120"/>
      <c r="M19" s="34">
        <f t="shared" si="7"/>
        <v>11</v>
      </c>
      <c r="N19" s="4">
        <v>11.6</v>
      </c>
      <c r="O19" s="4">
        <f t="shared" si="8"/>
        <v>106.30239999999999</v>
      </c>
      <c r="P19" s="4">
        <v>0</v>
      </c>
      <c r="Q19" s="4">
        <v>0</v>
      </c>
      <c r="R19" s="4">
        <f t="shared" si="9"/>
        <v>106.30239999999999</v>
      </c>
      <c r="S19" s="4">
        <v>362.81</v>
      </c>
      <c r="T19" s="4">
        <f t="shared" si="10"/>
        <v>29.299743667484357</v>
      </c>
      <c r="U19" s="35" t="s">
        <v>26</v>
      </c>
    </row>
    <row r="20" spans="1:21" ht="14.4" x14ac:dyDescent="0.25">
      <c r="A20" s="39">
        <v>12</v>
      </c>
      <c r="B20" s="28" t="s">
        <v>60</v>
      </c>
      <c r="C20" s="28">
        <f t="shared" si="3"/>
        <v>3730</v>
      </c>
      <c r="D20" s="28">
        <f t="shared" si="0"/>
        <v>3357</v>
      </c>
      <c r="E20" s="28">
        <v>220</v>
      </c>
      <c r="F20" s="28">
        <f t="shared" si="4"/>
        <v>15.25909090909091</v>
      </c>
      <c r="G20" s="28">
        <f t="shared" si="5"/>
        <v>76</v>
      </c>
      <c r="H20" s="28">
        <v>7.66</v>
      </c>
      <c r="I20" s="28">
        <f t="shared" si="6"/>
        <v>8.0756657851239684</v>
      </c>
      <c r="J20" s="40" t="s">
        <v>26</v>
      </c>
      <c r="K20" s="120"/>
      <c r="L20" s="120"/>
      <c r="M20" s="34">
        <f t="shared" si="7"/>
        <v>12</v>
      </c>
      <c r="N20" s="4">
        <v>11.6</v>
      </c>
      <c r="O20" s="4">
        <f t="shared" si="8"/>
        <v>106.30239999999999</v>
      </c>
      <c r="P20" s="4">
        <v>0</v>
      </c>
      <c r="Q20" s="4">
        <v>0</v>
      </c>
      <c r="R20" s="4">
        <f t="shared" si="9"/>
        <v>106.30239999999999</v>
      </c>
      <c r="S20" s="4">
        <v>363.81</v>
      </c>
      <c r="T20" s="4">
        <f t="shared" si="10"/>
        <v>29.219207828262</v>
      </c>
      <c r="U20" s="35" t="s">
        <v>26</v>
      </c>
    </row>
    <row r="21" spans="1:21" ht="14.4" x14ac:dyDescent="0.25">
      <c r="A21" s="39">
        <v>13</v>
      </c>
      <c r="B21" s="28" t="s">
        <v>60</v>
      </c>
      <c r="C21" s="28">
        <f t="shared" si="3"/>
        <v>3730</v>
      </c>
      <c r="D21" s="28">
        <f t="shared" si="0"/>
        <v>3357</v>
      </c>
      <c r="E21" s="28">
        <v>220</v>
      </c>
      <c r="F21" s="28">
        <f t="shared" si="4"/>
        <v>15.25909090909091</v>
      </c>
      <c r="G21" s="28">
        <f t="shared" si="5"/>
        <v>66</v>
      </c>
      <c r="H21" s="28">
        <v>7.66</v>
      </c>
      <c r="I21" s="28">
        <f t="shared" si="6"/>
        <v>7.0130781818181829</v>
      </c>
      <c r="J21" s="40" t="s">
        <v>26</v>
      </c>
      <c r="K21" s="120"/>
      <c r="L21" s="120"/>
      <c r="M21" s="34">
        <f t="shared" si="7"/>
        <v>13</v>
      </c>
      <c r="N21" s="4">
        <v>11.6</v>
      </c>
      <c r="O21" s="4">
        <f t="shared" si="8"/>
        <v>106.30239999999999</v>
      </c>
      <c r="P21" s="4">
        <v>0</v>
      </c>
      <c r="Q21" s="4">
        <v>0</v>
      </c>
      <c r="R21" s="4">
        <f t="shared" si="9"/>
        <v>106.30239999999999</v>
      </c>
      <c r="S21" s="4">
        <v>364.81</v>
      </c>
      <c r="T21" s="4">
        <f t="shared" si="10"/>
        <v>29.139113511142785</v>
      </c>
      <c r="U21" s="35" t="s">
        <v>26</v>
      </c>
    </row>
    <row r="22" spans="1:21" ht="14.4" x14ac:dyDescent="0.25">
      <c r="A22" s="39">
        <v>14</v>
      </c>
      <c r="B22" s="28" t="s">
        <v>60</v>
      </c>
      <c r="C22" s="28">
        <f t="shared" si="3"/>
        <v>3730</v>
      </c>
      <c r="D22" s="28">
        <f t="shared" si="0"/>
        <v>3357</v>
      </c>
      <c r="E22" s="28">
        <v>220</v>
      </c>
      <c r="F22" s="28">
        <f t="shared" si="4"/>
        <v>15.25909090909091</v>
      </c>
      <c r="G22" s="28">
        <f t="shared" si="5"/>
        <v>68</v>
      </c>
      <c r="H22" s="28">
        <v>7.66</v>
      </c>
      <c r="I22" s="28">
        <f t="shared" si="6"/>
        <v>7.2255957024793398</v>
      </c>
      <c r="J22" s="40" t="s">
        <v>26</v>
      </c>
      <c r="K22" s="120"/>
      <c r="L22" s="120"/>
      <c r="M22" s="34">
        <f t="shared" si="7"/>
        <v>14</v>
      </c>
      <c r="N22" s="4">
        <v>11.6</v>
      </c>
      <c r="O22" s="4">
        <f t="shared" si="8"/>
        <v>106.30239999999999</v>
      </c>
      <c r="P22" s="4">
        <v>0</v>
      </c>
      <c r="Q22" s="4">
        <v>0</v>
      </c>
      <c r="R22" s="4">
        <f t="shared" si="9"/>
        <v>106.30239999999999</v>
      </c>
      <c r="S22" s="4">
        <v>365.81</v>
      </c>
      <c r="T22" s="4">
        <f t="shared" si="10"/>
        <v>29.059457095213361</v>
      </c>
      <c r="U22" s="35" t="s">
        <v>26</v>
      </c>
    </row>
    <row r="23" spans="1:21" s="48" customFormat="1" ht="14.4" x14ac:dyDescent="0.25">
      <c r="A23" s="39">
        <v>15</v>
      </c>
      <c r="B23" s="28" t="s">
        <v>60</v>
      </c>
      <c r="C23" s="28">
        <f t="shared" si="3"/>
        <v>3730</v>
      </c>
      <c r="D23" s="28">
        <f t="shared" si="0"/>
        <v>3357</v>
      </c>
      <c r="E23" s="28">
        <v>220</v>
      </c>
      <c r="F23" s="28">
        <f t="shared" si="4"/>
        <v>15.25909090909091</v>
      </c>
      <c r="G23" s="28">
        <f t="shared" si="5"/>
        <v>64</v>
      </c>
      <c r="H23" s="28">
        <v>7.66</v>
      </c>
      <c r="I23" s="28">
        <f t="shared" si="6"/>
        <v>6.800560661157026</v>
      </c>
      <c r="J23" s="40" t="s">
        <v>26</v>
      </c>
      <c r="K23" s="120"/>
      <c r="L23" s="120"/>
      <c r="M23" s="34">
        <f t="shared" si="7"/>
        <v>15</v>
      </c>
      <c r="N23" s="4">
        <v>11.6</v>
      </c>
      <c r="O23" s="4">
        <f t="shared" si="8"/>
        <v>106.30239999999999</v>
      </c>
      <c r="P23" s="4">
        <v>0</v>
      </c>
      <c r="Q23" s="4">
        <v>0</v>
      </c>
      <c r="R23" s="4">
        <f t="shared" si="9"/>
        <v>106.30239999999999</v>
      </c>
      <c r="S23" s="4">
        <v>366.81</v>
      </c>
      <c r="T23" s="4">
        <f t="shared" si="10"/>
        <v>28.980234999045823</v>
      </c>
      <c r="U23" s="35" t="s">
        <v>26</v>
      </c>
    </row>
    <row r="24" spans="1:21" ht="14.4" x14ac:dyDescent="0.25">
      <c r="A24" s="39">
        <v>16</v>
      </c>
      <c r="B24" s="28" t="s">
        <v>60</v>
      </c>
      <c r="C24" s="28">
        <f t="shared" si="3"/>
        <v>3730</v>
      </c>
      <c r="D24" s="28">
        <f t="shared" si="0"/>
        <v>3357</v>
      </c>
      <c r="E24" s="28">
        <v>220</v>
      </c>
      <c r="F24" s="28">
        <f t="shared" si="4"/>
        <v>15.25909090909091</v>
      </c>
      <c r="G24" s="28">
        <f t="shared" si="5"/>
        <v>54</v>
      </c>
      <c r="H24" s="28">
        <v>7.66</v>
      </c>
      <c r="I24" s="28">
        <f t="shared" si="6"/>
        <v>5.7379730578512396</v>
      </c>
      <c r="J24" s="40" t="s">
        <v>26</v>
      </c>
      <c r="K24" s="121"/>
      <c r="L24" s="121"/>
      <c r="M24" s="34">
        <f t="shared" si="7"/>
        <v>16</v>
      </c>
      <c r="N24" s="4">
        <v>11.6</v>
      </c>
      <c r="O24" s="4">
        <f t="shared" si="8"/>
        <v>106.30239999999999</v>
      </c>
      <c r="P24" s="4">
        <v>0</v>
      </c>
      <c r="Q24" s="4">
        <v>0</v>
      </c>
      <c r="R24" s="4">
        <f t="shared" si="9"/>
        <v>106.30239999999999</v>
      </c>
      <c r="S24" s="4">
        <v>367.81</v>
      </c>
      <c r="T24" s="4">
        <f t="shared" si="10"/>
        <v>28.901443680160948</v>
      </c>
      <c r="U24" s="35" t="s">
        <v>26</v>
      </c>
    </row>
    <row r="25" spans="1:21" ht="14.4" x14ac:dyDescent="0.25">
      <c r="A25" s="39">
        <v>17</v>
      </c>
      <c r="B25" s="28" t="s">
        <v>60</v>
      </c>
      <c r="C25" s="28">
        <f t="shared" si="3"/>
        <v>3730</v>
      </c>
      <c r="D25" s="28">
        <f t="shared" si="0"/>
        <v>3357</v>
      </c>
      <c r="E25" s="28">
        <v>220</v>
      </c>
      <c r="F25" s="28">
        <f t="shared" si="4"/>
        <v>15.25909090909091</v>
      </c>
      <c r="G25" s="28">
        <f t="shared" si="5"/>
        <v>30</v>
      </c>
      <c r="H25" s="28">
        <v>7.66</v>
      </c>
      <c r="I25" s="28">
        <f t="shared" si="6"/>
        <v>3.1877628099173556</v>
      </c>
      <c r="J25" s="40" t="s">
        <v>26</v>
      </c>
      <c r="K25" s="121"/>
      <c r="L25" s="121"/>
      <c r="M25" s="34">
        <f t="shared" si="7"/>
        <v>17</v>
      </c>
      <c r="N25" s="4">
        <v>11.6</v>
      </c>
      <c r="O25" s="4">
        <f t="shared" si="8"/>
        <v>106.30239999999999</v>
      </c>
      <c r="P25" s="4">
        <v>0</v>
      </c>
      <c r="Q25" s="4">
        <v>0</v>
      </c>
      <c r="R25" s="4">
        <f t="shared" si="9"/>
        <v>106.30239999999999</v>
      </c>
      <c r="S25" s="4">
        <v>368.81</v>
      </c>
      <c r="T25" s="4">
        <f t="shared" si="10"/>
        <v>28.823079634500147</v>
      </c>
      <c r="U25" s="35" t="s">
        <v>26</v>
      </c>
    </row>
    <row r="26" spans="1:21" ht="14.4" x14ac:dyDescent="0.25">
      <c r="A26" s="39">
        <v>18</v>
      </c>
      <c r="B26" s="28" t="s">
        <v>60</v>
      </c>
      <c r="C26" s="28">
        <f t="shared" si="3"/>
        <v>3730</v>
      </c>
      <c r="D26" s="28">
        <f t="shared" si="0"/>
        <v>3357</v>
      </c>
      <c r="E26" s="28">
        <v>220</v>
      </c>
      <c r="F26" s="28">
        <f t="shared" si="4"/>
        <v>15.25909090909091</v>
      </c>
      <c r="G26" s="28">
        <f t="shared" si="5"/>
        <v>27</v>
      </c>
      <c r="H26" s="28">
        <v>7.66</v>
      </c>
      <c r="I26" s="28">
        <f t="shared" si="6"/>
        <v>2.8689865289256198</v>
      </c>
      <c r="J26" s="40" t="s">
        <v>26</v>
      </c>
      <c r="K26" s="120"/>
      <c r="L26" s="120"/>
      <c r="M26" s="34">
        <f t="shared" si="7"/>
        <v>18</v>
      </c>
      <c r="N26" s="4">
        <v>11.6</v>
      </c>
      <c r="O26" s="4">
        <f t="shared" si="8"/>
        <v>106.30239999999999</v>
      </c>
      <c r="P26" s="4">
        <v>0</v>
      </c>
      <c r="Q26" s="4">
        <v>0</v>
      </c>
      <c r="R26" s="4">
        <f t="shared" si="9"/>
        <v>106.30239999999999</v>
      </c>
      <c r="S26" s="4">
        <v>369.81</v>
      </c>
      <c r="T26" s="4">
        <f t="shared" si="10"/>
        <v>28.745139395906005</v>
      </c>
      <c r="U26" s="35" t="s">
        <v>26</v>
      </c>
    </row>
    <row r="27" spans="1:21" s="48" customFormat="1" ht="14.4" x14ac:dyDescent="0.25">
      <c r="A27" s="39">
        <v>19</v>
      </c>
      <c r="B27" s="28" t="s">
        <v>60</v>
      </c>
      <c r="C27" s="28">
        <f t="shared" si="3"/>
        <v>3730</v>
      </c>
      <c r="D27" s="28">
        <f t="shared" si="0"/>
        <v>3357</v>
      </c>
      <c r="E27" s="28">
        <v>220</v>
      </c>
      <c r="F27" s="28">
        <f t="shared" si="4"/>
        <v>15.25909090909091</v>
      </c>
      <c r="G27" s="28">
        <f t="shared" si="5"/>
        <v>25</v>
      </c>
      <c r="H27" s="28">
        <v>7.66</v>
      </c>
      <c r="I27" s="28">
        <f t="shared" si="6"/>
        <v>2.6564690082644633</v>
      </c>
      <c r="J27" s="40" t="s">
        <v>26</v>
      </c>
      <c r="K27" s="120"/>
      <c r="L27" s="120"/>
      <c r="M27" s="34">
        <f t="shared" si="7"/>
        <v>19</v>
      </c>
      <c r="N27" s="4">
        <v>11.6</v>
      </c>
      <c r="O27" s="4">
        <f t="shared" si="8"/>
        <v>106.30239999999999</v>
      </c>
      <c r="P27" s="4">
        <v>0</v>
      </c>
      <c r="Q27" s="4">
        <v>0</v>
      </c>
      <c r="R27" s="4">
        <f t="shared" si="9"/>
        <v>106.30239999999999</v>
      </c>
      <c r="S27" s="4">
        <v>370.81</v>
      </c>
      <c r="T27" s="4">
        <f t="shared" si="10"/>
        <v>28.667619535611227</v>
      </c>
      <c r="U27" s="35" t="s">
        <v>26</v>
      </c>
    </row>
    <row r="28" spans="1:21" s="48" customFormat="1" ht="14.4" x14ac:dyDescent="0.25">
      <c r="A28" s="39">
        <v>20</v>
      </c>
      <c r="B28" s="28" t="s">
        <v>60</v>
      </c>
      <c r="C28" s="28">
        <f t="shared" si="3"/>
        <v>3730</v>
      </c>
      <c r="D28" s="28">
        <f t="shared" si="0"/>
        <v>3357</v>
      </c>
      <c r="E28" s="28">
        <v>220</v>
      </c>
      <c r="F28" s="28">
        <f t="shared" si="4"/>
        <v>15.25909090909091</v>
      </c>
      <c r="G28" s="28">
        <f t="shared" si="5"/>
        <v>65</v>
      </c>
      <c r="H28" s="28">
        <v>7.66</v>
      </c>
      <c r="I28" s="28">
        <f t="shared" si="6"/>
        <v>6.9068194214876044</v>
      </c>
      <c r="J28" s="40" t="s">
        <v>26</v>
      </c>
      <c r="K28" s="120"/>
      <c r="L28" s="120"/>
      <c r="M28" s="34">
        <f t="shared" si="7"/>
        <v>20</v>
      </c>
      <c r="N28" s="4">
        <v>11.6</v>
      </c>
      <c r="O28" s="4">
        <f t="shared" si="8"/>
        <v>106.30239999999999</v>
      </c>
      <c r="P28" s="4">
        <v>0</v>
      </c>
      <c r="Q28" s="4">
        <v>0</v>
      </c>
      <c r="R28" s="4">
        <f t="shared" si="9"/>
        <v>106.30239999999999</v>
      </c>
      <c r="S28" s="4">
        <v>371.81</v>
      </c>
      <c r="T28" s="4">
        <f t="shared" si="10"/>
        <v>28.590516661735833</v>
      </c>
      <c r="U28" s="35" t="s">
        <v>26</v>
      </c>
    </row>
    <row r="29" spans="1:21" ht="14.4" x14ac:dyDescent="0.25">
      <c r="A29" s="39">
        <v>21</v>
      </c>
      <c r="B29" s="28" t="s">
        <v>60</v>
      </c>
      <c r="C29" s="28">
        <f t="shared" si="3"/>
        <v>3730</v>
      </c>
      <c r="D29" s="28">
        <f t="shared" si="0"/>
        <v>3357</v>
      </c>
      <c r="E29" s="28">
        <v>220</v>
      </c>
      <c r="F29" s="28">
        <f t="shared" si="4"/>
        <v>15.25909090909091</v>
      </c>
      <c r="G29" s="28">
        <f t="shared" si="5"/>
        <v>58</v>
      </c>
      <c r="H29" s="28">
        <v>7.66</v>
      </c>
      <c r="I29" s="28">
        <f t="shared" si="6"/>
        <v>6.1630080991735543</v>
      </c>
      <c r="J29" s="40" t="s">
        <v>26</v>
      </c>
      <c r="K29" s="120"/>
      <c r="L29" s="120"/>
      <c r="M29" s="34">
        <f t="shared" si="7"/>
        <v>21</v>
      </c>
      <c r="N29" s="4">
        <v>11.6</v>
      </c>
      <c r="O29" s="4">
        <f t="shared" si="8"/>
        <v>106.30239999999999</v>
      </c>
      <c r="P29" s="4">
        <v>0</v>
      </c>
      <c r="Q29" s="4">
        <v>0</v>
      </c>
      <c r="R29" s="4">
        <f t="shared" si="9"/>
        <v>106.30239999999999</v>
      </c>
      <c r="S29" s="4">
        <v>372.81</v>
      </c>
      <c r="T29" s="4">
        <f t="shared" si="10"/>
        <v>28.513827418792413</v>
      </c>
      <c r="U29" s="35" t="s">
        <v>26</v>
      </c>
    </row>
    <row r="30" spans="1:21" ht="14.4" x14ac:dyDescent="0.25">
      <c r="A30" s="39">
        <v>22</v>
      </c>
      <c r="B30" s="28" t="s">
        <v>60</v>
      </c>
      <c r="C30" s="28">
        <f t="shared" si="3"/>
        <v>3730</v>
      </c>
      <c r="D30" s="28">
        <f t="shared" si="0"/>
        <v>3357</v>
      </c>
      <c r="E30" s="28">
        <v>220</v>
      </c>
      <c r="F30" s="28">
        <f t="shared" si="4"/>
        <v>15.25909090909091</v>
      </c>
      <c r="G30" s="28">
        <f t="shared" si="5"/>
        <v>55</v>
      </c>
      <c r="H30" s="28">
        <v>7.66</v>
      </c>
      <c r="I30" s="28">
        <f t="shared" si="6"/>
        <v>5.8442318181818189</v>
      </c>
      <c r="J30" s="40" t="s">
        <v>26</v>
      </c>
      <c r="K30" s="120"/>
      <c r="L30" s="120"/>
      <c r="M30" s="34">
        <f t="shared" si="7"/>
        <v>22</v>
      </c>
      <c r="N30" s="4">
        <v>11.6</v>
      </c>
      <c r="O30" s="4">
        <f t="shared" si="8"/>
        <v>106.30239999999999</v>
      </c>
      <c r="P30" s="4">
        <v>0</v>
      </c>
      <c r="Q30" s="4">
        <v>0</v>
      </c>
      <c r="R30" s="4">
        <f t="shared" si="9"/>
        <v>106.30239999999999</v>
      </c>
      <c r="S30" s="4">
        <v>373.81</v>
      </c>
      <c r="T30" s="4">
        <f t="shared" si="10"/>
        <v>28.437548487199376</v>
      </c>
      <c r="U30" s="35" t="s">
        <v>26</v>
      </c>
    </row>
    <row r="31" spans="1:21" ht="14.4" x14ac:dyDescent="0.25">
      <c r="A31" s="39">
        <v>23</v>
      </c>
      <c r="B31" s="28" t="s">
        <v>60</v>
      </c>
      <c r="C31" s="28">
        <f t="shared" si="3"/>
        <v>3730</v>
      </c>
      <c r="D31" s="28">
        <f t="shared" si="0"/>
        <v>3357</v>
      </c>
      <c r="E31" s="28">
        <v>220</v>
      </c>
      <c r="F31" s="28">
        <f t="shared" si="4"/>
        <v>15.25909090909091</v>
      </c>
      <c r="G31" s="28">
        <f t="shared" si="5"/>
        <v>58</v>
      </c>
      <c r="H31" s="28">
        <v>7.66</v>
      </c>
      <c r="I31" s="28">
        <f t="shared" si="6"/>
        <v>6.1630080991735543</v>
      </c>
      <c r="J31" s="40" t="s">
        <v>26</v>
      </c>
      <c r="K31" s="120"/>
      <c r="L31" s="120"/>
      <c r="M31" s="34">
        <f t="shared" si="7"/>
        <v>23</v>
      </c>
      <c r="N31" s="4">
        <v>11.6</v>
      </c>
      <c r="O31" s="4">
        <f t="shared" si="8"/>
        <v>106.30239999999999</v>
      </c>
      <c r="P31" s="4">
        <v>0</v>
      </c>
      <c r="Q31" s="4">
        <v>0</v>
      </c>
      <c r="R31" s="4">
        <f t="shared" si="9"/>
        <v>106.30239999999999</v>
      </c>
      <c r="S31" s="4">
        <v>374.81</v>
      </c>
      <c r="T31" s="4">
        <f t="shared" si="10"/>
        <v>28.361676582801948</v>
      </c>
      <c r="U31" s="35" t="s">
        <v>26</v>
      </c>
    </row>
    <row r="32" spans="1:21" s="48" customFormat="1" ht="14.4" x14ac:dyDescent="0.25">
      <c r="A32" s="39">
        <v>24</v>
      </c>
      <c r="B32" s="28" t="s">
        <v>60</v>
      </c>
      <c r="C32" s="28">
        <f t="shared" si="3"/>
        <v>3730</v>
      </c>
      <c r="D32" s="28">
        <f t="shared" si="0"/>
        <v>3357</v>
      </c>
      <c r="E32" s="28">
        <v>220</v>
      </c>
      <c r="F32" s="28">
        <f t="shared" si="4"/>
        <v>15.25909090909091</v>
      </c>
      <c r="G32" s="28">
        <f t="shared" si="5"/>
        <v>57</v>
      </c>
      <c r="H32" s="28">
        <v>7.66</v>
      </c>
      <c r="I32" s="28">
        <f t="shared" si="6"/>
        <v>6.0567493388429758</v>
      </c>
      <c r="J32" s="40" t="s">
        <v>26</v>
      </c>
      <c r="K32" s="120"/>
      <c r="L32" s="120"/>
      <c r="M32" s="34">
        <f t="shared" si="7"/>
        <v>24</v>
      </c>
      <c r="N32" s="4">
        <v>11.6</v>
      </c>
      <c r="O32" s="4">
        <f t="shared" si="8"/>
        <v>106.30239999999999</v>
      </c>
      <c r="P32" s="4">
        <v>0</v>
      </c>
      <c r="Q32" s="4">
        <v>0</v>
      </c>
      <c r="R32" s="4">
        <f t="shared" si="9"/>
        <v>106.30239999999999</v>
      </c>
      <c r="S32" s="4">
        <v>375.81</v>
      </c>
      <c r="T32" s="4">
        <f t="shared" si="10"/>
        <v>28.286208456400843</v>
      </c>
      <c r="U32" s="35" t="s">
        <v>26</v>
      </c>
    </row>
    <row r="33" spans="1:21" ht="14.4" x14ac:dyDescent="0.25">
      <c r="A33" s="39">
        <v>25</v>
      </c>
      <c r="B33" s="28" t="s">
        <v>60</v>
      </c>
      <c r="C33" s="28">
        <f t="shared" si="3"/>
        <v>3730</v>
      </c>
      <c r="D33" s="28">
        <f t="shared" si="0"/>
        <v>3357</v>
      </c>
      <c r="E33" s="28">
        <v>220</v>
      </c>
      <c r="F33" s="28">
        <f t="shared" si="4"/>
        <v>15.25909090909091</v>
      </c>
      <c r="G33" s="28">
        <f t="shared" si="5"/>
        <v>49</v>
      </c>
      <c r="H33" s="28">
        <v>7.66</v>
      </c>
      <c r="I33" s="28">
        <f t="shared" si="6"/>
        <v>5.2066792561983481</v>
      </c>
      <c r="J33" s="40" t="s">
        <v>26</v>
      </c>
      <c r="K33" s="120"/>
      <c r="L33" s="120"/>
      <c r="M33" s="34">
        <f t="shared" si="7"/>
        <v>25</v>
      </c>
      <c r="N33" s="4">
        <v>11.6</v>
      </c>
      <c r="O33" s="4">
        <f t="shared" si="8"/>
        <v>106.30239999999999</v>
      </c>
      <c r="P33" s="4">
        <v>0</v>
      </c>
      <c r="Q33" s="4">
        <v>0</v>
      </c>
      <c r="R33" s="4">
        <f t="shared" si="9"/>
        <v>106.30239999999999</v>
      </c>
      <c r="S33" s="4">
        <v>376.81</v>
      </c>
      <c r="T33" s="4">
        <f t="shared" si="10"/>
        <v>28.211140893288395</v>
      </c>
      <c r="U33" s="35" t="s">
        <v>26</v>
      </c>
    </row>
    <row r="34" spans="1:21" ht="14.4" x14ac:dyDescent="0.25">
      <c r="A34" s="39">
        <v>26</v>
      </c>
      <c r="B34" s="28" t="s">
        <v>60</v>
      </c>
      <c r="C34" s="28">
        <f t="shared" si="3"/>
        <v>3730</v>
      </c>
      <c r="D34" s="28">
        <f t="shared" si="0"/>
        <v>3357</v>
      </c>
      <c r="E34" s="28">
        <v>220</v>
      </c>
      <c r="F34" s="28">
        <f t="shared" si="4"/>
        <v>15.25909090909091</v>
      </c>
      <c r="G34" s="28">
        <f t="shared" si="5"/>
        <v>21</v>
      </c>
      <c r="H34" s="28">
        <v>7.66</v>
      </c>
      <c r="I34" s="28">
        <f t="shared" si="6"/>
        <v>2.231433966942149</v>
      </c>
      <c r="J34" s="40" t="s">
        <v>26</v>
      </c>
      <c r="K34" s="120"/>
      <c r="L34" s="120"/>
      <c r="M34" s="34">
        <f t="shared" si="7"/>
        <v>26</v>
      </c>
      <c r="N34" s="4">
        <v>11.6</v>
      </c>
      <c r="O34" s="4">
        <f t="shared" si="8"/>
        <v>106.30239999999999</v>
      </c>
      <c r="P34" s="4">
        <v>0</v>
      </c>
      <c r="Q34" s="4">
        <v>0</v>
      </c>
      <c r="R34" s="4">
        <f t="shared" si="9"/>
        <v>106.30239999999999</v>
      </c>
      <c r="S34" s="4">
        <v>377.81</v>
      </c>
      <c r="T34" s="4">
        <f t="shared" si="10"/>
        <v>28.136470712792143</v>
      </c>
      <c r="U34" s="35" t="s">
        <v>26</v>
      </c>
    </row>
    <row r="35" spans="1:21" ht="14.4" x14ac:dyDescent="0.25">
      <c r="A35" s="39">
        <v>27</v>
      </c>
      <c r="B35" s="28" t="s">
        <v>60</v>
      </c>
      <c r="C35" s="28">
        <f t="shared" si="3"/>
        <v>3730</v>
      </c>
      <c r="D35" s="28">
        <f t="shared" si="0"/>
        <v>3357</v>
      </c>
      <c r="E35" s="28">
        <v>220</v>
      </c>
      <c r="F35" s="28">
        <f t="shared" si="4"/>
        <v>15.25909090909091</v>
      </c>
      <c r="G35" s="28">
        <f t="shared" si="5"/>
        <v>33</v>
      </c>
      <c r="H35" s="28">
        <v>7.66</v>
      </c>
      <c r="I35" s="28">
        <f t="shared" si="6"/>
        <v>3.5065390909090914</v>
      </c>
      <c r="J35" s="40" t="s">
        <v>26</v>
      </c>
      <c r="K35" s="120"/>
      <c r="L35" s="120"/>
      <c r="M35" s="34">
        <f t="shared" si="7"/>
        <v>27</v>
      </c>
      <c r="N35" s="4">
        <v>11.6</v>
      </c>
      <c r="O35" s="4">
        <f t="shared" si="8"/>
        <v>106.30239999999999</v>
      </c>
      <c r="P35" s="4">
        <v>0</v>
      </c>
      <c r="Q35" s="4">
        <v>0</v>
      </c>
      <c r="R35" s="4">
        <f t="shared" si="9"/>
        <v>106.30239999999999</v>
      </c>
      <c r="S35" s="4">
        <v>378.81</v>
      </c>
      <c r="T35" s="4">
        <f t="shared" si="10"/>
        <v>28.062194767825556</v>
      </c>
      <c r="U35" s="35" t="s">
        <v>26</v>
      </c>
    </row>
    <row r="36" spans="1:21" ht="14.4" x14ac:dyDescent="0.25">
      <c r="A36" s="39">
        <v>28</v>
      </c>
      <c r="B36" s="28" t="s">
        <v>60</v>
      </c>
      <c r="C36" s="28">
        <f t="shared" si="3"/>
        <v>3730</v>
      </c>
      <c r="D36" s="28">
        <f t="shared" si="0"/>
        <v>3357</v>
      </c>
      <c r="E36" s="28">
        <v>220</v>
      </c>
      <c r="F36" s="28">
        <f t="shared" si="4"/>
        <v>15.25909090909091</v>
      </c>
      <c r="G36" s="28">
        <f t="shared" si="5"/>
        <v>29</v>
      </c>
      <c r="H36" s="28">
        <v>7.66</v>
      </c>
      <c r="I36" s="28">
        <f t="shared" si="6"/>
        <v>3.0815040495867771</v>
      </c>
      <c r="J36" s="40" t="s">
        <v>26</v>
      </c>
      <c r="K36" s="120"/>
      <c r="L36" s="120"/>
      <c r="M36" s="34">
        <f t="shared" si="7"/>
        <v>28</v>
      </c>
      <c r="N36" s="4">
        <v>11.6</v>
      </c>
      <c r="O36" s="4">
        <f t="shared" si="8"/>
        <v>106.30239999999999</v>
      </c>
      <c r="P36" s="4">
        <v>0</v>
      </c>
      <c r="Q36" s="4">
        <v>0</v>
      </c>
      <c r="R36" s="4">
        <f t="shared" si="9"/>
        <v>106.30239999999999</v>
      </c>
      <c r="S36" s="4">
        <v>379.81</v>
      </c>
      <c r="T36" s="4">
        <f t="shared" si="10"/>
        <v>27.988309944445906</v>
      </c>
      <c r="U36" s="35" t="s">
        <v>26</v>
      </c>
    </row>
    <row r="37" spans="1:21" ht="14.4" x14ac:dyDescent="0.25">
      <c r="A37" s="39">
        <v>29</v>
      </c>
      <c r="B37" s="28" t="s">
        <v>60</v>
      </c>
      <c r="C37" s="28">
        <f t="shared" si="3"/>
        <v>3730</v>
      </c>
      <c r="D37" s="28">
        <f t="shared" si="0"/>
        <v>3357</v>
      </c>
      <c r="E37" s="28">
        <v>220</v>
      </c>
      <c r="F37" s="28">
        <f t="shared" si="4"/>
        <v>15.25909090909091</v>
      </c>
      <c r="G37" s="28">
        <f t="shared" si="5"/>
        <v>83</v>
      </c>
      <c r="H37" s="28">
        <v>7.66</v>
      </c>
      <c r="I37" s="28">
        <f t="shared" si="6"/>
        <v>8.8194771074380167</v>
      </c>
      <c r="J37" s="40" t="s">
        <v>26</v>
      </c>
      <c r="K37" s="120"/>
      <c r="L37" s="120"/>
      <c r="M37" s="34">
        <f t="shared" si="7"/>
        <v>29</v>
      </c>
      <c r="N37" s="4">
        <v>11.6</v>
      </c>
      <c r="O37" s="4">
        <f t="shared" si="8"/>
        <v>106.30239999999999</v>
      </c>
      <c r="P37" s="4">
        <v>0</v>
      </c>
      <c r="Q37" s="4">
        <v>0</v>
      </c>
      <c r="R37" s="4">
        <f t="shared" si="9"/>
        <v>106.30239999999999</v>
      </c>
      <c r="S37" s="4">
        <v>380.81</v>
      </c>
      <c r="T37" s="4">
        <f t="shared" si="10"/>
        <v>27.914813161419076</v>
      </c>
      <c r="U37" s="35" t="s">
        <v>26</v>
      </c>
    </row>
    <row r="38" spans="1:21" ht="14.4" x14ac:dyDescent="0.25">
      <c r="A38" s="39">
        <v>30</v>
      </c>
      <c r="B38" s="28" t="s">
        <v>60</v>
      </c>
      <c r="C38" s="28">
        <f t="shared" si="3"/>
        <v>3730</v>
      </c>
      <c r="D38" s="28">
        <f t="shared" si="0"/>
        <v>3357</v>
      </c>
      <c r="E38" s="28">
        <v>220</v>
      </c>
      <c r="F38" s="28">
        <f t="shared" si="4"/>
        <v>15.25909090909091</v>
      </c>
      <c r="G38" s="28">
        <f t="shared" si="5"/>
        <v>105</v>
      </c>
      <c r="H38" s="28">
        <v>7.66</v>
      </c>
      <c r="I38" s="28">
        <f t="shared" si="6"/>
        <v>11.157169834710745</v>
      </c>
      <c r="J38" s="40" t="s">
        <v>26</v>
      </c>
      <c r="K38" s="120"/>
      <c r="L38" s="120"/>
      <c r="M38" s="34">
        <f t="shared" si="7"/>
        <v>30</v>
      </c>
      <c r="N38" s="4">
        <v>11.6</v>
      </c>
      <c r="O38" s="4">
        <f t="shared" si="8"/>
        <v>106.30239999999999</v>
      </c>
      <c r="P38" s="4">
        <v>0</v>
      </c>
      <c r="Q38" s="4">
        <v>0</v>
      </c>
      <c r="R38" s="4">
        <f t="shared" si="9"/>
        <v>106.30239999999999</v>
      </c>
      <c r="S38" s="4">
        <v>381.81</v>
      </c>
      <c r="T38" s="4">
        <f t="shared" si="10"/>
        <v>27.841701369791256</v>
      </c>
      <c r="U38" s="35" t="s">
        <v>26</v>
      </c>
    </row>
    <row r="39" spans="1:21" ht="14.4" x14ac:dyDescent="0.25">
      <c r="A39" s="39">
        <v>31</v>
      </c>
      <c r="B39" s="28" t="s">
        <v>60</v>
      </c>
      <c r="C39" s="28">
        <f t="shared" si="3"/>
        <v>3730</v>
      </c>
      <c r="D39" s="28">
        <f t="shared" si="0"/>
        <v>3357</v>
      </c>
      <c r="E39" s="28">
        <v>220</v>
      </c>
      <c r="F39" s="28">
        <f t="shared" si="4"/>
        <v>15.25909090909091</v>
      </c>
      <c r="G39" s="28">
        <f t="shared" si="5"/>
        <v>90</v>
      </c>
      <c r="H39" s="28">
        <v>7.66</v>
      </c>
      <c r="I39" s="28">
        <f t="shared" si="6"/>
        <v>9.5632884297520668</v>
      </c>
      <c r="J39" s="40" t="s">
        <v>26</v>
      </c>
      <c r="K39" s="120"/>
      <c r="L39" s="120"/>
      <c r="M39" s="34">
        <f t="shared" si="7"/>
        <v>31</v>
      </c>
      <c r="N39" s="4">
        <v>11.6</v>
      </c>
      <c r="O39" s="4">
        <f t="shared" si="8"/>
        <v>106.30239999999999</v>
      </c>
      <c r="P39" s="4">
        <v>0</v>
      </c>
      <c r="Q39" s="4">
        <v>0</v>
      </c>
      <c r="R39" s="4">
        <f t="shared" si="9"/>
        <v>106.30239999999999</v>
      </c>
      <c r="S39" s="4">
        <v>382.81</v>
      </c>
      <c r="T39" s="4">
        <f t="shared" si="10"/>
        <v>27.768971552467281</v>
      </c>
      <c r="U39" s="35" t="s">
        <v>26</v>
      </c>
    </row>
    <row r="40" spans="1:21" ht="14.4" x14ac:dyDescent="0.25">
      <c r="A40" s="39">
        <v>32</v>
      </c>
      <c r="B40" s="28" t="s">
        <v>60</v>
      </c>
      <c r="C40" s="28">
        <f t="shared" si="3"/>
        <v>3730</v>
      </c>
      <c r="D40" s="28">
        <f t="shared" si="0"/>
        <v>3357</v>
      </c>
      <c r="E40" s="28">
        <v>220</v>
      </c>
      <c r="F40" s="28">
        <f t="shared" si="4"/>
        <v>15.25909090909091</v>
      </c>
      <c r="G40" s="28">
        <f t="shared" si="5"/>
        <v>87</v>
      </c>
      <c r="H40" s="28">
        <v>7.66</v>
      </c>
      <c r="I40" s="28">
        <f t="shared" si="6"/>
        <v>9.2445121487603323</v>
      </c>
      <c r="J40" s="40" t="s">
        <v>26</v>
      </c>
      <c r="K40" s="120"/>
      <c r="L40" s="120"/>
      <c r="M40" s="34">
        <f t="shared" si="7"/>
        <v>32</v>
      </c>
      <c r="N40" s="4">
        <v>11.6</v>
      </c>
      <c r="O40" s="4">
        <f t="shared" si="8"/>
        <v>106.30239999999999</v>
      </c>
      <c r="P40" s="4">
        <v>0</v>
      </c>
      <c r="Q40" s="4">
        <v>0</v>
      </c>
      <c r="R40" s="4">
        <f t="shared" si="9"/>
        <v>106.30239999999999</v>
      </c>
      <c r="S40" s="4">
        <v>383.81</v>
      </c>
      <c r="T40" s="4">
        <f t="shared" si="10"/>
        <v>27.696620723795622</v>
      </c>
      <c r="U40" s="35" t="s">
        <v>26</v>
      </c>
    </row>
    <row r="41" spans="1:21" ht="14.4" x14ac:dyDescent="0.25">
      <c r="A41" s="39">
        <v>33</v>
      </c>
      <c r="B41" s="28" t="s">
        <v>60</v>
      </c>
      <c r="C41" s="28">
        <f t="shared" si="3"/>
        <v>3730</v>
      </c>
      <c r="D41" s="28">
        <f t="shared" si="0"/>
        <v>3357</v>
      </c>
      <c r="E41" s="28">
        <v>220</v>
      </c>
      <c r="F41" s="28">
        <f t="shared" si="4"/>
        <v>15.25909090909091</v>
      </c>
      <c r="G41" s="28">
        <f t="shared" si="5"/>
        <v>87</v>
      </c>
      <c r="H41" s="28">
        <v>7.66</v>
      </c>
      <c r="I41" s="28">
        <f t="shared" si="6"/>
        <v>9.2445121487603323</v>
      </c>
      <c r="J41" s="40" t="s">
        <v>26</v>
      </c>
      <c r="K41" s="120"/>
      <c r="L41" s="120"/>
      <c r="M41" s="34">
        <f t="shared" si="7"/>
        <v>33</v>
      </c>
      <c r="N41" s="4">
        <v>11.6</v>
      </c>
      <c r="O41" s="4">
        <f t="shared" si="8"/>
        <v>106.30239999999999</v>
      </c>
      <c r="P41" s="4">
        <v>0</v>
      </c>
      <c r="Q41" s="4">
        <v>0</v>
      </c>
      <c r="R41" s="4">
        <f t="shared" si="9"/>
        <v>106.30239999999999</v>
      </c>
      <c r="S41" s="4">
        <v>384.81</v>
      </c>
      <c r="T41" s="4">
        <f t="shared" si="10"/>
        <v>27.62464592915984</v>
      </c>
      <c r="U41" s="35" t="s">
        <v>26</v>
      </c>
    </row>
    <row r="42" spans="1:21" ht="14.4" x14ac:dyDescent="0.25">
      <c r="A42" s="39">
        <v>34</v>
      </c>
      <c r="B42" s="28" t="s">
        <v>60</v>
      </c>
      <c r="C42" s="28">
        <f t="shared" si="3"/>
        <v>3730</v>
      </c>
      <c r="D42" s="28">
        <f t="shared" si="0"/>
        <v>3357</v>
      </c>
      <c r="E42" s="28">
        <v>220</v>
      </c>
      <c r="F42" s="28">
        <f t="shared" si="4"/>
        <v>15.25909090909091</v>
      </c>
      <c r="G42" s="28">
        <f t="shared" si="5"/>
        <v>97</v>
      </c>
      <c r="H42" s="28">
        <v>7.66</v>
      </c>
      <c r="I42" s="28">
        <f t="shared" si="6"/>
        <v>10.307099752066117</v>
      </c>
      <c r="J42" s="40" t="s">
        <v>26</v>
      </c>
      <c r="K42" s="120"/>
      <c r="L42" s="120"/>
      <c r="M42" s="34">
        <f t="shared" si="7"/>
        <v>34</v>
      </c>
      <c r="N42" s="4">
        <v>11.6</v>
      </c>
      <c r="O42" s="4">
        <f t="shared" si="8"/>
        <v>106.30239999999999</v>
      </c>
      <c r="P42" s="4">
        <v>0</v>
      </c>
      <c r="Q42" s="4">
        <v>0</v>
      </c>
      <c r="R42" s="4">
        <f t="shared" si="9"/>
        <v>106.30239999999999</v>
      </c>
      <c r="S42" s="4">
        <v>385.81</v>
      </c>
      <c r="T42" s="4">
        <f t="shared" si="10"/>
        <v>27.553044244576341</v>
      </c>
      <c r="U42" s="35" t="s">
        <v>26</v>
      </c>
    </row>
    <row r="43" spans="1:21" ht="14.4" x14ac:dyDescent="0.25">
      <c r="A43" s="39">
        <v>35</v>
      </c>
      <c r="B43" s="28" t="s">
        <v>60</v>
      </c>
      <c r="C43" s="28">
        <f t="shared" si="3"/>
        <v>3730</v>
      </c>
      <c r="D43" s="28">
        <f t="shared" si="0"/>
        <v>3357</v>
      </c>
      <c r="E43" s="28">
        <v>220</v>
      </c>
      <c r="F43" s="28">
        <f t="shared" si="4"/>
        <v>15.25909090909091</v>
      </c>
      <c r="G43" s="28">
        <f t="shared" si="5"/>
        <v>102</v>
      </c>
      <c r="H43" s="28">
        <v>7.66</v>
      </c>
      <c r="I43" s="28">
        <f t="shared" si="6"/>
        <v>10.838393553719008</v>
      </c>
      <c r="J43" s="40" t="s">
        <v>26</v>
      </c>
      <c r="K43" s="120"/>
      <c r="L43" s="120"/>
      <c r="M43" s="34">
        <f t="shared" si="7"/>
        <v>35</v>
      </c>
      <c r="N43" s="4">
        <v>11.6</v>
      </c>
      <c r="O43" s="4">
        <f t="shared" si="8"/>
        <v>106.30239999999999</v>
      </c>
      <c r="P43" s="4">
        <v>0</v>
      </c>
      <c r="Q43" s="4">
        <v>0</v>
      </c>
      <c r="R43" s="4">
        <f t="shared" si="9"/>
        <v>106.30239999999999</v>
      </c>
      <c r="S43" s="4">
        <v>386.81</v>
      </c>
      <c r="T43" s="4">
        <f t="shared" si="10"/>
        <v>27.481812776298437</v>
      </c>
      <c r="U43" s="35" t="s">
        <v>26</v>
      </c>
    </row>
    <row r="44" spans="1:21" ht="14.4" x14ac:dyDescent="0.25">
      <c r="A44" s="39">
        <v>38</v>
      </c>
      <c r="B44" s="28" t="s">
        <v>60</v>
      </c>
      <c r="C44" s="28">
        <f t="shared" si="3"/>
        <v>1500</v>
      </c>
      <c r="D44" s="28">
        <f t="shared" si="0"/>
        <v>1350</v>
      </c>
      <c r="E44" s="28">
        <v>220</v>
      </c>
      <c r="F44" s="28">
        <f t="shared" si="4"/>
        <v>6.1363636363636367</v>
      </c>
      <c r="G44" s="28">
        <f t="shared" si="5"/>
        <v>103</v>
      </c>
      <c r="H44" s="28">
        <v>7.66</v>
      </c>
      <c r="I44" s="28">
        <f t="shared" si="6"/>
        <v>4.4013347107438019</v>
      </c>
      <c r="J44" s="40" t="s">
        <v>26</v>
      </c>
      <c r="K44" s="120"/>
      <c r="L44" s="120"/>
      <c r="M44" s="34">
        <f t="shared" si="7"/>
        <v>38</v>
      </c>
      <c r="N44" s="4">
        <v>11.6</v>
      </c>
      <c r="O44" s="4">
        <f t="shared" si="8"/>
        <v>106.30239999999999</v>
      </c>
      <c r="P44" s="4">
        <v>0</v>
      </c>
      <c r="Q44" s="4">
        <v>0</v>
      </c>
      <c r="R44" s="4">
        <f t="shared" si="9"/>
        <v>106.30239999999999</v>
      </c>
      <c r="S44" s="4">
        <v>387.81</v>
      </c>
      <c r="T44" s="4">
        <f t="shared" si="10"/>
        <v>27.410948660426492</v>
      </c>
      <c r="U44" s="35" t="s">
        <v>26</v>
      </c>
    </row>
    <row r="45" spans="1:21" ht="14.4" x14ac:dyDescent="0.25">
      <c r="A45" s="39">
        <v>39</v>
      </c>
      <c r="B45" s="28" t="s">
        <v>60</v>
      </c>
      <c r="C45" s="28">
        <f t="shared" si="3"/>
        <v>1500</v>
      </c>
      <c r="D45" s="28">
        <f t="shared" si="0"/>
        <v>1350</v>
      </c>
      <c r="E45" s="28">
        <v>220</v>
      </c>
      <c r="F45" s="28">
        <f t="shared" si="4"/>
        <v>6.1363636363636367</v>
      </c>
      <c r="G45" s="28">
        <f t="shared" si="5"/>
        <v>91</v>
      </c>
      <c r="H45" s="28">
        <v>7.66</v>
      </c>
      <c r="I45" s="28">
        <f t="shared" si="6"/>
        <v>3.8885578512396695</v>
      </c>
      <c r="J45" s="40" t="s">
        <v>26</v>
      </c>
      <c r="K45" s="120"/>
      <c r="L45" s="120"/>
      <c r="M45" s="34">
        <f t="shared" si="7"/>
        <v>39</v>
      </c>
      <c r="N45" s="4">
        <v>11.6</v>
      </c>
      <c r="O45" s="4">
        <f t="shared" si="8"/>
        <v>106.30239999999999</v>
      </c>
      <c r="P45" s="4">
        <v>0</v>
      </c>
      <c r="Q45" s="4">
        <v>0</v>
      </c>
      <c r="R45" s="4">
        <f t="shared" si="9"/>
        <v>106.30239999999999</v>
      </c>
      <c r="S45" s="4">
        <v>388.81</v>
      </c>
      <c r="T45" s="4">
        <f t="shared" si="10"/>
        <v>27.340449062524108</v>
      </c>
      <c r="U45" s="35" t="s">
        <v>26</v>
      </c>
    </row>
    <row r="46" spans="1:21" ht="14.4" x14ac:dyDescent="0.25">
      <c r="A46" s="39">
        <v>40</v>
      </c>
      <c r="B46" s="28" t="s">
        <v>60</v>
      </c>
      <c r="C46" s="28">
        <f t="shared" si="3"/>
        <v>1500</v>
      </c>
      <c r="D46" s="28">
        <f t="shared" si="0"/>
        <v>1350</v>
      </c>
      <c r="E46" s="28">
        <v>220</v>
      </c>
      <c r="F46" s="28">
        <f t="shared" si="4"/>
        <v>6.1363636363636367</v>
      </c>
      <c r="G46" s="28">
        <f t="shared" si="5"/>
        <v>85</v>
      </c>
      <c r="H46" s="28">
        <v>7.66</v>
      </c>
      <c r="I46" s="28">
        <f t="shared" si="6"/>
        <v>3.6321694214876037</v>
      </c>
      <c r="J46" s="40" t="s">
        <v>26</v>
      </c>
      <c r="K46" s="120"/>
      <c r="L46" s="120"/>
      <c r="M46" s="34">
        <f t="shared" si="7"/>
        <v>40</v>
      </c>
      <c r="N46" s="4">
        <v>11.6</v>
      </c>
      <c r="O46" s="4">
        <f t="shared" si="8"/>
        <v>106.30239999999999</v>
      </c>
      <c r="P46" s="4">
        <v>0</v>
      </c>
      <c r="Q46" s="4">
        <v>0</v>
      </c>
      <c r="R46" s="4">
        <f t="shared" si="9"/>
        <v>106.30239999999999</v>
      </c>
      <c r="S46" s="4">
        <v>389.81</v>
      </c>
      <c r="T46" s="4">
        <f t="shared" si="10"/>
        <v>27.270311177240192</v>
      </c>
      <c r="U46" s="35" t="s">
        <v>26</v>
      </c>
    </row>
    <row r="47" spans="1:21" ht="14.4" x14ac:dyDescent="0.25">
      <c r="A47" s="39">
        <v>41</v>
      </c>
      <c r="B47" s="28" t="s">
        <v>60</v>
      </c>
      <c r="C47" s="28">
        <f t="shared" si="3"/>
        <v>1500</v>
      </c>
      <c r="D47" s="28">
        <f t="shared" si="0"/>
        <v>1350</v>
      </c>
      <c r="E47" s="28">
        <v>220</v>
      </c>
      <c r="F47" s="28">
        <f t="shared" si="4"/>
        <v>6.1363636363636367</v>
      </c>
      <c r="G47" s="28">
        <f t="shared" si="5"/>
        <v>19</v>
      </c>
      <c r="H47" s="28">
        <v>7.66</v>
      </c>
      <c r="I47" s="28">
        <f t="shared" si="6"/>
        <v>0.81189669421487609</v>
      </c>
      <c r="J47" s="40" t="s">
        <v>26</v>
      </c>
      <c r="K47" s="120"/>
      <c r="L47" s="120"/>
      <c r="M47" s="34">
        <f t="shared" si="7"/>
        <v>41</v>
      </c>
      <c r="N47" s="4">
        <v>11.6</v>
      </c>
      <c r="O47" s="4">
        <f t="shared" si="8"/>
        <v>106.30239999999999</v>
      </c>
      <c r="P47" s="4">
        <v>0</v>
      </c>
      <c r="Q47" s="4">
        <v>0</v>
      </c>
      <c r="R47" s="4">
        <f t="shared" si="9"/>
        <v>106.30239999999999</v>
      </c>
      <c r="S47" s="4">
        <v>390.81</v>
      </c>
      <c r="T47" s="4">
        <f t="shared" si="10"/>
        <v>27.200532227936847</v>
      </c>
      <c r="U47" s="35" t="s">
        <v>26</v>
      </c>
    </row>
    <row r="48" spans="1:21" ht="14.4" x14ac:dyDescent="0.25">
      <c r="A48" s="39">
        <v>42</v>
      </c>
      <c r="B48" s="28" t="s">
        <v>60</v>
      </c>
      <c r="C48" s="28">
        <f t="shared" si="3"/>
        <v>1500</v>
      </c>
      <c r="D48" s="28">
        <f t="shared" si="0"/>
        <v>1350</v>
      </c>
      <c r="E48" s="28">
        <v>220</v>
      </c>
      <c r="F48" s="28">
        <f t="shared" si="4"/>
        <v>6.1363636363636367</v>
      </c>
      <c r="G48" s="28">
        <f t="shared" si="5"/>
        <v>25</v>
      </c>
      <c r="H48" s="28">
        <v>7.66</v>
      </c>
      <c r="I48" s="28">
        <f t="shared" si="6"/>
        <v>1.0682851239669422</v>
      </c>
      <c r="J48" s="40" t="s">
        <v>26</v>
      </c>
      <c r="K48" s="120"/>
      <c r="L48" s="120"/>
      <c r="M48" s="34">
        <f t="shared" si="7"/>
        <v>42</v>
      </c>
      <c r="N48" s="4">
        <v>11.6</v>
      </c>
      <c r="O48" s="4">
        <f t="shared" si="8"/>
        <v>106.30239999999999</v>
      </c>
      <c r="P48" s="4">
        <v>0</v>
      </c>
      <c r="Q48" s="4">
        <v>0</v>
      </c>
      <c r="R48" s="4">
        <f t="shared" si="9"/>
        <v>106.30239999999999</v>
      </c>
      <c r="S48" s="4">
        <v>391.81</v>
      </c>
      <c r="T48" s="4">
        <f t="shared" si="10"/>
        <v>27.131109466322961</v>
      </c>
      <c r="U48" s="35" t="s">
        <v>26</v>
      </c>
    </row>
    <row r="49" spans="1:21" ht="14.4" x14ac:dyDescent="0.25">
      <c r="A49" s="39">
        <v>43</v>
      </c>
      <c r="B49" s="28" t="s">
        <v>60</v>
      </c>
      <c r="C49" s="28">
        <f t="shared" si="3"/>
        <v>1500</v>
      </c>
      <c r="D49" s="28">
        <f t="shared" si="0"/>
        <v>1350</v>
      </c>
      <c r="E49" s="28">
        <v>220</v>
      </c>
      <c r="F49" s="28">
        <f t="shared" si="4"/>
        <v>6.1363636363636367</v>
      </c>
      <c r="G49" s="28">
        <f t="shared" si="5"/>
        <v>29</v>
      </c>
      <c r="H49" s="28">
        <v>7.66</v>
      </c>
      <c r="I49" s="28">
        <f t="shared" si="6"/>
        <v>1.2392107438016529</v>
      </c>
      <c r="J49" s="40" t="s">
        <v>26</v>
      </c>
      <c r="K49" s="120"/>
      <c r="L49" s="120"/>
      <c r="M49" s="34">
        <f t="shared" si="7"/>
        <v>43</v>
      </c>
      <c r="N49" s="4">
        <v>11.6</v>
      </c>
      <c r="O49" s="4">
        <f t="shared" si="8"/>
        <v>106.30239999999999</v>
      </c>
      <c r="P49" s="4">
        <v>0</v>
      </c>
      <c r="Q49" s="4">
        <v>0</v>
      </c>
      <c r="R49" s="4">
        <f t="shared" si="9"/>
        <v>106.30239999999999</v>
      </c>
      <c r="S49" s="4">
        <v>392.81</v>
      </c>
      <c r="T49" s="4">
        <f t="shared" si="10"/>
        <v>27.062040172093376</v>
      </c>
      <c r="U49" s="35" t="s">
        <v>26</v>
      </c>
    </row>
    <row r="50" spans="1:21" ht="14.4" x14ac:dyDescent="0.25">
      <c r="A50" s="39">
        <v>44</v>
      </c>
      <c r="B50" s="28" t="s">
        <v>60</v>
      </c>
      <c r="C50" s="28">
        <f t="shared" si="3"/>
        <v>1500</v>
      </c>
      <c r="D50" s="28">
        <f t="shared" si="0"/>
        <v>1350</v>
      </c>
      <c r="E50" s="28">
        <v>220</v>
      </c>
      <c r="F50" s="28">
        <f t="shared" si="4"/>
        <v>6.1363636363636367</v>
      </c>
      <c r="G50" s="28">
        <f t="shared" si="5"/>
        <v>34</v>
      </c>
      <c r="H50" s="28">
        <v>7.66</v>
      </c>
      <c r="I50" s="28">
        <f t="shared" si="6"/>
        <v>1.4528677685950415</v>
      </c>
      <c r="J50" s="40" t="s">
        <v>26</v>
      </c>
      <c r="K50" s="120"/>
      <c r="L50" s="120"/>
      <c r="M50" s="34">
        <f t="shared" si="7"/>
        <v>44</v>
      </c>
      <c r="N50" s="4">
        <v>11.6</v>
      </c>
      <c r="O50" s="4">
        <f t="shared" si="8"/>
        <v>106.30239999999999</v>
      </c>
      <c r="P50" s="4">
        <v>0</v>
      </c>
      <c r="Q50" s="4">
        <v>0</v>
      </c>
      <c r="R50" s="4">
        <f t="shared" si="9"/>
        <v>106.30239999999999</v>
      </c>
      <c r="S50" s="4">
        <v>393.81</v>
      </c>
      <c r="T50" s="4">
        <f t="shared" si="10"/>
        <v>26.993321652573577</v>
      </c>
      <c r="U50" s="35" t="s">
        <v>26</v>
      </c>
    </row>
    <row r="51" spans="1:21" ht="14.4" x14ac:dyDescent="0.25">
      <c r="A51" s="39">
        <v>45</v>
      </c>
      <c r="B51" s="28" t="s">
        <v>60</v>
      </c>
      <c r="C51" s="28">
        <f t="shared" si="3"/>
        <v>1500</v>
      </c>
      <c r="D51" s="28">
        <f t="shared" si="0"/>
        <v>1350</v>
      </c>
      <c r="E51" s="28">
        <v>220</v>
      </c>
      <c r="F51" s="28">
        <f t="shared" si="4"/>
        <v>6.1363636363636367</v>
      </c>
      <c r="G51" s="28">
        <f t="shared" si="5"/>
        <v>40</v>
      </c>
      <c r="H51" s="28">
        <v>7.66</v>
      </c>
      <c r="I51" s="28">
        <f t="shared" si="6"/>
        <v>1.7092561983471075</v>
      </c>
      <c r="J51" s="40" t="s">
        <v>26</v>
      </c>
      <c r="K51" s="120"/>
      <c r="L51" s="120"/>
      <c r="M51" s="34">
        <f t="shared" si="7"/>
        <v>45</v>
      </c>
      <c r="N51" s="4">
        <v>11.6</v>
      </c>
      <c r="O51" s="4">
        <f t="shared" si="8"/>
        <v>106.30239999999999</v>
      </c>
      <c r="P51" s="4">
        <v>0</v>
      </c>
      <c r="Q51" s="4">
        <v>0</v>
      </c>
      <c r="R51" s="4">
        <f t="shared" si="9"/>
        <v>106.30239999999999</v>
      </c>
      <c r="S51" s="4">
        <v>394.81</v>
      </c>
      <c r="T51" s="4">
        <f t="shared" si="10"/>
        <v>26.924951242369744</v>
      </c>
      <c r="U51" s="35" t="s">
        <v>26</v>
      </c>
    </row>
    <row r="52" spans="1:21" ht="14.4" x14ac:dyDescent="0.25">
      <c r="A52" s="39">
        <v>46</v>
      </c>
      <c r="B52" s="28" t="s">
        <v>60</v>
      </c>
      <c r="C52" s="28">
        <f t="shared" si="3"/>
        <v>1500</v>
      </c>
      <c r="D52" s="28">
        <f t="shared" si="0"/>
        <v>1350</v>
      </c>
      <c r="E52" s="28">
        <v>220</v>
      </c>
      <c r="F52" s="28">
        <f t="shared" si="4"/>
        <v>6.1363636363636367</v>
      </c>
      <c r="G52" s="28">
        <f t="shared" si="5"/>
        <v>46</v>
      </c>
      <c r="H52" s="28">
        <v>7.66</v>
      </c>
      <c r="I52" s="28">
        <f t="shared" si="6"/>
        <v>1.9656446280991737</v>
      </c>
      <c r="J52" s="40" t="s">
        <v>26</v>
      </c>
      <c r="K52" s="120"/>
      <c r="L52" s="120"/>
      <c r="M52" s="34">
        <f t="shared" si="7"/>
        <v>46</v>
      </c>
      <c r="N52" s="4">
        <v>11.6</v>
      </c>
      <c r="O52" s="4">
        <f t="shared" si="8"/>
        <v>106.30239999999999</v>
      </c>
      <c r="P52" s="4">
        <v>0</v>
      </c>
      <c r="Q52" s="4">
        <v>0</v>
      </c>
      <c r="R52" s="4">
        <f t="shared" si="9"/>
        <v>106.30239999999999</v>
      </c>
      <c r="S52" s="4">
        <v>395.81</v>
      </c>
      <c r="T52" s="4">
        <f t="shared" si="10"/>
        <v>26.856926303024174</v>
      </c>
      <c r="U52" s="35" t="s">
        <v>26</v>
      </c>
    </row>
    <row r="53" spans="1:21" ht="14.4" x14ac:dyDescent="0.25">
      <c r="A53" s="39">
        <v>47</v>
      </c>
      <c r="B53" s="28" t="s">
        <v>60</v>
      </c>
      <c r="C53" s="28">
        <f t="shared" si="3"/>
        <v>1500</v>
      </c>
      <c r="D53" s="28">
        <f t="shared" si="0"/>
        <v>1350</v>
      </c>
      <c r="E53" s="28">
        <v>220</v>
      </c>
      <c r="F53" s="28">
        <f t="shared" si="4"/>
        <v>6.1363636363636367</v>
      </c>
      <c r="G53" s="28">
        <f t="shared" si="5"/>
        <v>47</v>
      </c>
      <c r="H53" s="28">
        <v>7.66</v>
      </c>
      <c r="I53" s="28">
        <f t="shared" si="6"/>
        <v>2.0083760330578513</v>
      </c>
      <c r="J53" s="40" t="s">
        <v>26</v>
      </c>
      <c r="K53" s="120"/>
      <c r="L53" s="120"/>
      <c r="M53" s="34">
        <f t="shared" si="7"/>
        <v>47</v>
      </c>
      <c r="N53" s="4">
        <v>11.6</v>
      </c>
      <c r="O53" s="4">
        <f t="shared" si="8"/>
        <v>106.30239999999999</v>
      </c>
      <c r="P53" s="4">
        <v>0</v>
      </c>
      <c r="Q53" s="4">
        <v>0</v>
      </c>
      <c r="R53" s="4">
        <f t="shared" si="9"/>
        <v>106.30239999999999</v>
      </c>
      <c r="S53" s="4">
        <v>396.81</v>
      </c>
      <c r="T53" s="4">
        <f t="shared" si="10"/>
        <v>26.78924422267584</v>
      </c>
      <c r="U53" s="35" t="s">
        <v>26</v>
      </c>
    </row>
    <row r="54" spans="1:21" ht="14.4" x14ac:dyDescent="0.25">
      <c r="A54" s="39">
        <v>48</v>
      </c>
      <c r="B54" s="28" t="s">
        <v>60</v>
      </c>
      <c r="C54" s="28">
        <f t="shared" si="3"/>
        <v>1500</v>
      </c>
      <c r="D54" s="28">
        <f t="shared" si="0"/>
        <v>1350</v>
      </c>
      <c r="E54" s="28">
        <v>220</v>
      </c>
      <c r="F54" s="28">
        <f t="shared" si="4"/>
        <v>6.1363636363636367</v>
      </c>
      <c r="G54" s="28">
        <f t="shared" si="5"/>
        <v>32</v>
      </c>
      <c r="H54" s="28">
        <v>7.66</v>
      </c>
      <c r="I54" s="28">
        <f t="shared" si="6"/>
        <v>1.3674049586776862</v>
      </c>
      <c r="J54" s="40" t="s">
        <v>26</v>
      </c>
      <c r="K54" s="120"/>
      <c r="L54" s="120"/>
      <c r="M54" s="34">
        <f t="shared" si="7"/>
        <v>48</v>
      </c>
      <c r="N54" s="4">
        <v>11.6</v>
      </c>
      <c r="O54" s="4">
        <f t="shared" si="8"/>
        <v>106.30239999999999</v>
      </c>
      <c r="P54" s="4">
        <v>0</v>
      </c>
      <c r="Q54" s="4">
        <v>0</v>
      </c>
      <c r="R54" s="4">
        <f t="shared" si="9"/>
        <v>106.30239999999999</v>
      </c>
      <c r="S54" s="4">
        <v>397.81</v>
      </c>
      <c r="T54" s="4">
        <f t="shared" si="10"/>
        <v>26.721902415726095</v>
      </c>
      <c r="U54" s="35" t="s">
        <v>26</v>
      </c>
    </row>
    <row r="55" spans="1:21" ht="14.4" x14ac:dyDescent="0.25">
      <c r="A55" s="39">
        <v>49</v>
      </c>
      <c r="B55" s="28" t="s">
        <v>60</v>
      </c>
      <c r="C55" s="28">
        <f t="shared" si="3"/>
        <v>1500</v>
      </c>
      <c r="D55" s="28">
        <f t="shared" si="0"/>
        <v>1350</v>
      </c>
      <c r="E55" s="28">
        <v>220</v>
      </c>
      <c r="F55" s="28">
        <f t="shared" si="4"/>
        <v>6.1363636363636367</v>
      </c>
      <c r="G55" s="28">
        <f t="shared" si="5"/>
        <v>135</v>
      </c>
      <c r="H55" s="28">
        <v>7.66</v>
      </c>
      <c r="I55" s="28">
        <f t="shared" si="6"/>
        <v>5.7687396694214881</v>
      </c>
      <c r="J55" s="40" t="s">
        <v>26</v>
      </c>
      <c r="K55" s="120"/>
      <c r="L55" s="120"/>
      <c r="M55" s="34">
        <f t="shared" si="7"/>
        <v>49</v>
      </c>
      <c r="N55" s="4">
        <v>11.6</v>
      </c>
      <c r="O55" s="4">
        <f t="shared" si="8"/>
        <v>106.30239999999999</v>
      </c>
      <c r="P55" s="4">
        <v>0</v>
      </c>
      <c r="Q55" s="4">
        <v>0</v>
      </c>
      <c r="R55" s="4">
        <f t="shared" si="9"/>
        <v>106.30239999999999</v>
      </c>
      <c r="S55" s="4">
        <v>398.81</v>
      </c>
      <c r="T55" s="4">
        <f t="shared" si="10"/>
        <v>26.654898322509464</v>
      </c>
      <c r="U55" s="35" t="s">
        <v>26</v>
      </c>
    </row>
    <row r="56" spans="1:21" ht="14.4" x14ac:dyDescent="0.25">
      <c r="A56" s="39">
        <v>50</v>
      </c>
      <c r="B56" s="28" t="s">
        <v>60</v>
      </c>
      <c r="C56" s="28">
        <f t="shared" si="3"/>
        <v>1500</v>
      </c>
      <c r="D56" s="28">
        <f t="shared" si="0"/>
        <v>1350</v>
      </c>
      <c r="E56" s="28">
        <v>220</v>
      </c>
      <c r="F56" s="28">
        <f t="shared" si="4"/>
        <v>6.1363636363636367</v>
      </c>
      <c r="G56" s="28">
        <f t="shared" si="5"/>
        <v>132</v>
      </c>
      <c r="H56" s="28">
        <v>7.66</v>
      </c>
      <c r="I56" s="28">
        <f t="shared" si="6"/>
        <v>5.640545454545455</v>
      </c>
      <c r="J56" s="40" t="s">
        <v>26</v>
      </c>
      <c r="K56" s="120"/>
      <c r="L56" s="120"/>
      <c r="M56" s="34">
        <f t="shared" si="7"/>
        <v>50</v>
      </c>
      <c r="N56" s="4">
        <v>11.6</v>
      </c>
      <c r="O56" s="4">
        <f t="shared" si="8"/>
        <v>106.30239999999999</v>
      </c>
      <c r="P56" s="4">
        <v>0</v>
      </c>
      <c r="Q56" s="4">
        <v>0</v>
      </c>
      <c r="R56" s="4">
        <f t="shared" si="9"/>
        <v>106.30239999999999</v>
      </c>
      <c r="S56" s="4">
        <v>399.81</v>
      </c>
      <c r="T56" s="4">
        <f t="shared" si="10"/>
        <v>26.588229408969262</v>
      </c>
      <c r="U56" s="35" t="s">
        <v>26</v>
      </c>
    </row>
    <row r="57" spans="1:21" ht="14.4" x14ac:dyDescent="0.25">
      <c r="A57" s="39">
        <v>51</v>
      </c>
      <c r="B57" s="28" t="s">
        <v>60</v>
      </c>
      <c r="C57" s="28">
        <f t="shared" si="3"/>
        <v>1500</v>
      </c>
      <c r="D57" s="28">
        <f t="shared" si="0"/>
        <v>1350</v>
      </c>
      <c r="E57" s="28">
        <v>220</v>
      </c>
      <c r="F57" s="28">
        <f t="shared" si="4"/>
        <v>6.1363636363636367</v>
      </c>
      <c r="G57" s="28">
        <f t="shared" si="5"/>
        <v>41</v>
      </c>
      <c r="H57" s="28">
        <v>7.66</v>
      </c>
      <c r="I57" s="28">
        <f t="shared" si="6"/>
        <v>1.7519876033057853</v>
      </c>
      <c r="J57" s="40" t="s">
        <v>26</v>
      </c>
      <c r="K57" s="120"/>
      <c r="L57" s="120"/>
      <c r="M57" s="34">
        <f t="shared" si="7"/>
        <v>51</v>
      </c>
      <c r="N57" s="4">
        <v>11.6</v>
      </c>
      <c r="O57" s="4">
        <f t="shared" si="8"/>
        <v>106.30239999999999</v>
      </c>
      <c r="P57" s="4">
        <v>0</v>
      </c>
      <c r="Q57" s="4">
        <v>0</v>
      </c>
      <c r="R57" s="4">
        <f t="shared" si="9"/>
        <v>106.30239999999999</v>
      </c>
      <c r="S57" s="4">
        <v>400.81</v>
      </c>
      <c r="T57" s="4">
        <f t="shared" si="10"/>
        <v>26.521893166338163</v>
      </c>
      <c r="U57" s="35" t="s">
        <v>26</v>
      </c>
    </row>
    <row r="58" spans="1:21" ht="14.4" x14ac:dyDescent="0.25">
      <c r="A58" s="39">
        <v>52</v>
      </c>
      <c r="B58" s="28" t="s">
        <v>60</v>
      </c>
      <c r="C58" s="28">
        <f t="shared" si="3"/>
        <v>1500</v>
      </c>
      <c r="D58" s="28">
        <f t="shared" si="0"/>
        <v>1350</v>
      </c>
      <c r="E58" s="28">
        <v>220</v>
      </c>
      <c r="F58" s="28">
        <f t="shared" si="4"/>
        <v>6.1363636363636367</v>
      </c>
      <c r="G58" s="28">
        <f t="shared" si="5"/>
        <v>52</v>
      </c>
      <c r="H58" s="28">
        <v>7.66</v>
      </c>
      <c r="I58" s="28">
        <f t="shared" si="6"/>
        <v>2.2220330578512399</v>
      </c>
      <c r="J58" s="40" t="s">
        <v>26</v>
      </c>
      <c r="K58" s="120"/>
      <c r="L58" s="120"/>
      <c r="M58" s="34">
        <f t="shared" si="7"/>
        <v>52</v>
      </c>
      <c r="N58" s="4">
        <v>11.6</v>
      </c>
      <c r="O58" s="4">
        <f t="shared" si="8"/>
        <v>106.30239999999999</v>
      </c>
      <c r="P58" s="4">
        <v>0</v>
      </c>
      <c r="Q58" s="4">
        <v>0</v>
      </c>
      <c r="R58" s="4">
        <f t="shared" si="9"/>
        <v>106.30239999999999</v>
      </c>
      <c r="S58" s="4">
        <v>401.81</v>
      </c>
      <c r="T58" s="4">
        <f t="shared" si="10"/>
        <v>26.455887110823522</v>
      </c>
      <c r="U58" s="35" t="s">
        <v>26</v>
      </c>
    </row>
    <row r="59" spans="1:21" ht="14.4" x14ac:dyDescent="0.25">
      <c r="A59" s="39">
        <v>53</v>
      </c>
      <c r="B59" s="28" t="s">
        <v>60</v>
      </c>
      <c r="C59" s="28">
        <v>6000</v>
      </c>
      <c r="D59" s="28">
        <f t="shared" si="0"/>
        <v>5400</v>
      </c>
      <c r="E59" s="28">
        <v>220</v>
      </c>
      <c r="F59" s="28">
        <f t="shared" si="4"/>
        <v>24.545454545454547</v>
      </c>
      <c r="G59" s="28">
        <v>113</v>
      </c>
      <c r="H59" s="28">
        <v>7.66</v>
      </c>
      <c r="I59" s="28">
        <f t="shared" si="6"/>
        <v>19.314595041322313</v>
      </c>
      <c r="J59" s="40" t="s">
        <v>26</v>
      </c>
      <c r="K59" s="120"/>
      <c r="L59" s="120"/>
      <c r="M59" s="34">
        <f t="shared" si="7"/>
        <v>53</v>
      </c>
      <c r="N59" s="4">
        <v>11.6</v>
      </c>
      <c r="O59" s="4">
        <f t="shared" si="8"/>
        <v>106.30239999999999</v>
      </c>
      <c r="P59" s="4">
        <v>0</v>
      </c>
      <c r="Q59" s="4">
        <v>0</v>
      </c>
      <c r="R59" s="4">
        <f t="shared" si="9"/>
        <v>106.30239999999999</v>
      </c>
      <c r="S59" s="4">
        <v>402.81</v>
      </c>
      <c r="T59" s="4">
        <f t="shared" si="10"/>
        <v>26.390208783297336</v>
      </c>
      <c r="U59" s="35" t="s">
        <v>26</v>
      </c>
    </row>
    <row r="60" spans="1:21" ht="14.4" x14ac:dyDescent="0.25">
      <c r="A60" s="39">
        <v>54</v>
      </c>
      <c r="B60" s="28" t="s">
        <v>60</v>
      </c>
      <c r="C60" s="28">
        <v>6000</v>
      </c>
      <c r="D60" s="28">
        <f t="shared" si="0"/>
        <v>5400</v>
      </c>
      <c r="E60" s="28">
        <v>220</v>
      </c>
      <c r="F60" s="28">
        <f t="shared" si="4"/>
        <v>24.545454545454547</v>
      </c>
      <c r="G60" s="28">
        <v>57</v>
      </c>
      <c r="H60" s="28">
        <v>7.66</v>
      </c>
      <c r="I60" s="28">
        <f t="shared" si="6"/>
        <v>9.7427603305785127</v>
      </c>
      <c r="J60" s="40" t="s">
        <v>26</v>
      </c>
      <c r="K60" s="120"/>
      <c r="L60" s="120"/>
      <c r="M60" s="34">
        <f t="shared" si="7"/>
        <v>54</v>
      </c>
      <c r="N60" s="4">
        <v>11.6</v>
      </c>
      <c r="O60" s="4">
        <f t="shared" si="8"/>
        <v>106.30239999999999</v>
      </c>
      <c r="P60" s="4">
        <v>0</v>
      </c>
      <c r="Q60" s="4">
        <v>0</v>
      </c>
      <c r="R60" s="4">
        <f t="shared" si="9"/>
        <v>106.30239999999999</v>
      </c>
      <c r="S60" s="4">
        <v>403.81</v>
      </c>
      <c r="T60" s="4">
        <f t="shared" si="10"/>
        <v>26.32485574899086</v>
      </c>
      <c r="U60" s="35" t="s">
        <v>26</v>
      </c>
    </row>
    <row r="61" spans="1:21" x14ac:dyDescent="0.25">
      <c r="K61" s="10"/>
      <c r="L61" s="10"/>
    </row>
    <row r="62" spans="1:21" x14ac:dyDescent="0.25">
      <c r="K62" s="10"/>
      <c r="L62" s="10"/>
    </row>
    <row r="63" spans="1:21" x14ac:dyDescent="0.25">
      <c r="K63" s="10"/>
      <c r="L63" s="10"/>
    </row>
    <row r="64" spans="1:21" ht="14.4" thickBot="1" x14ac:dyDescent="0.3">
      <c r="K64" s="10"/>
      <c r="L64" s="10"/>
    </row>
    <row r="65" spans="4:15" x14ac:dyDescent="0.25">
      <c r="K65" s="10"/>
      <c r="L65" s="10"/>
      <c r="N65">
        <v>5</v>
      </c>
      <c r="O65" s="88">
        <f>5*746</f>
        <v>3730</v>
      </c>
    </row>
    <row r="66" spans="4:15" x14ac:dyDescent="0.25">
      <c r="D66" s="156"/>
      <c r="E66" s="156"/>
      <c r="F66" s="156"/>
      <c r="G66" s="156"/>
      <c r="H66" s="156"/>
      <c r="I66" s="156"/>
      <c r="K66" s="10"/>
      <c r="L66" s="10"/>
      <c r="N66">
        <v>5</v>
      </c>
      <c r="O66" s="89">
        <f t="shared" ref="O66:O99" si="11">5*746</f>
        <v>3730</v>
      </c>
    </row>
    <row r="67" spans="4:15" x14ac:dyDescent="0.25">
      <c r="D67" s="156"/>
      <c r="E67" s="156"/>
      <c r="F67" s="156"/>
      <c r="G67" s="156"/>
      <c r="H67" s="156"/>
      <c r="I67" s="156"/>
      <c r="K67" s="10"/>
      <c r="L67" s="10"/>
      <c r="N67">
        <v>4</v>
      </c>
      <c r="O67" s="89">
        <f t="shared" si="11"/>
        <v>3730</v>
      </c>
    </row>
    <row r="68" spans="4:15" x14ac:dyDescent="0.25">
      <c r="D68" s="156"/>
      <c r="E68" s="156"/>
      <c r="F68" s="156"/>
      <c r="G68" s="156"/>
      <c r="H68" s="156"/>
      <c r="I68" s="156"/>
      <c r="K68" s="10"/>
      <c r="L68" s="10"/>
      <c r="N68">
        <v>4</v>
      </c>
      <c r="O68" s="89">
        <f t="shared" si="11"/>
        <v>3730</v>
      </c>
    </row>
    <row r="69" spans="4:15" x14ac:dyDescent="0.25">
      <c r="K69" s="10"/>
      <c r="L69" s="10"/>
      <c r="N69">
        <v>1.5</v>
      </c>
      <c r="O69" s="89">
        <f t="shared" si="11"/>
        <v>3730</v>
      </c>
    </row>
    <row r="70" spans="4:15" x14ac:dyDescent="0.25">
      <c r="K70" s="10"/>
      <c r="L70" s="10"/>
      <c r="N70">
        <v>1.5</v>
      </c>
      <c r="O70" s="89">
        <f t="shared" si="11"/>
        <v>3730</v>
      </c>
    </row>
    <row r="71" spans="4:15" x14ac:dyDescent="0.25">
      <c r="K71" s="10"/>
      <c r="L71" s="10"/>
      <c r="N71">
        <v>4</v>
      </c>
      <c r="O71" s="89">
        <f t="shared" si="11"/>
        <v>3730</v>
      </c>
    </row>
    <row r="72" spans="4:15" x14ac:dyDescent="0.25">
      <c r="K72" s="10"/>
      <c r="L72" s="10"/>
      <c r="N72">
        <v>4</v>
      </c>
      <c r="O72" s="89">
        <f t="shared" si="11"/>
        <v>3730</v>
      </c>
    </row>
    <row r="73" spans="4:15" x14ac:dyDescent="0.25">
      <c r="K73" s="10"/>
      <c r="L73" s="10"/>
      <c r="N73">
        <v>1.5</v>
      </c>
      <c r="O73" s="89">
        <f t="shared" si="11"/>
        <v>3730</v>
      </c>
    </row>
    <row r="74" spans="4:15" x14ac:dyDescent="0.25">
      <c r="K74" s="10"/>
      <c r="L74" s="10"/>
      <c r="N74">
        <v>1.5</v>
      </c>
      <c r="O74" s="89">
        <f t="shared" si="11"/>
        <v>3730</v>
      </c>
    </row>
    <row r="75" spans="4:15" x14ac:dyDescent="0.25">
      <c r="K75" s="10"/>
      <c r="L75" s="10"/>
      <c r="N75">
        <v>1.5</v>
      </c>
      <c r="O75" s="89">
        <f t="shared" si="11"/>
        <v>3730</v>
      </c>
    </row>
    <row r="76" spans="4:15" x14ac:dyDescent="0.25">
      <c r="K76" s="10"/>
      <c r="L76" s="10"/>
      <c r="N76">
        <v>1.5</v>
      </c>
      <c r="O76" s="89">
        <f t="shared" si="11"/>
        <v>3730</v>
      </c>
    </row>
    <row r="77" spans="4:15" x14ac:dyDescent="0.25">
      <c r="K77" s="10"/>
      <c r="L77" s="10"/>
      <c r="N77">
        <v>1.5</v>
      </c>
      <c r="O77" s="89">
        <f t="shared" si="11"/>
        <v>3730</v>
      </c>
    </row>
    <row r="78" spans="4:15" x14ac:dyDescent="0.25">
      <c r="K78" s="10"/>
      <c r="L78" s="10"/>
      <c r="N78">
        <v>1.5</v>
      </c>
      <c r="O78" s="89">
        <f t="shared" si="11"/>
        <v>3730</v>
      </c>
    </row>
    <row r="79" spans="4:15" x14ac:dyDescent="0.25">
      <c r="K79" s="10"/>
      <c r="L79" s="10"/>
      <c r="N79">
        <v>1.5</v>
      </c>
      <c r="O79" s="89">
        <f t="shared" si="11"/>
        <v>3730</v>
      </c>
    </row>
    <row r="80" spans="4:15" x14ac:dyDescent="0.25">
      <c r="K80" s="10"/>
      <c r="L80" s="10"/>
      <c r="N80">
        <v>1.5</v>
      </c>
      <c r="O80" s="89">
        <f t="shared" si="11"/>
        <v>3730</v>
      </c>
    </row>
    <row r="81" spans="4:15" x14ac:dyDescent="0.25">
      <c r="K81" s="10"/>
      <c r="L81" s="10"/>
      <c r="N81">
        <v>5</v>
      </c>
      <c r="O81" s="89">
        <f t="shared" si="11"/>
        <v>3730</v>
      </c>
    </row>
    <row r="82" spans="4:15" x14ac:dyDescent="0.25">
      <c r="K82" s="10"/>
      <c r="L82" s="10"/>
      <c r="N82">
        <v>5</v>
      </c>
      <c r="O82" s="89">
        <f t="shared" si="11"/>
        <v>3730</v>
      </c>
    </row>
    <row r="83" spans="4:15" x14ac:dyDescent="0.25">
      <c r="K83" s="10"/>
      <c r="L83" s="10"/>
      <c r="N83">
        <v>5</v>
      </c>
      <c r="O83" s="89">
        <f t="shared" si="11"/>
        <v>3730</v>
      </c>
    </row>
    <row r="84" spans="4:15" ht="14.4" thickBot="1" x14ac:dyDescent="0.3">
      <c r="K84" s="10"/>
      <c r="L84" s="10"/>
      <c r="N84">
        <v>1.5</v>
      </c>
      <c r="O84" s="89">
        <f t="shared" si="11"/>
        <v>3730</v>
      </c>
    </row>
    <row r="85" spans="4:15" x14ac:dyDescent="0.25">
      <c r="D85" s="122" t="s">
        <v>77</v>
      </c>
      <c r="E85" s="123"/>
      <c r="F85" s="123"/>
      <c r="G85" s="123"/>
      <c r="H85" s="123"/>
      <c r="I85" s="124"/>
      <c r="K85" s="10"/>
      <c r="L85" s="10"/>
      <c r="N85">
        <v>1.5</v>
      </c>
      <c r="O85" s="89">
        <f t="shared" si="11"/>
        <v>3730</v>
      </c>
    </row>
    <row r="86" spans="4:15" x14ac:dyDescent="0.25">
      <c r="D86" s="125"/>
      <c r="E86" s="126"/>
      <c r="F86" s="126"/>
      <c r="G86" s="126"/>
      <c r="H86" s="126"/>
      <c r="I86" s="127"/>
      <c r="K86" s="10"/>
      <c r="L86" s="10"/>
      <c r="N86">
        <v>1.5</v>
      </c>
      <c r="O86" s="89">
        <f t="shared" si="11"/>
        <v>3730</v>
      </c>
    </row>
    <row r="87" spans="4:15" x14ac:dyDescent="0.25">
      <c r="D87" s="128"/>
      <c r="E87" s="129"/>
      <c r="F87" s="129"/>
      <c r="G87" s="129"/>
      <c r="H87" s="129"/>
      <c r="I87" s="130"/>
      <c r="K87" s="10"/>
      <c r="L87" s="10"/>
      <c r="N87">
        <v>1.5</v>
      </c>
      <c r="O87" s="89">
        <f t="shared" si="11"/>
        <v>3730</v>
      </c>
    </row>
    <row r="88" spans="4:15" x14ac:dyDescent="0.25">
      <c r="D88" s="14" t="s">
        <v>78</v>
      </c>
      <c r="E88" s="12" t="s">
        <v>72</v>
      </c>
      <c r="F88" s="12" t="s">
        <v>73</v>
      </c>
      <c r="G88" s="12"/>
      <c r="H88" s="12"/>
      <c r="I88" s="19" t="s">
        <v>75</v>
      </c>
      <c r="K88" s="10"/>
      <c r="L88" s="10"/>
      <c r="N88">
        <v>1.5</v>
      </c>
      <c r="O88" s="89">
        <f t="shared" si="11"/>
        <v>3730</v>
      </c>
    </row>
    <row r="89" spans="4:15" x14ac:dyDescent="0.25">
      <c r="D89" s="14">
        <v>1</v>
      </c>
      <c r="E89" s="12">
        <v>103</v>
      </c>
      <c r="F89" s="12">
        <v>1</v>
      </c>
      <c r="G89" s="12"/>
      <c r="H89" s="12"/>
      <c r="I89" s="15">
        <f>E89+(F89*2)</f>
        <v>105</v>
      </c>
      <c r="K89" s="10"/>
      <c r="L89" s="10"/>
      <c r="N89">
        <v>1.5</v>
      </c>
      <c r="O89" s="89">
        <f t="shared" si="11"/>
        <v>3730</v>
      </c>
    </row>
    <row r="90" spans="4:15" ht="14.4" thickBot="1" x14ac:dyDescent="0.3">
      <c r="D90" s="14">
        <v>2</v>
      </c>
      <c r="E90" s="12">
        <v>121</v>
      </c>
      <c r="F90" s="12">
        <v>1</v>
      </c>
      <c r="G90" s="12"/>
      <c r="H90" s="12"/>
      <c r="I90" s="15">
        <f t="shared" ref="I90:I138" si="12">E90+(F90*2)</f>
        <v>123</v>
      </c>
      <c r="K90" s="10"/>
      <c r="L90" s="10"/>
      <c r="N90">
        <v>1.5</v>
      </c>
      <c r="O90" s="89">
        <f t="shared" si="11"/>
        <v>3730</v>
      </c>
    </row>
    <row r="91" spans="4:15" x14ac:dyDescent="0.25">
      <c r="D91" s="14">
        <v>3</v>
      </c>
      <c r="E91" s="12">
        <v>122</v>
      </c>
      <c r="F91" s="12">
        <v>1</v>
      </c>
      <c r="G91" s="12"/>
      <c r="H91" s="12"/>
      <c r="I91" s="15">
        <f t="shared" si="12"/>
        <v>124</v>
      </c>
      <c r="K91" s="24" t="s">
        <v>72</v>
      </c>
      <c r="L91" s="25" t="s">
        <v>79</v>
      </c>
      <c r="N91">
        <v>1.5</v>
      </c>
      <c r="O91" s="89">
        <f t="shared" si="11"/>
        <v>3730</v>
      </c>
    </row>
    <row r="92" spans="4:15" ht="14.4" thickBot="1" x14ac:dyDescent="0.3">
      <c r="D92" s="14">
        <v>4</v>
      </c>
      <c r="E92" s="12">
        <v>130</v>
      </c>
      <c r="F92" s="12">
        <v>1</v>
      </c>
      <c r="G92" s="12"/>
      <c r="H92" s="12"/>
      <c r="I92" s="15">
        <f t="shared" si="12"/>
        <v>132</v>
      </c>
      <c r="K92" s="22" t="s">
        <v>73</v>
      </c>
      <c r="L92" s="23" t="s">
        <v>80</v>
      </c>
      <c r="N92">
        <v>4</v>
      </c>
      <c r="O92" s="89">
        <f t="shared" si="11"/>
        <v>3730</v>
      </c>
    </row>
    <row r="93" spans="4:15" x14ac:dyDescent="0.25">
      <c r="D93" s="14">
        <v>5</v>
      </c>
      <c r="E93" s="12">
        <v>150</v>
      </c>
      <c r="F93" s="12">
        <v>1</v>
      </c>
      <c r="G93" s="12"/>
      <c r="H93" s="12"/>
      <c r="I93" s="15">
        <f t="shared" si="12"/>
        <v>152</v>
      </c>
      <c r="K93" s="10"/>
      <c r="L93" s="10"/>
      <c r="N93">
        <v>4</v>
      </c>
      <c r="O93" s="89">
        <f t="shared" si="11"/>
        <v>3730</v>
      </c>
    </row>
    <row r="94" spans="4:15" x14ac:dyDescent="0.25">
      <c r="D94" s="14">
        <v>6</v>
      </c>
      <c r="E94" s="12">
        <v>158</v>
      </c>
      <c r="F94" s="12">
        <v>1</v>
      </c>
      <c r="G94" s="12"/>
      <c r="H94" s="12"/>
      <c r="I94" s="15">
        <f t="shared" si="12"/>
        <v>160</v>
      </c>
      <c r="K94" s="10"/>
      <c r="L94" s="10"/>
      <c r="N94">
        <v>4</v>
      </c>
      <c r="O94" s="89">
        <f t="shared" si="11"/>
        <v>3730</v>
      </c>
    </row>
    <row r="95" spans="4:15" x14ac:dyDescent="0.25">
      <c r="D95" s="14">
        <v>7</v>
      </c>
      <c r="E95" s="12">
        <v>174</v>
      </c>
      <c r="F95" s="12">
        <v>1</v>
      </c>
      <c r="G95" s="12"/>
      <c r="H95" s="12"/>
      <c r="I95" s="15">
        <f t="shared" si="12"/>
        <v>176</v>
      </c>
      <c r="K95" s="10"/>
      <c r="L95" s="10"/>
      <c r="N95">
        <v>4</v>
      </c>
      <c r="O95" s="89">
        <f t="shared" si="11"/>
        <v>3730</v>
      </c>
    </row>
    <row r="96" spans="4:15" x14ac:dyDescent="0.25">
      <c r="D96" s="14">
        <v>8</v>
      </c>
      <c r="E96" s="12">
        <v>171</v>
      </c>
      <c r="F96" s="12">
        <v>1</v>
      </c>
      <c r="G96" s="12"/>
      <c r="H96" s="12"/>
      <c r="I96" s="15">
        <f t="shared" si="12"/>
        <v>173</v>
      </c>
      <c r="K96" s="10"/>
      <c r="L96" s="10"/>
      <c r="N96">
        <v>4</v>
      </c>
      <c r="O96" s="89">
        <f t="shared" si="11"/>
        <v>3730</v>
      </c>
    </row>
    <row r="97" spans="4:16" x14ac:dyDescent="0.25">
      <c r="D97" s="14">
        <v>9</v>
      </c>
      <c r="E97" s="12">
        <v>70</v>
      </c>
      <c r="F97" s="12">
        <v>1</v>
      </c>
      <c r="G97" s="12"/>
      <c r="H97" s="12"/>
      <c r="I97" s="15">
        <f t="shared" si="12"/>
        <v>72</v>
      </c>
      <c r="K97" s="10"/>
      <c r="L97" s="10"/>
      <c r="N97">
        <v>4</v>
      </c>
      <c r="O97" s="89">
        <f t="shared" si="11"/>
        <v>3730</v>
      </c>
    </row>
    <row r="98" spans="4:16" x14ac:dyDescent="0.25">
      <c r="D98" s="14">
        <v>10</v>
      </c>
      <c r="E98" s="12">
        <v>72</v>
      </c>
      <c r="F98" s="12">
        <v>1</v>
      </c>
      <c r="G98" s="12"/>
      <c r="H98" s="12"/>
      <c r="I98" s="15">
        <f t="shared" si="12"/>
        <v>74</v>
      </c>
      <c r="K98" s="10"/>
      <c r="L98" s="10"/>
      <c r="N98">
        <v>3</v>
      </c>
      <c r="O98" s="89">
        <f t="shared" si="11"/>
        <v>3730</v>
      </c>
    </row>
    <row r="99" spans="4:16" x14ac:dyDescent="0.25">
      <c r="D99" s="14">
        <v>11</v>
      </c>
      <c r="E99" s="12">
        <v>75</v>
      </c>
      <c r="F99" s="12">
        <v>1</v>
      </c>
      <c r="G99" s="12"/>
      <c r="H99" s="12"/>
      <c r="I99" s="15">
        <f t="shared" si="12"/>
        <v>77</v>
      </c>
      <c r="K99" s="10"/>
      <c r="L99" s="10"/>
      <c r="N99">
        <v>3</v>
      </c>
      <c r="O99" s="89">
        <f t="shared" si="11"/>
        <v>3730</v>
      </c>
    </row>
    <row r="100" spans="4:16" x14ac:dyDescent="0.25">
      <c r="D100" s="14">
        <v>12</v>
      </c>
      <c r="E100" s="12">
        <v>74</v>
      </c>
      <c r="F100" s="12">
        <v>1</v>
      </c>
      <c r="G100" s="12"/>
      <c r="H100" s="12"/>
      <c r="I100" s="15">
        <f t="shared" si="12"/>
        <v>76</v>
      </c>
      <c r="K100" s="10"/>
      <c r="L100" s="10"/>
      <c r="O100" s="89">
        <v>1500</v>
      </c>
      <c r="P100" s="69"/>
    </row>
    <row r="101" spans="4:16" x14ac:dyDescent="0.25">
      <c r="D101" s="14">
        <v>13</v>
      </c>
      <c r="E101" s="12">
        <v>64</v>
      </c>
      <c r="F101" s="12">
        <v>1</v>
      </c>
      <c r="G101" s="12"/>
      <c r="H101" s="12"/>
      <c r="I101" s="15">
        <f t="shared" si="12"/>
        <v>66</v>
      </c>
      <c r="K101" s="10"/>
      <c r="L101" s="10"/>
      <c r="O101" s="89">
        <v>1500</v>
      </c>
      <c r="P101" s="69"/>
    </row>
    <row r="102" spans="4:16" x14ac:dyDescent="0.25">
      <c r="D102" s="14">
        <v>14</v>
      </c>
      <c r="E102" s="12">
        <v>66</v>
      </c>
      <c r="F102" s="12">
        <v>1</v>
      </c>
      <c r="G102" s="12"/>
      <c r="H102" s="12"/>
      <c r="I102" s="15">
        <f t="shared" si="12"/>
        <v>68</v>
      </c>
      <c r="K102" s="10"/>
      <c r="L102" s="10"/>
      <c r="O102" s="89">
        <v>1500</v>
      </c>
      <c r="P102" s="69"/>
    </row>
    <row r="103" spans="4:16" x14ac:dyDescent="0.25">
      <c r="D103" s="14">
        <v>15</v>
      </c>
      <c r="E103" s="12">
        <v>62</v>
      </c>
      <c r="F103" s="12">
        <v>1</v>
      </c>
      <c r="G103" s="12"/>
      <c r="H103" s="12"/>
      <c r="I103" s="15">
        <f t="shared" si="12"/>
        <v>64</v>
      </c>
      <c r="K103" s="10"/>
      <c r="L103" s="10"/>
      <c r="O103" s="89">
        <v>1500</v>
      </c>
      <c r="P103" s="69"/>
    </row>
    <row r="104" spans="4:16" x14ac:dyDescent="0.25">
      <c r="D104" s="14">
        <v>16</v>
      </c>
      <c r="E104" s="12">
        <v>52</v>
      </c>
      <c r="F104" s="12">
        <v>1</v>
      </c>
      <c r="G104" s="12"/>
      <c r="H104" s="12"/>
      <c r="I104" s="15">
        <f t="shared" si="12"/>
        <v>54</v>
      </c>
      <c r="K104" s="10"/>
      <c r="L104" s="10"/>
      <c r="O104" s="89">
        <v>1500</v>
      </c>
      <c r="P104" s="69"/>
    </row>
    <row r="105" spans="4:16" x14ac:dyDescent="0.25">
      <c r="D105" s="14">
        <v>17</v>
      </c>
      <c r="E105" s="12">
        <v>28</v>
      </c>
      <c r="F105" s="12">
        <v>1</v>
      </c>
      <c r="G105" s="12"/>
      <c r="H105" s="12"/>
      <c r="I105" s="15">
        <f t="shared" si="12"/>
        <v>30</v>
      </c>
      <c r="K105" s="10"/>
      <c r="L105" s="10"/>
      <c r="O105" s="89">
        <v>1500</v>
      </c>
      <c r="P105" s="69"/>
    </row>
    <row r="106" spans="4:16" x14ac:dyDescent="0.25">
      <c r="D106" s="14">
        <v>18</v>
      </c>
      <c r="E106" s="12">
        <v>25</v>
      </c>
      <c r="F106" s="12">
        <v>1</v>
      </c>
      <c r="G106" s="12"/>
      <c r="H106" s="12"/>
      <c r="I106" s="15">
        <f t="shared" si="12"/>
        <v>27</v>
      </c>
      <c r="K106" s="10"/>
      <c r="L106" s="10"/>
      <c r="O106" s="89">
        <v>1500</v>
      </c>
      <c r="P106" s="69"/>
    </row>
    <row r="107" spans="4:16" x14ac:dyDescent="0.25">
      <c r="D107" s="14">
        <v>19</v>
      </c>
      <c r="E107" s="12">
        <v>23</v>
      </c>
      <c r="F107" s="12">
        <v>1</v>
      </c>
      <c r="G107" s="12"/>
      <c r="H107" s="12"/>
      <c r="I107" s="15">
        <f t="shared" si="12"/>
        <v>25</v>
      </c>
      <c r="K107" s="10"/>
      <c r="L107" s="10"/>
      <c r="O107" s="89">
        <v>1500</v>
      </c>
      <c r="P107" s="69"/>
    </row>
    <row r="108" spans="4:16" x14ac:dyDescent="0.25">
      <c r="D108" s="14">
        <v>20</v>
      </c>
      <c r="E108" s="12">
        <v>63</v>
      </c>
      <c r="F108" s="12">
        <v>1</v>
      </c>
      <c r="G108" s="12"/>
      <c r="H108" s="12"/>
      <c r="I108" s="15">
        <f t="shared" si="12"/>
        <v>65</v>
      </c>
      <c r="K108" s="10"/>
      <c r="L108" s="10"/>
      <c r="O108" s="89">
        <v>1500</v>
      </c>
      <c r="P108" s="69"/>
    </row>
    <row r="109" spans="4:16" x14ac:dyDescent="0.25">
      <c r="D109" s="14">
        <v>21</v>
      </c>
      <c r="E109" s="12">
        <v>56</v>
      </c>
      <c r="F109" s="12">
        <v>1</v>
      </c>
      <c r="G109" s="12"/>
      <c r="H109" s="12"/>
      <c r="I109" s="15">
        <f t="shared" si="12"/>
        <v>58</v>
      </c>
      <c r="K109" s="10"/>
      <c r="L109" s="10"/>
      <c r="O109" s="89">
        <v>1500</v>
      </c>
      <c r="P109" s="69"/>
    </row>
    <row r="110" spans="4:16" x14ac:dyDescent="0.25">
      <c r="D110" s="14">
        <v>22</v>
      </c>
      <c r="E110" s="12">
        <v>53</v>
      </c>
      <c r="F110" s="12">
        <v>1</v>
      </c>
      <c r="G110" s="12"/>
      <c r="H110" s="12"/>
      <c r="I110" s="15">
        <f t="shared" si="12"/>
        <v>55</v>
      </c>
      <c r="K110" s="10"/>
      <c r="L110" s="10"/>
      <c r="O110" s="89">
        <v>1500</v>
      </c>
      <c r="P110" s="69"/>
    </row>
    <row r="111" spans="4:16" x14ac:dyDescent="0.25">
      <c r="D111" s="14">
        <v>23</v>
      </c>
      <c r="E111" s="12">
        <v>56</v>
      </c>
      <c r="F111" s="12">
        <v>1</v>
      </c>
      <c r="G111" s="12"/>
      <c r="H111" s="12"/>
      <c r="I111" s="15">
        <f t="shared" si="12"/>
        <v>58</v>
      </c>
      <c r="K111" s="10"/>
      <c r="L111" s="10"/>
      <c r="O111" s="89">
        <v>1500</v>
      </c>
      <c r="P111" s="69"/>
    </row>
    <row r="112" spans="4:16" x14ac:dyDescent="0.25">
      <c r="D112" s="14">
        <v>24</v>
      </c>
      <c r="E112" s="12">
        <v>55</v>
      </c>
      <c r="F112" s="12">
        <v>1</v>
      </c>
      <c r="G112" s="12"/>
      <c r="H112" s="12"/>
      <c r="I112" s="15">
        <f t="shared" si="12"/>
        <v>57</v>
      </c>
      <c r="K112" s="10"/>
      <c r="L112" s="10"/>
      <c r="O112" s="89">
        <v>1500</v>
      </c>
      <c r="P112" s="69"/>
    </row>
    <row r="113" spans="4:16" x14ac:dyDescent="0.25">
      <c r="D113" s="14">
        <v>25</v>
      </c>
      <c r="E113" s="12">
        <v>47</v>
      </c>
      <c r="F113" s="12">
        <v>1</v>
      </c>
      <c r="G113" s="12"/>
      <c r="H113" s="12"/>
      <c r="I113" s="15">
        <f t="shared" si="12"/>
        <v>49</v>
      </c>
      <c r="K113" s="10"/>
      <c r="L113" s="10"/>
      <c r="O113" s="89">
        <v>1500</v>
      </c>
      <c r="P113" s="69"/>
    </row>
    <row r="114" spans="4:16" ht="14.4" thickBot="1" x14ac:dyDescent="0.3">
      <c r="D114" s="14">
        <v>26</v>
      </c>
      <c r="E114" s="12">
        <v>19</v>
      </c>
      <c r="F114" s="12">
        <v>1</v>
      </c>
      <c r="G114" s="12"/>
      <c r="H114" s="12"/>
      <c r="I114" s="15">
        <f t="shared" si="12"/>
        <v>21</v>
      </c>
      <c r="K114" s="10"/>
      <c r="L114" s="10"/>
      <c r="O114" s="90">
        <v>1500</v>
      </c>
      <c r="P114" s="69"/>
    </row>
    <row r="115" spans="4:16" x14ac:dyDescent="0.25">
      <c r="D115" s="14">
        <v>27</v>
      </c>
      <c r="E115" s="12">
        <v>31</v>
      </c>
      <c r="F115" s="12">
        <v>1</v>
      </c>
      <c r="G115" s="12"/>
      <c r="H115" s="12"/>
      <c r="I115" s="15">
        <f t="shared" si="12"/>
        <v>33</v>
      </c>
      <c r="K115" s="10"/>
      <c r="L115" s="10"/>
    </row>
    <row r="116" spans="4:16" x14ac:dyDescent="0.25">
      <c r="D116" s="14">
        <v>28</v>
      </c>
      <c r="E116" s="12">
        <v>27</v>
      </c>
      <c r="F116" s="12">
        <v>1</v>
      </c>
      <c r="G116" s="12"/>
      <c r="H116" s="12"/>
      <c r="I116" s="15">
        <f t="shared" si="12"/>
        <v>29</v>
      </c>
      <c r="K116" s="10"/>
      <c r="L116" s="10"/>
    </row>
    <row r="117" spans="4:16" x14ac:dyDescent="0.25">
      <c r="D117" s="14">
        <v>29</v>
      </c>
      <c r="E117" s="12">
        <v>81</v>
      </c>
      <c r="F117" s="12">
        <v>1</v>
      </c>
      <c r="G117" s="12"/>
      <c r="H117" s="12"/>
      <c r="I117" s="15">
        <f t="shared" si="12"/>
        <v>83</v>
      </c>
      <c r="K117" s="10"/>
      <c r="L117" s="10"/>
    </row>
    <row r="118" spans="4:16" x14ac:dyDescent="0.25">
      <c r="D118" s="14">
        <v>30</v>
      </c>
      <c r="E118" s="12">
        <v>103</v>
      </c>
      <c r="F118" s="12">
        <v>1</v>
      </c>
      <c r="G118" s="12"/>
      <c r="H118" s="12"/>
      <c r="I118" s="15">
        <f t="shared" si="12"/>
        <v>105</v>
      </c>
      <c r="K118" s="10"/>
      <c r="L118" s="10"/>
    </row>
    <row r="119" spans="4:16" x14ac:dyDescent="0.25">
      <c r="D119" s="14">
        <v>31</v>
      </c>
      <c r="E119" s="12">
        <v>88</v>
      </c>
      <c r="F119" s="12">
        <v>1</v>
      </c>
      <c r="G119" s="12"/>
      <c r="H119" s="12"/>
      <c r="I119" s="15">
        <f t="shared" si="12"/>
        <v>90</v>
      </c>
      <c r="K119" s="10"/>
      <c r="L119" s="10"/>
    </row>
    <row r="120" spans="4:16" x14ac:dyDescent="0.25">
      <c r="D120" s="14">
        <v>32</v>
      </c>
      <c r="E120" s="12">
        <v>85</v>
      </c>
      <c r="F120" s="12">
        <v>1</v>
      </c>
      <c r="G120" s="12"/>
      <c r="H120" s="12"/>
      <c r="I120" s="15">
        <f t="shared" si="12"/>
        <v>87</v>
      </c>
      <c r="K120" s="10"/>
      <c r="L120" s="10"/>
    </row>
    <row r="121" spans="4:16" x14ac:dyDescent="0.25">
      <c r="D121" s="14">
        <v>33</v>
      </c>
      <c r="E121" s="12">
        <v>85</v>
      </c>
      <c r="F121" s="12">
        <v>1</v>
      </c>
      <c r="G121" s="12"/>
      <c r="H121" s="12"/>
      <c r="I121" s="15">
        <f t="shared" si="12"/>
        <v>87</v>
      </c>
      <c r="K121" s="10"/>
      <c r="L121" s="10"/>
    </row>
    <row r="122" spans="4:16" x14ac:dyDescent="0.25">
      <c r="D122" s="14">
        <v>34</v>
      </c>
      <c r="E122" s="12">
        <v>95</v>
      </c>
      <c r="F122" s="12">
        <v>1</v>
      </c>
      <c r="G122" s="12"/>
      <c r="H122" s="12"/>
      <c r="I122" s="15">
        <f t="shared" si="12"/>
        <v>97</v>
      </c>
      <c r="K122" s="10"/>
      <c r="L122" s="10"/>
    </row>
    <row r="123" spans="4:16" x14ac:dyDescent="0.25">
      <c r="D123" s="14">
        <v>35</v>
      </c>
      <c r="E123" s="12">
        <v>100</v>
      </c>
      <c r="F123" s="12">
        <v>1</v>
      </c>
      <c r="G123" s="12"/>
      <c r="H123" s="12"/>
      <c r="I123" s="15">
        <f t="shared" si="12"/>
        <v>102</v>
      </c>
      <c r="K123" s="10"/>
      <c r="L123" s="10"/>
    </row>
    <row r="124" spans="4:16" x14ac:dyDescent="0.25">
      <c r="D124" s="14">
        <v>38</v>
      </c>
      <c r="E124" s="12">
        <v>101</v>
      </c>
      <c r="F124" s="12">
        <v>1</v>
      </c>
      <c r="G124" s="12"/>
      <c r="H124" s="12"/>
      <c r="I124" s="15">
        <f t="shared" si="12"/>
        <v>103</v>
      </c>
      <c r="K124" s="10"/>
      <c r="L124" s="10"/>
    </row>
    <row r="125" spans="4:16" x14ac:dyDescent="0.25">
      <c r="D125" s="14">
        <v>39</v>
      </c>
      <c r="E125" s="12">
        <v>89</v>
      </c>
      <c r="F125" s="12">
        <v>1</v>
      </c>
      <c r="G125" s="12"/>
      <c r="H125" s="12"/>
      <c r="I125" s="15">
        <f t="shared" si="12"/>
        <v>91</v>
      </c>
      <c r="K125" s="10"/>
      <c r="L125" s="10"/>
    </row>
    <row r="126" spans="4:16" x14ac:dyDescent="0.25">
      <c r="D126" s="14">
        <v>40</v>
      </c>
      <c r="E126" s="12">
        <v>83</v>
      </c>
      <c r="F126" s="12">
        <v>1</v>
      </c>
      <c r="G126" s="12"/>
      <c r="H126" s="12"/>
      <c r="I126" s="15">
        <f t="shared" si="12"/>
        <v>85</v>
      </c>
      <c r="K126" s="10"/>
      <c r="L126" s="10"/>
    </row>
    <row r="127" spans="4:16" x14ac:dyDescent="0.25">
      <c r="D127" s="14">
        <v>41</v>
      </c>
      <c r="E127" s="12">
        <v>17</v>
      </c>
      <c r="F127" s="12">
        <v>1</v>
      </c>
      <c r="G127" s="12"/>
      <c r="H127" s="12"/>
      <c r="I127" s="15">
        <f t="shared" si="12"/>
        <v>19</v>
      </c>
      <c r="K127" s="10"/>
      <c r="L127" s="10"/>
    </row>
    <row r="128" spans="4:16" x14ac:dyDescent="0.25">
      <c r="D128" s="14">
        <v>42</v>
      </c>
      <c r="E128" s="12">
        <v>23</v>
      </c>
      <c r="F128" s="12">
        <v>1</v>
      </c>
      <c r="G128" s="12"/>
      <c r="H128" s="12"/>
      <c r="I128" s="15">
        <f t="shared" si="12"/>
        <v>25</v>
      </c>
      <c r="K128" s="10"/>
      <c r="L128" s="10"/>
    </row>
    <row r="129" spans="4:12" x14ac:dyDescent="0.25">
      <c r="D129" s="14">
        <v>43</v>
      </c>
      <c r="E129" s="12">
        <v>27</v>
      </c>
      <c r="F129" s="12">
        <v>1</v>
      </c>
      <c r="G129" s="12"/>
      <c r="H129" s="12"/>
      <c r="I129" s="15">
        <f t="shared" si="12"/>
        <v>29</v>
      </c>
      <c r="K129" s="10"/>
      <c r="L129" s="10"/>
    </row>
    <row r="130" spans="4:12" x14ac:dyDescent="0.25">
      <c r="D130" s="14">
        <v>44</v>
      </c>
      <c r="E130" s="12">
        <v>32</v>
      </c>
      <c r="F130" s="12">
        <v>1</v>
      </c>
      <c r="G130" s="12"/>
      <c r="H130" s="12"/>
      <c r="I130" s="15">
        <f t="shared" si="12"/>
        <v>34</v>
      </c>
      <c r="K130" s="10"/>
      <c r="L130" s="10"/>
    </row>
    <row r="131" spans="4:12" x14ac:dyDescent="0.25">
      <c r="D131" s="14">
        <v>45</v>
      </c>
      <c r="E131" s="12">
        <v>38</v>
      </c>
      <c r="F131" s="12">
        <v>1</v>
      </c>
      <c r="G131" s="12"/>
      <c r="H131" s="12"/>
      <c r="I131" s="15">
        <f t="shared" si="12"/>
        <v>40</v>
      </c>
      <c r="K131" s="10"/>
      <c r="L131" s="10"/>
    </row>
    <row r="132" spans="4:12" x14ac:dyDescent="0.25">
      <c r="D132" s="14">
        <v>46</v>
      </c>
      <c r="E132" s="12">
        <v>44</v>
      </c>
      <c r="F132" s="12">
        <v>1</v>
      </c>
      <c r="G132" s="12"/>
      <c r="H132" s="12"/>
      <c r="I132" s="15">
        <f t="shared" si="12"/>
        <v>46</v>
      </c>
      <c r="K132" s="10"/>
      <c r="L132" s="10"/>
    </row>
    <row r="133" spans="4:12" x14ac:dyDescent="0.25">
      <c r="D133" s="14">
        <v>47</v>
      </c>
      <c r="E133" s="12">
        <v>45</v>
      </c>
      <c r="F133" s="12">
        <v>1</v>
      </c>
      <c r="G133" s="12"/>
      <c r="H133" s="12"/>
      <c r="I133" s="15">
        <f t="shared" si="12"/>
        <v>47</v>
      </c>
      <c r="K133" s="10"/>
      <c r="L133" s="10"/>
    </row>
    <row r="134" spans="4:12" x14ac:dyDescent="0.25">
      <c r="D134" s="14">
        <v>48</v>
      </c>
      <c r="E134" s="12">
        <v>30</v>
      </c>
      <c r="F134" s="12">
        <v>1</v>
      </c>
      <c r="G134" s="12"/>
      <c r="H134" s="12"/>
      <c r="I134" s="15">
        <f t="shared" si="12"/>
        <v>32</v>
      </c>
      <c r="K134" s="10"/>
      <c r="L134" s="10"/>
    </row>
    <row r="135" spans="4:12" x14ac:dyDescent="0.25">
      <c r="D135" s="14">
        <v>49</v>
      </c>
      <c r="E135" s="12">
        <v>133</v>
      </c>
      <c r="F135" s="12">
        <v>1</v>
      </c>
      <c r="G135" s="12"/>
      <c r="H135" s="12"/>
      <c r="I135" s="15">
        <f t="shared" si="12"/>
        <v>135</v>
      </c>
      <c r="K135" s="10"/>
      <c r="L135" s="10"/>
    </row>
    <row r="136" spans="4:12" x14ac:dyDescent="0.25">
      <c r="D136" s="14">
        <v>50</v>
      </c>
      <c r="E136" s="12">
        <v>130</v>
      </c>
      <c r="F136" s="12">
        <v>1</v>
      </c>
      <c r="G136" s="12"/>
      <c r="H136" s="12"/>
      <c r="I136" s="15">
        <f t="shared" si="12"/>
        <v>132</v>
      </c>
      <c r="K136" s="10"/>
      <c r="L136" s="10"/>
    </row>
    <row r="137" spans="4:12" x14ac:dyDescent="0.25">
      <c r="D137" s="14">
        <v>51</v>
      </c>
      <c r="E137" s="12">
        <v>39</v>
      </c>
      <c r="F137" s="12">
        <v>1</v>
      </c>
      <c r="G137" s="12"/>
      <c r="H137" s="12"/>
      <c r="I137" s="15">
        <f t="shared" si="12"/>
        <v>41</v>
      </c>
      <c r="K137" s="10"/>
      <c r="L137" s="10"/>
    </row>
    <row r="138" spans="4:12" x14ac:dyDescent="0.25">
      <c r="D138" s="14">
        <v>52</v>
      </c>
      <c r="E138" s="12">
        <v>50</v>
      </c>
      <c r="F138" s="12">
        <v>1</v>
      </c>
      <c r="G138" s="12"/>
      <c r="H138" s="12"/>
      <c r="I138" s="15">
        <f t="shared" si="12"/>
        <v>52</v>
      </c>
      <c r="K138" s="10"/>
      <c r="L138" s="10"/>
    </row>
    <row r="139" spans="4:12" x14ac:dyDescent="0.25">
      <c r="D139" s="14">
        <v>53</v>
      </c>
      <c r="E139" s="87"/>
      <c r="F139" s="12">
        <v>1</v>
      </c>
      <c r="G139" s="12"/>
      <c r="H139" s="12"/>
      <c r="I139" s="15"/>
      <c r="K139" s="10"/>
      <c r="L139" s="10"/>
    </row>
    <row r="140" spans="4:12" x14ac:dyDescent="0.25">
      <c r="D140" s="14">
        <v>54</v>
      </c>
      <c r="E140" s="87"/>
      <c r="F140" s="12">
        <v>1</v>
      </c>
      <c r="G140" s="12"/>
      <c r="H140" s="12"/>
      <c r="I140" s="15"/>
      <c r="K140" s="10"/>
      <c r="L140" s="10"/>
    </row>
    <row r="141" spans="4:12" x14ac:dyDescent="0.25">
      <c r="D141" s="14">
        <v>55</v>
      </c>
      <c r="E141" s="87"/>
      <c r="F141" s="12">
        <v>1</v>
      </c>
      <c r="G141" s="12"/>
      <c r="H141" s="12"/>
      <c r="I141" s="15"/>
      <c r="K141" s="10"/>
      <c r="L141" s="10"/>
    </row>
    <row r="142" spans="4:12" x14ac:dyDescent="0.25">
      <c r="D142" s="14">
        <v>56</v>
      </c>
      <c r="E142" s="87"/>
      <c r="F142" s="12">
        <v>1</v>
      </c>
      <c r="G142" s="12"/>
      <c r="H142" s="12"/>
      <c r="I142" s="15"/>
      <c r="K142" s="10"/>
      <c r="L142" s="10"/>
    </row>
    <row r="143" spans="4:12" x14ac:dyDescent="0.25">
      <c r="D143" s="14">
        <v>57</v>
      </c>
      <c r="E143" s="87"/>
      <c r="F143" s="12">
        <v>1</v>
      </c>
      <c r="G143" s="12"/>
      <c r="H143" s="12"/>
      <c r="I143" s="15"/>
      <c r="K143" s="10"/>
      <c r="L143" s="10"/>
    </row>
    <row r="144" spans="4:12" x14ac:dyDescent="0.25">
      <c r="D144" s="14">
        <v>58</v>
      </c>
      <c r="E144" s="87"/>
      <c r="F144" s="12">
        <v>1</v>
      </c>
      <c r="G144" s="12"/>
      <c r="H144" s="12"/>
      <c r="I144" s="15"/>
      <c r="K144" s="10"/>
      <c r="L144" s="10"/>
    </row>
    <row r="145" spans="4:12" x14ac:dyDescent="0.25">
      <c r="D145" s="110"/>
      <c r="E145" s="111"/>
      <c r="F145" s="111"/>
      <c r="G145" s="111"/>
      <c r="H145" s="111"/>
      <c r="I145" s="112"/>
      <c r="K145" s="10"/>
      <c r="L145" s="10"/>
    </row>
    <row r="146" spans="4:12" x14ac:dyDescent="0.25">
      <c r="D146" s="113" t="s">
        <v>84</v>
      </c>
      <c r="E146" s="114"/>
      <c r="F146" s="114"/>
      <c r="G146" s="114"/>
      <c r="H146" s="114"/>
      <c r="I146" s="115"/>
      <c r="K146" s="10"/>
      <c r="L146" s="10"/>
    </row>
    <row r="147" spans="4:12" ht="14.4" thickBot="1" x14ac:dyDescent="0.3">
      <c r="D147" s="116"/>
      <c r="E147" s="117"/>
      <c r="F147" s="117"/>
      <c r="G147" s="117"/>
      <c r="H147" s="117"/>
      <c r="I147" s="118"/>
      <c r="K147" s="10"/>
      <c r="L147" s="10"/>
    </row>
    <row r="148" spans="4:12" x14ac:dyDescent="0.25">
      <c r="K148" s="10"/>
      <c r="L148" s="10"/>
    </row>
    <row r="149" spans="4:12" x14ac:dyDescent="0.25">
      <c r="K149" s="10"/>
      <c r="L149" s="10"/>
    </row>
    <row r="150" spans="4:12" x14ac:dyDescent="0.25">
      <c r="K150" s="10"/>
      <c r="L150" s="10"/>
    </row>
    <row r="151" spans="4:12" x14ac:dyDescent="0.25">
      <c r="K151" s="10"/>
      <c r="L151" s="10"/>
    </row>
    <row r="152" spans="4:12" x14ac:dyDescent="0.25">
      <c r="D152" s="84"/>
      <c r="E152" s="84"/>
      <c r="F152" s="84"/>
      <c r="G152" s="84"/>
      <c r="H152" s="84"/>
      <c r="I152" s="84"/>
      <c r="K152" s="10"/>
      <c r="L152" s="10"/>
    </row>
    <row r="153" spans="4:12" x14ac:dyDescent="0.25">
      <c r="D153" s="84"/>
      <c r="E153" s="84"/>
      <c r="F153" s="84"/>
      <c r="G153" s="84"/>
      <c r="H153" s="84"/>
      <c r="I153" s="84"/>
      <c r="K153" s="10"/>
      <c r="L153" s="10"/>
    </row>
    <row r="154" spans="4:12" x14ac:dyDescent="0.25">
      <c r="D154" s="84"/>
      <c r="E154" s="84"/>
      <c r="F154" s="84"/>
      <c r="G154" s="84"/>
      <c r="H154" s="84"/>
      <c r="I154" s="84"/>
      <c r="K154" s="10"/>
      <c r="L154" s="10"/>
    </row>
    <row r="155" spans="4:12" x14ac:dyDescent="0.25">
      <c r="K155" s="10"/>
      <c r="L155" s="10"/>
    </row>
    <row r="156" spans="4:12" x14ac:dyDescent="0.25">
      <c r="K156" s="10"/>
      <c r="L156" s="10"/>
    </row>
    <row r="157" spans="4:12" x14ac:dyDescent="0.25">
      <c r="K157" s="10"/>
      <c r="L157" s="10"/>
    </row>
    <row r="158" spans="4:12" x14ac:dyDescent="0.25">
      <c r="K158" s="10"/>
      <c r="L158" s="10"/>
    </row>
    <row r="159" spans="4:12" x14ac:dyDescent="0.25">
      <c r="K159" s="10"/>
      <c r="L159" s="10"/>
    </row>
    <row r="160" spans="4:12" x14ac:dyDescent="0.25">
      <c r="K160" s="10"/>
      <c r="L160" s="10"/>
    </row>
    <row r="161" spans="4:12" x14ac:dyDescent="0.25">
      <c r="K161" s="10"/>
      <c r="L161" s="10"/>
    </row>
    <row r="162" spans="4:12" x14ac:dyDescent="0.25">
      <c r="K162" s="10"/>
      <c r="L162" s="10"/>
    </row>
    <row r="163" spans="4:12" x14ac:dyDescent="0.25">
      <c r="K163" s="10"/>
      <c r="L163" s="10"/>
    </row>
    <row r="164" spans="4:12" x14ac:dyDescent="0.25">
      <c r="K164" s="10"/>
      <c r="L164" s="10"/>
    </row>
    <row r="165" spans="4:12" x14ac:dyDescent="0.25">
      <c r="K165" s="10"/>
      <c r="L165" s="10"/>
    </row>
    <row r="166" spans="4:12" x14ac:dyDescent="0.25">
      <c r="K166" s="10"/>
      <c r="L166" s="10"/>
    </row>
    <row r="167" spans="4:12" x14ac:dyDescent="0.25">
      <c r="D167" s="156"/>
      <c r="E167" s="156"/>
      <c r="F167" s="156"/>
      <c r="G167" s="156"/>
      <c r="H167" s="156"/>
      <c r="I167" s="156"/>
      <c r="K167" s="10"/>
      <c r="L167" s="10"/>
    </row>
    <row r="168" spans="4:12" x14ac:dyDescent="0.25">
      <c r="D168" s="157"/>
      <c r="E168" s="157"/>
      <c r="F168" s="157"/>
      <c r="G168" s="157"/>
      <c r="H168" s="157"/>
      <c r="I168" s="157"/>
      <c r="K168" s="10"/>
      <c r="L168" s="10"/>
    </row>
    <row r="169" spans="4:12" x14ac:dyDescent="0.25">
      <c r="D169" s="157"/>
      <c r="E169" s="157"/>
      <c r="F169" s="157"/>
      <c r="G169" s="157"/>
      <c r="H169" s="157"/>
      <c r="I169" s="157"/>
      <c r="K169" s="10"/>
      <c r="L169" s="10"/>
    </row>
    <row r="170" spans="4:12" x14ac:dyDescent="0.25">
      <c r="K170" s="10"/>
      <c r="L170" s="10"/>
    </row>
    <row r="171" spans="4:12" x14ac:dyDescent="0.25">
      <c r="K171" s="10"/>
      <c r="L171" s="10"/>
    </row>
    <row r="172" spans="4:12" x14ac:dyDescent="0.25">
      <c r="K172" s="10"/>
      <c r="L172" s="10"/>
    </row>
    <row r="173" spans="4:12" x14ac:dyDescent="0.25">
      <c r="K173" s="10"/>
      <c r="L173" s="10"/>
    </row>
    <row r="174" spans="4:12" x14ac:dyDescent="0.25">
      <c r="K174" s="10"/>
      <c r="L174" s="10"/>
    </row>
    <row r="175" spans="4:12" x14ac:dyDescent="0.25">
      <c r="K175" s="10"/>
      <c r="L175" s="10"/>
    </row>
    <row r="176" spans="4:12" x14ac:dyDescent="0.25">
      <c r="K176" s="10"/>
      <c r="L176" s="10"/>
    </row>
    <row r="177" s="10" customFormat="1" x14ac:dyDescent="0.25"/>
    <row r="178" s="10" customFormat="1" x14ac:dyDescent="0.25"/>
    <row r="179" s="10" customFormat="1" x14ac:dyDescent="0.25"/>
    <row r="180" s="10" customFormat="1" x14ac:dyDescent="0.25"/>
    <row r="181" s="10" customFormat="1" x14ac:dyDescent="0.25"/>
    <row r="182" s="10" customFormat="1" x14ac:dyDescent="0.25"/>
    <row r="183" s="10" customFormat="1" x14ac:dyDescent="0.25"/>
    <row r="184" s="10" customFormat="1" x14ac:dyDescent="0.25"/>
    <row r="185" s="10" customFormat="1" x14ac:dyDescent="0.25"/>
    <row r="186" s="10" customFormat="1" x14ac:dyDescent="0.25"/>
    <row r="187" s="10" customFormat="1" x14ac:dyDescent="0.25"/>
    <row r="188" s="10" customFormat="1" x14ac:dyDescent="0.25"/>
    <row r="189" s="10" customFormat="1" x14ac:dyDescent="0.25"/>
    <row r="190" s="10" customFormat="1" x14ac:dyDescent="0.25"/>
    <row r="191" s="10" customFormat="1" x14ac:dyDescent="0.25"/>
    <row r="192" s="10" customFormat="1" x14ac:dyDescent="0.25"/>
    <row r="193" s="10" customFormat="1" x14ac:dyDescent="0.25"/>
    <row r="194" s="10" customFormat="1" x14ac:dyDescent="0.25"/>
    <row r="195" s="10" customFormat="1" x14ac:dyDescent="0.25"/>
    <row r="196" s="10" customFormat="1" x14ac:dyDescent="0.25"/>
    <row r="197" s="10" customFormat="1" x14ac:dyDescent="0.25"/>
    <row r="198" s="10" customFormat="1" x14ac:dyDescent="0.25"/>
    <row r="199" s="10" customFormat="1" x14ac:dyDescent="0.25"/>
    <row r="200" s="10" customFormat="1" x14ac:dyDescent="0.25"/>
    <row r="201" s="10" customFormat="1" x14ac:dyDescent="0.25"/>
    <row r="202" s="10" customFormat="1" x14ac:dyDescent="0.25"/>
    <row r="203" s="10" customFormat="1" x14ac:dyDescent="0.25"/>
    <row r="204" s="10" customFormat="1" x14ac:dyDescent="0.25"/>
    <row r="205" s="10" customFormat="1" x14ac:dyDescent="0.25"/>
    <row r="206" s="10" customFormat="1" x14ac:dyDescent="0.25"/>
    <row r="207" s="10" customFormat="1" x14ac:dyDescent="0.25"/>
    <row r="208" s="10" customFormat="1" x14ac:dyDescent="0.25"/>
    <row r="209" s="10" customFormat="1" x14ac:dyDescent="0.25"/>
    <row r="210" s="10" customFormat="1" x14ac:dyDescent="0.25"/>
    <row r="211" s="10" customFormat="1" x14ac:dyDescent="0.25"/>
    <row r="212" s="10" customFormat="1" x14ac:dyDescent="0.25"/>
    <row r="213" s="10" customFormat="1" x14ac:dyDescent="0.25"/>
    <row r="214" s="10" customFormat="1" x14ac:dyDescent="0.25"/>
    <row r="215" s="10" customFormat="1" x14ac:dyDescent="0.25"/>
    <row r="216" s="10" customFormat="1" x14ac:dyDescent="0.25"/>
    <row r="217" s="10" customFormat="1" x14ac:dyDescent="0.25"/>
    <row r="218" s="10" customFormat="1" x14ac:dyDescent="0.25"/>
    <row r="219" s="10" customFormat="1" x14ac:dyDescent="0.25"/>
    <row r="220" s="10" customFormat="1" x14ac:dyDescent="0.25"/>
    <row r="221" s="10" customFormat="1" x14ac:dyDescent="0.25"/>
    <row r="222" s="10" customFormat="1" x14ac:dyDescent="0.25"/>
    <row r="223" s="10" customFormat="1" x14ac:dyDescent="0.25"/>
    <row r="224" s="10" customFormat="1" x14ac:dyDescent="0.25"/>
    <row r="225" s="10" customFormat="1" x14ac:dyDescent="0.25"/>
    <row r="226" s="10" customFormat="1" x14ac:dyDescent="0.25"/>
    <row r="227" s="10" customFormat="1" x14ac:dyDescent="0.25"/>
    <row r="228" s="10" customFormat="1" x14ac:dyDescent="0.25"/>
    <row r="229" s="10" customFormat="1" x14ac:dyDescent="0.25"/>
    <row r="230" s="10" customFormat="1" x14ac:dyDescent="0.25"/>
    <row r="231" s="10" customFormat="1" x14ac:dyDescent="0.25"/>
    <row r="232" s="10" customFormat="1" x14ac:dyDescent="0.25"/>
    <row r="233" s="10" customFormat="1" x14ac:dyDescent="0.25"/>
    <row r="234" s="10" customFormat="1" x14ac:dyDescent="0.25"/>
    <row r="235" s="10" customFormat="1" x14ac:dyDescent="0.25"/>
    <row r="236" s="10" customFormat="1" x14ac:dyDescent="0.25"/>
    <row r="237" s="10" customFormat="1" x14ac:dyDescent="0.25"/>
    <row r="238" s="10" customFormat="1" x14ac:dyDescent="0.25"/>
    <row r="239" s="10" customFormat="1" x14ac:dyDescent="0.25"/>
    <row r="240" s="10" customFormat="1" x14ac:dyDescent="0.25"/>
    <row r="241" s="10" customFormat="1" x14ac:dyDescent="0.25"/>
    <row r="242" s="10" customFormat="1" x14ac:dyDescent="0.25"/>
    <row r="243" s="10" customFormat="1" x14ac:dyDescent="0.25"/>
    <row r="244" s="10" customFormat="1" x14ac:dyDescent="0.25"/>
    <row r="245" s="10" customFormat="1" x14ac:dyDescent="0.25"/>
    <row r="246" s="10" customFormat="1" x14ac:dyDescent="0.25"/>
    <row r="247" s="10" customFormat="1" x14ac:dyDescent="0.25"/>
  </sheetData>
  <mergeCells count="22">
    <mergeCell ref="A1:E1"/>
    <mergeCell ref="F1:J1"/>
    <mergeCell ref="M1:O1"/>
    <mergeCell ref="P1:U1"/>
    <mergeCell ref="A2:J4"/>
    <mergeCell ref="M2:U4"/>
    <mergeCell ref="A5:J5"/>
    <mergeCell ref="K5:L60"/>
    <mergeCell ref="M5:U5"/>
    <mergeCell ref="C6:F6"/>
    <mergeCell ref="G6:H6"/>
    <mergeCell ref="I6:J6"/>
    <mergeCell ref="N6:R6"/>
    <mergeCell ref="T6:U6"/>
    <mergeCell ref="A8:J8"/>
    <mergeCell ref="M8:U8"/>
    <mergeCell ref="D167:I167"/>
    <mergeCell ref="D168:I169"/>
    <mergeCell ref="D66:I68"/>
    <mergeCell ref="D85:I87"/>
    <mergeCell ref="D145:I145"/>
    <mergeCell ref="D146:I147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ACD3-FEB4-4858-A5FF-057B9B677CB0}">
  <dimension ref="A1:U182"/>
  <sheetViews>
    <sheetView topLeftCell="A51" zoomScale="95" zoomScaleNormal="95" workbookViewId="0">
      <selection activeCell="B7" sqref="B7"/>
    </sheetView>
  </sheetViews>
  <sheetFormatPr defaultColWidth="9" defaultRowHeight="13.8" x14ac:dyDescent="0.25"/>
  <cols>
    <col min="1" max="1" width="8.296875" style="10" bestFit="1" customWidth="1"/>
    <col min="2" max="2" width="29.09765625" style="10" customWidth="1"/>
    <col min="3" max="3" width="7.5" style="10" bestFit="1" customWidth="1"/>
    <col min="4" max="4" width="13.19921875" style="10" customWidth="1"/>
    <col min="5" max="5" width="13" style="10" customWidth="1"/>
    <col min="6" max="6" width="14.296875" style="10" customWidth="1"/>
    <col min="7" max="7" width="12" style="48" customWidth="1"/>
    <col min="8" max="8" width="15.8984375" style="10" customWidth="1"/>
    <col min="9" max="9" width="12.19921875" style="10" customWidth="1"/>
    <col min="10" max="10" width="9.296875" style="10" bestFit="1" customWidth="1"/>
    <col min="11" max="11" width="3.8984375" style="11" bestFit="1" customWidth="1"/>
    <col min="12" max="12" width="29.09765625" style="11" bestFit="1" customWidth="1"/>
    <col min="13" max="13" width="18.69921875" style="10" customWidth="1"/>
    <col min="14" max="14" width="8.69921875" style="10" customWidth="1"/>
    <col min="15" max="15" width="13" style="10" customWidth="1"/>
    <col min="16" max="16" width="11.296875" style="10" customWidth="1"/>
    <col min="17" max="17" width="10.296875" style="10" customWidth="1"/>
    <col min="18" max="18" width="12.796875" style="10" customWidth="1"/>
    <col min="19" max="19" width="16.19921875" style="10" bestFit="1" customWidth="1"/>
    <col min="20" max="20" width="13" style="10" customWidth="1"/>
    <col min="21" max="21" width="12.09765625" style="10" customWidth="1"/>
    <col min="22" max="16384" width="9" style="10"/>
  </cols>
  <sheetData>
    <row r="1" spans="1:21" ht="15" customHeight="1" thickTop="1" thickBot="1" x14ac:dyDescent="0.3">
      <c r="A1" s="146" t="s">
        <v>28</v>
      </c>
      <c r="B1" s="147"/>
      <c r="C1" s="147"/>
      <c r="D1" s="147"/>
      <c r="E1" s="147"/>
      <c r="F1" s="148" t="s">
        <v>27</v>
      </c>
      <c r="G1" s="148"/>
      <c r="H1" s="148"/>
      <c r="I1" s="148"/>
      <c r="J1" s="149"/>
      <c r="K1" s="36"/>
      <c r="L1" s="2"/>
      <c r="M1" s="150" t="s">
        <v>0</v>
      </c>
      <c r="N1" s="150"/>
      <c r="O1" s="150"/>
      <c r="P1" s="151" t="s">
        <v>29</v>
      </c>
      <c r="Q1" s="151"/>
      <c r="R1" s="151"/>
      <c r="S1" s="151"/>
      <c r="T1" s="151"/>
      <c r="U1" s="151"/>
    </row>
    <row r="2" spans="1:21" ht="33.75" customHeight="1" thickTop="1" thickBot="1" x14ac:dyDescent="0.3">
      <c r="A2" s="152"/>
      <c r="B2" s="153"/>
      <c r="C2" s="153"/>
      <c r="D2" s="153"/>
      <c r="E2" s="153"/>
      <c r="F2" s="153"/>
      <c r="G2" s="153"/>
      <c r="H2" s="153"/>
      <c r="I2" s="153"/>
      <c r="J2" s="154"/>
      <c r="K2" s="37"/>
      <c r="L2" s="9"/>
      <c r="M2" s="153"/>
      <c r="N2" s="153"/>
      <c r="O2" s="153"/>
      <c r="P2" s="153"/>
      <c r="Q2" s="153"/>
      <c r="R2" s="153"/>
      <c r="S2" s="153"/>
      <c r="T2" s="153"/>
      <c r="U2" s="153"/>
    </row>
    <row r="3" spans="1:21" ht="51.75" customHeight="1" thickTop="1" thickBot="1" x14ac:dyDescent="0.3">
      <c r="A3" s="152"/>
      <c r="B3" s="153"/>
      <c r="C3" s="153"/>
      <c r="D3" s="153"/>
      <c r="E3" s="153"/>
      <c r="F3" s="153"/>
      <c r="G3" s="153"/>
      <c r="H3" s="153"/>
      <c r="I3" s="153"/>
      <c r="J3" s="154"/>
      <c r="K3" s="37"/>
      <c r="L3" s="9"/>
      <c r="M3" s="153"/>
      <c r="N3" s="153"/>
      <c r="O3" s="153"/>
      <c r="P3" s="153"/>
      <c r="Q3" s="153"/>
      <c r="R3" s="153"/>
      <c r="S3" s="153"/>
      <c r="T3" s="153"/>
      <c r="U3" s="153"/>
    </row>
    <row r="4" spans="1:21" ht="21.75" customHeight="1" thickTop="1" thickBot="1" x14ac:dyDescent="0.3">
      <c r="A4" s="152"/>
      <c r="B4" s="153"/>
      <c r="C4" s="153"/>
      <c r="D4" s="153"/>
      <c r="E4" s="153"/>
      <c r="F4" s="153"/>
      <c r="G4" s="153"/>
      <c r="H4" s="153"/>
      <c r="I4" s="153"/>
      <c r="J4" s="154"/>
      <c r="K4" s="37"/>
      <c r="L4" s="9"/>
      <c r="M4" s="155"/>
      <c r="N4" s="155"/>
      <c r="O4" s="155"/>
      <c r="P4" s="155"/>
      <c r="Q4" s="155"/>
      <c r="R4" s="155"/>
      <c r="S4" s="155"/>
      <c r="T4" s="155"/>
      <c r="U4" s="155"/>
    </row>
    <row r="5" spans="1:21" ht="39.6" customHeight="1" thickTop="1" thickBot="1" x14ac:dyDescent="0.3">
      <c r="A5" s="134" t="s">
        <v>1</v>
      </c>
      <c r="B5" s="135"/>
      <c r="C5" s="135"/>
      <c r="D5" s="135"/>
      <c r="E5" s="135"/>
      <c r="F5" s="135"/>
      <c r="G5" s="135"/>
      <c r="H5" s="135"/>
      <c r="I5" s="135"/>
      <c r="J5" s="136"/>
      <c r="K5" s="119"/>
      <c r="L5" s="119"/>
      <c r="M5" s="137" t="s">
        <v>2</v>
      </c>
      <c r="N5" s="138"/>
      <c r="O5" s="138"/>
      <c r="P5" s="138"/>
      <c r="Q5" s="138"/>
      <c r="R5" s="138"/>
      <c r="S5" s="138"/>
      <c r="T5" s="138"/>
      <c r="U5" s="139"/>
    </row>
    <row r="6" spans="1:21" ht="16.8" thickTop="1" thickBot="1" x14ac:dyDescent="0.3">
      <c r="A6" s="31" t="s">
        <v>3</v>
      </c>
      <c r="B6" s="1"/>
      <c r="C6" s="140" t="s">
        <v>4</v>
      </c>
      <c r="D6" s="140"/>
      <c r="E6" s="140"/>
      <c r="F6" s="140"/>
      <c r="G6" s="140" t="s">
        <v>5</v>
      </c>
      <c r="H6" s="140"/>
      <c r="I6" s="140" t="s">
        <v>6</v>
      </c>
      <c r="J6" s="141"/>
      <c r="K6" s="120"/>
      <c r="L6" s="120"/>
      <c r="M6" s="31" t="s">
        <v>3</v>
      </c>
      <c r="N6" s="140" t="s">
        <v>7</v>
      </c>
      <c r="O6" s="140"/>
      <c r="P6" s="140"/>
      <c r="Q6" s="140"/>
      <c r="R6" s="140"/>
      <c r="S6" s="1" t="s">
        <v>8</v>
      </c>
      <c r="T6" s="140" t="s">
        <v>6</v>
      </c>
      <c r="U6" s="141"/>
    </row>
    <row r="7" spans="1:21" ht="42.6" thickTop="1" thickBot="1" x14ac:dyDescent="0.3">
      <c r="A7" s="38" t="s">
        <v>9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  <c r="G7" s="64" t="s">
        <v>15</v>
      </c>
      <c r="H7" s="2" t="s">
        <v>16</v>
      </c>
      <c r="I7" s="2" t="s">
        <v>17</v>
      </c>
      <c r="J7" s="33" t="s">
        <v>18</v>
      </c>
      <c r="K7" s="120"/>
      <c r="L7" s="120"/>
      <c r="M7" s="32" t="s">
        <v>19</v>
      </c>
      <c r="N7" s="3" t="s">
        <v>20</v>
      </c>
      <c r="O7" s="2" t="s">
        <v>21</v>
      </c>
      <c r="P7" s="3" t="s">
        <v>22</v>
      </c>
      <c r="Q7" s="3" t="s">
        <v>23</v>
      </c>
      <c r="R7" s="3" t="s">
        <v>24</v>
      </c>
      <c r="S7" s="2" t="s">
        <v>30</v>
      </c>
      <c r="T7" s="3" t="s">
        <v>25</v>
      </c>
      <c r="U7" s="33" t="s">
        <v>18</v>
      </c>
    </row>
    <row r="8" spans="1:21" ht="18" customHeight="1" thickTop="1" x14ac:dyDescent="0.25">
      <c r="A8" s="131" t="s">
        <v>166</v>
      </c>
      <c r="B8" s="132"/>
      <c r="C8" s="132"/>
      <c r="D8" s="132"/>
      <c r="E8" s="132"/>
      <c r="F8" s="132"/>
      <c r="G8" s="132"/>
      <c r="H8" s="132"/>
      <c r="I8" s="132"/>
      <c r="J8" s="133"/>
      <c r="K8" s="120"/>
      <c r="L8" s="120"/>
      <c r="M8" s="131" t="s">
        <v>42</v>
      </c>
      <c r="N8" s="132"/>
      <c r="O8" s="132"/>
      <c r="P8" s="132"/>
      <c r="Q8" s="132"/>
      <c r="R8" s="132"/>
      <c r="S8" s="132"/>
      <c r="T8" s="132"/>
      <c r="U8" s="133"/>
    </row>
    <row r="9" spans="1:21" ht="18" customHeight="1" x14ac:dyDescent="0.25">
      <c r="A9" s="39">
        <v>1</v>
      </c>
      <c r="B9" s="28" t="s">
        <v>60</v>
      </c>
      <c r="C9" s="28">
        <f>F37</f>
        <v>1500</v>
      </c>
      <c r="D9" s="28">
        <f t="shared" ref="D9:D26" si="0">C9*0.9</f>
        <v>1350</v>
      </c>
      <c r="E9" s="28">
        <v>220</v>
      </c>
      <c r="F9" s="28">
        <f>D9/E9</f>
        <v>6.1363636363636367</v>
      </c>
      <c r="G9" s="65">
        <f>I62</f>
        <v>99</v>
      </c>
      <c r="H9" s="28">
        <v>7.66</v>
      </c>
      <c r="I9" s="28">
        <f>(2*F9*H9*G9*100)/(E9*1000)</f>
        <v>4.2304090909090917</v>
      </c>
      <c r="J9" s="40" t="s">
        <v>26</v>
      </c>
      <c r="K9" s="120"/>
      <c r="L9" s="120"/>
      <c r="M9" s="34">
        <f>A9</f>
        <v>1</v>
      </c>
      <c r="N9" s="4">
        <v>11.6</v>
      </c>
      <c r="O9" s="4">
        <f t="shared" ref="O9" si="1">(0.79*N9*N9)</f>
        <v>106.30239999999999</v>
      </c>
      <c r="P9" s="4">
        <v>0</v>
      </c>
      <c r="Q9" s="4">
        <v>0</v>
      </c>
      <c r="R9" s="4">
        <f t="shared" ref="R9" si="2">SUM(O9:Q9)</f>
        <v>106.30239999999999</v>
      </c>
      <c r="S9" s="4">
        <v>352.81</v>
      </c>
      <c r="T9" s="4">
        <f>(R9/S9)*100</f>
        <v>30.130211728692498</v>
      </c>
      <c r="U9" s="35" t="s">
        <v>26</v>
      </c>
    </row>
    <row r="10" spans="1:21" ht="18" customHeight="1" x14ac:dyDescent="0.25">
      <c r="A10" s="39">
        <v>2</v>
      </c>
      <c r="B10" s="28" t="s">
        <v>60</v>
      </c>
      <c r="C10" s="28">
        <f t="shared" ref="C10:C26" si="3">F38</f>
        <v>1500</v>
      </c>
      <c r="D10" s="28">
        <f t="shared" si="0"/>
        <v>1350</v>
      </c>
      <c r="E10" s="28">
        <v>220</v>
      </c>
      <c r="F10" s="28">
        <f t="shared" ref="F10:F26" si="4">D10/E10</f>
        <v>6.1363636363636367</v>
      </c>
      <c r="G10" s="65">
        <f t="shared" ref="G10:G26" si="5">I63</f>
        <v>94</v>
      </c>
      <c r="H10" s="28">
        <v>7.66</v>
      </c>
      <c r="I10" s="28">
        <f t="shared" ref="I10:I26" si="6">(2*F10*H10*G10*100)/(E10*1000)</f>
        <v>4.0167520661157026</v>
      </c>
      <c r="J10" s="40" t="s">
        <v>26</v>
      </c>
      <c r="K10" s="120"/>
      <c r="L10" s="120"/>
      <c r="M10" s="34">
        <f t="shared" ref="M10:M26" si="7">A10</f>
        <v>2</v>
      </c>
      <c r="N10" s="4">
        <v>11.6</v>
      </c>
      <c r="O10" s="4">
        <f t="shared" ref="O10:O26" si="8">(0.79*N10*N10)</f>
        <v>106.30239999999999</v>
      </c>
      <c r="P10" s="4">
        <v>0</v>
      </c>
      <c r="Q10" s="4">
        <v>0</v>
      </c>
      <c r="R10" s="4">
        <f t="shared" ref="R10:R26" si="9">SUM(O10:Q10)</f>
        <v>106.30239999999999</v>
      </c>
      <c r="S10" s="4">
        <v>352.81</v>
      </c>
      <c r="T10" s="4">
        <f t="shared" ref="T10:T26" si="10">(R10/S10)*100</f>
        <v>30.130211728692498</v>
      </c>
      <c r="U10" s="35" t="s">
        <v>26</v>
      </c>
    </row>
    <row r="11" spans="1:21" ht="18" customHeight="1" x14ac:dyDescent="0.25">
      <c r="A11" s="39">
        <v>3</v>
      </c>
      <c r="B11" s="28" t="s">
        <v>60</v>
      </c>
      <c r="C11" s="28">
        <f t="shared" si="3"/>
        <v>1500</v>
      </c>
      <c r="D11" s="28">
        <f t="shared" si="0"/>
        <v>1350</v>
      </c>
      <c r="E11" s="28">
        <v>220</v>
      </c>
      <c r="F11" s="28">
        <f t="shared" si="4"/>
        <v>6.1363636363636367</v>
      </c>
      <c r="G11" s="65">
        <f t="shared" si="5"/>
        <v>108</v>
      </c>
      <c r="H11" s="28">
        <v>7.66</v>
      </c>
      <c r="I11" s="28">
        <f t="shared" si="6"/>
        <v>4.6149917355371901</v>
      </c>
      <c r="J11" s="40" t="s">
        <v>26</v>
      </c>
      <c r="K11" s="120"/>
      <c r="L11" s="120"/>
      <c r="M11" s="34">
        <f t="shared" si="7"/>
        <v>3</v>
      </c>
      <c r="N11" s="4">
        <v>11.6</v>
      </c>
      <c r="O11" s="4">
        <f t="shared" si="8"/>
        <v>106.30239999999999</v>
      </c>
      <c r="P11" s="4">
        <v>0</v>
      </c>
      <c r="Q11" s="4">
        <v>0</v>
      </c>
      <c r="R11" s="4">
        <f t="shared" si="9"/>
        <v>106.30239999999999</v>
      </c>
      <c r="S11" s="4">
        <v>352.81</v>
      </c>
      <c r="T11" s="4">
        <f t="shared" si="10"/>
        <v>30.130211728692498</v>
      </c>
      <c r="U11" s="35" t="s">
        <v>26</v>
      </c>
    </row>
    <row r="12" spans="1:21" ht="18" customHeight="1" x14ac:dyDescent="0.25">
      <c r="A12" s="39">
        <v>4</v>
      </c>
      <c r="B12" s="28" t="s">
        <v>60</v>
      </c>
      <c r="C12" s="28">
        <f t="shared" si="3"/>
        <v>1500</v>
      </c>
      <c r="D12" s="28">
        <f t="shared" si="0"/>
        <v>1350</v>
      </c>
      <c r="E12" s="28">
        <v>220</v>
      </c>
      <c r="F12" s="28">
        <f t="shared" si="4"/>
        <v>6.1363636363636367</v>
      </c>
      <c r="G12" s="65">
        <f t="shared" si="5"/>
        <v>114</v>
      </c>
      <c r="H12" s="28">
        <v>7.66</v>
      </c>
      <c r="I12" s="28">
        <f t="shared" si="6"/>
        <v>4.8713801652892563</v>
      </c>
      <c r="J12" s="40" t="s">
        <v>26</v>
      </c>
      <c r="K12" s="120"/>
      <c r="L12" s="120"/>
      <c r="M12" s="34">
        <f t="shared" si="7"/>
        <v>4</v>
      </c>
      <c r="N12" s="4">
        <v>11.6</v>
      </c>
      <c r="O12" s="4">
        <f t="shared" si="8"/>
        <v>106.30239999999999</v>
      </c>
      <c r="P12" s="4">
        <v>0</v>
      </c>
      <c r="Q12" s="4">
        <v>0</v>
      </c>
      <c r="R12" s="4">
        <f t="shared" si="9"/>
        <v>106.30239999999999</v>
      </c>
      <c r="S12" s="4">
        <v>352.81</v>
      </c>
      <c r="T12" s="4">
        <f t="shared" si="10"/>
        <v>30.130211728692498</v>
      </c>
      <c r="U12" s="35" t="s">
        <v>26</v>
      </c>
    </row>
    <row r="13" spans="1:21" ht="18" customHeight="1" x14ac:dyDescent="0.25">
      <c r="A13" s="39">
        <v>5</v>
      </c>
      <c r="B13" s="28" t="s">
        <v>60</v>
      </c>
      <c r="C13" s="28">
        <f t="shared" si="3"/>
        <v>1500</v>
      </c>
      <c r="D13" s="28">
        <f t="shared" si="0"/>
        <v>1350</v>
      </c>
      <c r="E13" s="28">
        <v>220</v>
      </c>
      <c r="F13" s="28">
        <f t="shared" si="4"/>
        <v>6.1363636363636367</v>
      </c>
      <c r="G13" s="65">
        <f t="shared" si="5"/>
        <v>116</v>
      </c>
      <c r="H13" s="28">
        <v>7.66</v>
      </c>
      <c r="I13" s="28">
        <f t="shared" si="6"/>
        <v>4.9568429752066114</v>
      </c>
      <c r="J13" s="40" t="s">
        <v>26</v>
      </c>
      <c r="K13" s="120"/>
      <c r="L13" s="120"/>
      <c r="M13" s="34">
        <f t="shared" si="7"/>
        <v>5</v>
      </c>
      <c r="N13" s="4">
        <v>11.6</v>
      </c>
      <c r="O13" s="4">
        <f t="shared" si="8"/>
        <v>106.30239999999999</v>
      </c>
      <c r="P13" s="4">
        <v>0</v>
      </c>
      <c r="Q13" s="4">
        <v>0</v>
      </c>
      <c r="R13" s="4">
        <f t="shared" si="9"/>
        <v>106.30239999999999</v>
      </c>
      <c r="S13" s="4">
        <v>352.81</v>
      </c>
      <c r="T13" s="4">
        <f t="shared" si="10"/>
        <v>30.130211728692498</v>
      </c>
      <c r="U13" s="35" t="s">
        <v>26</v>
      </c>
    </row>
    <row r="14" spans="1:21" ht="18" customHeight="1" x14ac:dyDescent="0.25">
      <c r="A14" s="39">
        <v>6</v>
      </c>
      <c r="B14" s="28" t="s">
        <v>60</v>
      </c>
      <c r="C14" s="28">
        <f t="shared" si="3"/>
        <v>1500</v>
      </c>
      <c r="D14" s="28">
        <f t="shared" si="0"/>
        <v>1350</v>
      </c>
      <c r="E14" s="28">
        <v>220</v>
      </c>
      <c r="F14" s="28">
        <f t="shared" si="4"/>
        <v>6.1363636363636367</v>
      </c>
      <c r="G14" s="65">
        <f t="shared" si="5"/>
        <v>123</v>
      </c>
      <c r="H14" s="28">
        <v>7.66</v>
      </c>
      <c r="I14" s="28">
        <f t="shared" si="6"/>
        <v>5.2559628099173565</v>
      </c>
      <c r="J14" s="40" t="s">
        <v>26</v>
      </c>
      <c r="K14" s="120"/>
      <c r="L14" s="120"/>
      <c r="M14" s="34">
        <f t="shared" si="7"/>
        <v>6</v>
      </c>
      <c r="N14" s="4">
        <v>11.6</v>
      </c>
      <c r="O14" s="4">
        <f t="shared" si="8"/>
        <v>106.30239999999999</v>
      </c>
      <c r="P14" s="4">
        <v>0</v>
      </c>
      <c r="Q14" s="4">
        <v>0</v>
      </c>
      <c r="R14" s="4">
        <f t="shared" si="9"/>
        <v>106.30239999999999</v>
      </c>
      <c r="S14" s="4">
        <v>352.81</v>
      </c>
      <c r="T14" s="4">
        <f t="shared" si="10"/>
        <v>30.130211728692498</v>
      </c>
      <c r="U14" s="35" t="s">
        <v>26</v>
      </c>
    </row>
    <row r="15" spans="1:21" ht="18" customHeight="1" x14ac:dyDescent="0.25">
      <c r="A15" s="39">
        <v>7</v>
      </c>
      <c r="B15" s="28" t="s">
        <v>60</v>
      </c>
      <c r="C15" s="28">
        <f t="shared" si="3"/>
        <v>1500</v>
      </c>
      <c r="D15" s="28">
        <f t="shared" si="0"/>
        <v>1350</v>
      </c>
      <c r="E15" s="28">
        <v>220</v>
      </c>
      <c r="F15" s="28">
        <f t="shared" si="4"/>
        <v>6.1363636363636367</v>
      </c>
      <c r="G15" s="65">
        <f t="shared" si="5"/>
        <v>89</v>
      </c>
      <c r="H15" s="28">
        <v>7.66</v>
      </c>
      <c r="I15" s="28">
        <f t="shared" si="6"/>
        <v>3.8030950413223144</v>
      </c>
      <c r="J15" s="40" t="s">
        <v>26</v>
      </c>
      <c r="K15" s="120"/>
      <c r="L15" s="120"/>
      <c r="M15" s="34">
        <f t="shared" si="7"/>
        <v>7</v>
      </c>
      <c r="N15" s="4">
        <v>11.6</v>
      </c>
      <c r="O15" s="4">
        <f t="shared" si="8"/>
        <v>106.30239999999999</v>
      </c>
      <c r="P15" s="4">
        <v>0</v>
      </c>
      <c r="Q15" s="4">
        <v>0</v>
      </c>
      <c r="R15" s="4">
        <f t="shared" si="9"/>
        <v>106.30239999999999</v>
      </c>
      <c r="S15" s="4">
        <v>352.81</v>
      </c>
      <c r="T15" s="4">
        <f t="shared" si="10"/>
        <v>30.130211728692498</v>
      </c>
      <c r="U15" s="35" t="s">
        <v>26</v>
      </c>
    </row>
    <row r="16" spans="1:21" ht="18" customHeight="1" x14ac:dyDescent="0.25">
      <c r="A16" s="39">
        <v>8</v>
      </c>
      <c r="B16" s="28" t="s">
        <v>60</v>
      </c>
      <c r="C16" s="28">
        <f t="shared" si="3"/>
        <v>1500</v>
      </c>
      <c r="D16" s="28">
        <f t="shared" si="0"/>
        <v>1350</v>
      </c>
      <c r="E16" s="28">
        <v>220</v>
      </c>
      <c r="F16" s="28">
        <f t="shared" si="4"/>
        <v>6.1363636363636367</v>
      </c>
      <c r="G16" s="65">
        <f t="shared" si="5"/>
        <v>94</v>
      </c>
      <c r="H16" s="28">
        <v>7.66</v>
      </c>
      <c r="I16" s="28">
        <f t="shared" si="6"/>
        <v>4.0167520661157026</v>
      </c>
      <c r="J16" s="40" t="s">
        <v>26</v>
      </c>
      <c r="K16" s="120"/>
      <c r="L16" s="120"/>
      <c r="M16" s="34">
        <f t="shared" si="7"/>
        <v>8</v>
      </c>
      <c r="N16" s="4">
        <v>11.6</v>
      </c>
      <c r="O16" s="4">
        <f t="shared" si="8"/>
        <v>106.30239999999999</v>
      </c>
      <c r="P16" s="4">
        <v>0</v>
      </c>
      <c r="Q16" s="4">
        <v>0</v>
      </c>
      <c r="R16" s="4">
        <f t="shared" si="9"/>
        <v>106.30239999999999</v>
      </c>
      <c r="S16" s="4">
        <v>352.81</v>
      </c>
      <c r="T16" s="4">
        <f t="shared" si="10"/>
        <v>30.130211728692498</v>
      </c>
      <c r="U16" s="35" t="s">
        <v>26</v>
      </c>
    </row>
    <row r="17" spans="1:21" ht="14.4" x14ac:dyDescent="0.25">
      <c r="A17" s="39">
        <v>9</v>
      </c>
      <c r="B17" s="28" t="s">
        <v>60</v>
      </c>
      <c r="C17" s="28">
        <f t="shared" si="3"/>
        <v>1500</v>
      </c>
      <c r="D17" s="28">
        <f t="shared" si="0"/>
        <v>1350</v>
      </c>
      <c r="E17" s="28">
        <v>220</v>
      </c>
      <c r="F17" s="28">
        <f t="shared" si="4"/>
        <v>6.1363636363636367</v>
      </c>
      <c r="G17" s="65">
        <f t="shared" si="5"/>
        <v>149</v>
      </c>
      <c r="H17" s="28">
        <v>7.66</v>
      </c>
      <c r="I17" s="28">
        <f t="shared" si="6"/>
        <v>6.3669793388429756</v>
      </c>
      <c r="J17" s="40" t="s">
        <v>26</v>
      </c>
      <c r="K17" s="120"/>
      <c r="L17" s="120"/>
      <c r="M17" s="34">
        <f t="shared" si="7"/>
        <v>9</v>
      </c>
      <c r="N17" s="4">
        <v>11.6</v>
      </c>
      <c r="O17" s="4">
        <f t="shared" si="8"/>
        <v>106.30239999999999</v>
      </c>
      <c r="P17" s="4">
        <v>0</v>
      </c>
      <c r="Q17" s="4">
        <v>0</v>
      </c>
      <c r="R17" s="4">
        <f t="shared" si="9"/>
        <v>106.30239999999999</v>
      </c>
      <c r="S17" s="4">
        <v>352.81</v>
      </c>
      <c r="T17" s="4">
        <f t="shared" si="10"/>
        <v>30.130211728692498</v>
      </c>
      <c r="U17" s="35" t="s">
        <v>26</v>
      </c>
    </row>
    <row r="18" spans="1:21" ht="14.4" x14ac:dyDescent="0.25">
      <c r="A18" s="39">
        <v>10</v>
      </c>
      <c r="B18" s="28" t="s">
        <v>60</v>
      </c>
      <c r="C18" s="28">
        <f t="shared" si="3"/>
        <v>1500</v>
      </c>
      <c r="D18" s="28">
        <f t="shared" si="0"/>
        <v>1350</v>
      </c>
      <c r="E18" s="28">
        <v>220</v>
      </c>
      <c r="F18" s="28">
        <f t="shared" si="4"/>
        <v>6.1363636363636367</v>
      </c>
      <c r="G18" s="65">
        <f t="shared" si="5"/>
        <v>155</v>
      </c>
      <c r="H18" s="28">
        <v>7.66</v>
      </c>
      <c r="I18" s="28">
        <f t="shared" si="6"/>
        <v>6.6233677685950418</v>
      </c>
      <c r="J18" s="40" t="s">
        <v>26</v>
      </c>
      <c r="K18" s="120"/>
      <c r="L18" s="120"/>
      <c r="M18" s="34">
        <f t="shared" si="7"/>
        <v>10</v>
      </c>
      <c r="N18" s="4">
        <v>11.6</v>
      </c>
      <c r="O18" s="4">
        <f t="shared" si="8"/>
        <v>106.30239999999999</v>
      </c>
      <c r="P18" s="4">
        <v>0</v>
      </c>
      <c r="Q18" s="4">
        <v>0</v>
      </c>
      <c r="R18" s="4">
        <f t="shared" si="9"/>
        <v>106.30239999999999</v>
      </c>
      <c r="S18" s="4">
        <v>352.81</v>
      </c>
      <c r="T18" s="4">
        <f t="shared" si="10"/>
        <v>30.130211728692498</v>
      </c>
      <c r="U18" s="35" t="s">
        <v>26</v>
      </c>
    </row>
    <row r="19" spans="1:21" ht="14.4" x14ac:dyDescent="0.25">
      <c r="A19" s="39">
        <v>11</v>
      </c>
      <c r="B19" s="28" t="s">
        <v>60</v>
      </c>
      <c r="C19" s="28">
        <f t="shared" si="3"/>
        <v>800</v>
      </c>
      <c r="D19" s="28">
        <f t="shared" si="0"/>
        <v>720</v>
      </c>
      <c r="E19" s="28">
        <v>220</v>
      </c>
      <c r="F19" s="28">
        <f t="shared" si="4"/>
        <v>3.2727272727272729</v>
      </c>
      <c r="G19" s="65">
        <f t="shared" si="5"/>
        <v>4</v>
      </c>
      <c r="H19" s="28">
        <v>7.66</v>
      </c>
      <c r="I19" s="28">
        <f t="shared" si="6"/>
        <v>9.1160330578512402E-2</v>
      </c>
      <c r="J19" s="40" t="s">
        <v>26</v>
      </c>
      <c r="K19" s="120"/>
      <c r="L19" s="120"/>
      <c r="M19" s="34">
        <f t="shared" si="7"/>
        <v>11</v>
      </c>
      <c r="N19" s="4">
        <v>11.6</v>
      </c>
      <c r="O19" s="4">
        <f t="shared" si="8"/>
        <v>106.30239999999999</v>
      </c>
      <c r="P19" s="4">
        <v>0</v>
      </c>
      <c r="Q19" s="4">
        <v>0</v>
      </c>
      <c r="R19" s="4">
        <f t="shared" si="9"/>
        <v>106.30239999999999</v>
      </c>
      <c r="S19" s="4">
        <v>352.81</v>
      </c>
      <c r="T19" s="4">
        <f t="shared" si="10"/>
        <v>30.130211728692498</v>
      </c>
      <c r="U19" s="35" t="s">
        <v>26</v>
      </c>
    </row>
    <row r="20" spans="1:21" ht="14.4" x14ac:dyDescent="0.25">
      <c r="A20" s="39">
        <v>12</v>
      </c>
      <c r="B20" s="28" t="s">
        <v>60</v>
      </c>
      <c r="C20" s="28">
        <f t="shared" si="3"/>
        <v>1000</v>
      </c>
      <c r="D20" s="28">
        <f t="shared" si="0"/>
        <v>900</v>
      </c>
      <c r="E20" s="28">
        <v>220</v>
      </c>
      <c r="F20" s="28">
        <f t="shared" si="4"/>
        <v>4.0909090909090908</v>
      </c>
      <c r="G20" s="65">
        <f t="shared" si="5"/>
        <v>5</v>
      </c>
      <c r="H20" s="28">
        <v>7.66</v>
      </c>
      <c r="I20" s="28">
        <f t="shared" si="6"/>
        <v>0.14243801652892563</v>
      </c>
      <c r="J20" s="40" t="s">
        <v>26</v>
      </c>
      <c r="K20" s="120"/>
      <c r="L20" s="120"/>
      <c r="M20" s="34">
        <f t="shared" si="7"/>
        <v>12</v>
      </c>
      <c r="N20" s="4">
        <v>11.6</v>
      </c>
      <c r="O20" s="4">
        <f t="shared" si="8"/>
        <v>106.30239999999999</v>
      </c>
      <c r="P20" s="4">
        <v>0</v>
      </c>
      <c r="Q20" s="4">
        <v>0</v>
      </c>
      <c r="R20" s="4">
        <f t="shared" si="9"/>
        <v>106.30239999999999</v>
      </c>
      <c r="S20" s="4">
        <v>352.81</v>
      </c>
      <c r="T20" s="4">
        <f t="shared" si="10"/>
        <v>30.130211728692498</v>
      </c>
      <c r="U20" s="35" t="s">
        <v>26</v>
      </c>
    </row>
    <row r="21" spans="1:21" ht="14.4" x14ac:dyDescent="0.25">
      <c r="A21" s="39">
        <v>13</v>
      </c>
      <c r="B21" s="28" t="s">
        <v>60</v>
      </c>
      <c r="C21" s="28">
        <f t="shared" si="3"/>
        <v>600</v>
      </c>
      <c r="D21" s="28">
        <f t="shared" si="0"/>
        <v>540</v>
      </c>
      <c r="E21" s="28">
        <v>220</v>
      </c>
      <c r="F21" s="28">
        <f t="shared" si="4"/>
        <v>2.4545454545454546</v>
      </c>
      <c r="G21" s="65">
        <f t="shared" si="5"/>
        <v>3</v>
      </c>
      <c r="H21" s="28">
        <v>7.66</v>
      </c>
      <c r="I21" s="28">
        <f t="shared" si="6"/>
        <v>5.1277685950413224E-2</v>
      </c>
      <c r="J21" s="40" t="s">
        <v>26</v>
      </c>
      <c r="K21" s="120"/>
      <c r="L21" s="120"/>
      <c r="M21" s="34">
        <f t="shared" si="7"/>
        <v>13</v>
      </c>
      <c r="N21" s="4">
        <v>11.6</v>
      </c>
      <c r="O21" s="4">
        <f t="shared" si="8"/>
        <v>106.30239999999999</v>
      </c>
      <c r="P21" s="4">
        <v>0</v>
      </c>
      <c r="Q21" s="4">
        <v>0</v>
      </c>
      <c r="R21" s="4">
        <f t="shared" si="9"/>
        <v>106.30239999999999</v>
      </c>
      <c r="S21" s="4">
        <v>352.81</v>
      </c>
      <c r="T21" s="4">
        <f t="shared" si="10"/>
        <v>30.130211728692498</v>
      </c>
      <c r="U21" s="35" t="s">
        <v>26</v>
      </c>
    </row>
    <row r="22" spans="1:21" ht="14.4" x14ac:dyDescent="0.25">
      <c r="A22" s="39">
        <v>14</v>
      </c>
      <c r="B22" s="28" t="s">
        <v>60</v>
      </c>
      <c r="C22" s="28">
        <f t="shared" si="3"/>
        <v>600</v>
      </c>
      <c r="D22" s="28">
        <f t="shared" si="0"/>
        <v>540</v>
      </c>
      <c r="E22" s="28">
        <v>220</v>
      </c>
      <c r="F22" s="28">
        <f t="shared" si="4"/>
        <v>2.4545454545454546</v>
      </c>
      <c r="G22" s="65">
        <f t="shared" si="5"/>
        <v>3</v>
      </c>
      <c r="H22" s="28">
        <v>7.66</v>
      </c>
      <c r="I22" s="28">
        <f t="shared" si="6"/>
        <v>5.1277685950413224E-2</v>
      </c>
      <c r="J22" s="40" t="s">
        <v>26</v>
      </c>
      <c r="K22" s="120"/>
      <c r="L22" s="120"/>
      <c r="M22" s="34">
        <f t="shared" si="7"/>
        <v>14</v>
      </c>
      <c r="N22" s="4">
        <v>11.6</v>
      </c>
      <c r="O22" s="4">
        <f t="shared" si="8"/>
        <v>106.30239999999999</v>
      </c>
      <c r="P22" s="4">
        <v>0</v>
      </c>
      <c r="Q22" s="4">
        <v>0</v>
      </c>
      <c r="R22" s="4">
        <f t="shared" si="9"/>
        <v>106.30239999999999</v>
      </c>
      <c r="S22" s="4">
        <v>352.81</v>
      </c>
      <c r="T22" s="4">
        <f t="shared" si="10"/>
        <v>30.130211728692498</v>
      </c>
      <c r="U22" s="35" t="s">
        <v>26</v>
      </c>
    </row>
    <row r="23" spans="1:21" s="48" customFormat="1" ht="14.4" x14ac:dyDescent="0.25">
      <c r="A23" s="39">
        <v>15</v>
      </c>
      <c r="B23" s="28" t="s">
        <v>60</v>
      </c>
      <c r="C23" s="28">
        <f t="shared" si="3"/>
        <v>600</v>
      </c>
      <c r="D23" s="28">
        <f t="shared" si="0"/>
        <v>540</v>
      </c>
      <c r="E23" s="28">
        <v>220</v>
      </c>
      <c r="F23" s="28">
        <f t="shared" si="4"/>
        <v>2.4545454545454546</v>
      </c>
      <c r="G23" s="65">
        <f t="shared" si="5"/>
        <v>3</v>
      </c>
      <c r="H23" s="28">
        <v>7.66</v>
      </c>
      <c r="I23" s="28">
        <f t="shared" si="6"/>
        <v>5.1277685950413224E-2</v>
      </c>
      <c r="J23" s="40" t="s">
        <v>26</v>
      </c>
      <c r="K23" s="120"/>
      <c r="L23" s="120"/>
      <c r="M23" s="34">
        <f t="shared" si="7"/>
        <v>15</v>
      </c>
      <c r="N23" s="4">
        <v>11.6</v>
      </c>
      <c r="O23" s="4">
        <f t="shared" si="8"/>
        <v>106.30239999999999</v>
      </c>
      <c r="P23" s="4">
        <v>0</v>
      </c>
      <c r="Q23" s="4">
        <v>0</v>
      </c>
      <c r="R23" s="4">
        <f t="shared" si="9"/>
        <v>106.30239999999999</v>
      </c>
      <c r="S23" s="4">
        <v>352.81</v>
      </c>
      <c r="T23" s="4">
        <f t="shared" si="10"/>
        <v>30.130211728692498</v>
      </c>
      <c r="U23" s="35" t="s">
        <v>26</v>
      </c>
    </row>
    <row r="24" spans="1:21" s="48" customFormat="1" ht="14.4" x14ac:dyDescent="0.25">
      <c r="A24" s="39">
        <v>16</v>
      </c>
      <c r="B24" s="28" t="s">
        <v>60</v>
      </c>
      <c r="C24" s="28">
        <f t="shared" si="3"/>
        <v>600</v>
      </c>
      <c r="D24" s="28">
        <f t="shared" si="0"/>
        <v>540</v>
      </c>
      <c r="E24" s="28">
        <v>220</v>
      </c>
      <c r="F24" s="28"/>
      <c r="G24" s="65">
        <f t="shared" si="5"/>
        <v>3</v>
      </c>
      <c r="H24" s="28">
        <v>7.66</v>
      </c>
      <c r="I24" s="28">
        <f t="shared" si="6"/>
        <v>0</v>
      </c>
      <c r="J24" s="40" t="s">
        <v>26</v>
      </c>
      <c r="K24" s="120"/>
      <c r="L24" s="120"/>
      <c r="M24" s="34">
        <f t="shared" si="7"/>
        <v>16</v>
      </c>
      <c r="N24" s="4">
        <v>11.6</v>
      </c>
      <c r="O24" s="4">
        <f t="shared" si="8"/>
        <v>106.30239999999999</v>
      </c>
      <c r="P24" s="4">
        <v>0</v>
      </c>
      <c r="Q24" s="4">
        <v>0</v>
      </c>
      <c r="R24" s="4">
        <f t="shared" si="9"/>
        <v>106.30239999999999</v>
      </c>
      <c r="S24" s="4">
        <v>352.81</v>
      </c>
      <c r="T24" s="4">
        <f t="shared" si="10"/>
        <v>30.130211728692498</v>
      </c>
      <c r="U24" s="35" t="s">
        <v>26</v>
      </c>
    </row>
    <row r="25" spans="1:21" ht="14.4" x14ac:dyDescent="0.25">
      <c r="A25" s="39">
        <v>17</v>
      </c>
      <c r="B25" s="28" t="s">
        <v>60</v>
      </c>
      <c r="C25" s="28">
        <f t="shared" si="3"/>
        <v>400</v>
      </c>
      <c r="D25" s="28">
        <f t="shared" si="0"/>
        <v>360</v>
      </c>
      <c r="E25" s="28">
        <v>220</v>
      </c>
      <c r="F25" s="28">
        <f t="shared" si="4"/>
        <v>1.6363636363636365</v>
      </c>
      <c r="G25" s="65">
        <f t="shared" si="5"/>
        <v>2</v>
      </c>
      <c r="H25" s="28">
        <v>7.66</v>
      </c>
      <c r="I25" s="28">
        <f t="shared" si="6"/>
        <v>2.2790082644628101E-2</v>
      </c>
      <c r="J25" s="40" t="s">
        <v>26</v>
      </c>
      <c r="K25" s="121"/>
      <c r="L25" s="121"/>
      <c r="M25" s="34">
        <f t="shared" si="7"/>
        <v>17</v>
      </c>
      <c r="N25" s="4">
        <v>11.6</v>
      </c>
      <c r="O25" s="4">
        <f t="shared" si="8"/>
        <v>106.30239999999999</v>
      </c>
      <c r="P25" s="4">
        <v>0</v>
      </c>
      <c r="Q25" s="4">
        <v>0</v>
      </c>
      <c r="R25" s="4">
        <f t="shared" si="9"/>
        <v>106.30239999999999</v>
      </c>
      <c r="S25" s="4">
        <v>352.81</v>
      </c>
      <c r="T25" s="4">
        <f t="shared" si="10"/>
        <v>30.130211728692498</v>
      </c>
      <c r="U25" s="35" t="s">
        <v>26</v>
      </c>
    </row>
    <row r="26" spans="1:21" ht="14.4" x14ac:dyDescent="0.25">
      <c r="A26" s="39">
        <v>18</v>
      </c>
      <c r="B26" s="28" t="s">
        <v>60</v>
      </c>
      <c r="C26" s="28">
        <f t="shared" si="3"/>
        <v>400</v>
      </c>
      <c r="D26" s="28">
        <f t="shared" si="0"/>
        <v>360</v>
      </c>
      <c r="E26" s="28">
        <v>220</v>
      </c>
      <c r="F26" s="28">
        <f t="shared" si="4"/>
        <v>1.6363636363636365</v>
      </c>
      <c r="G26" s="65">
        <f t="shared" si="5"/>
        <v>2</v>
      </c>
      <c r="H26" s="28">
        <v>7.66</v>
      </c>
      <c r="I26" s="28">
        <f t="shared" si="6"/>
        <v>2.2790082644628101E-2</v>
      </c>
      <c r="J26" s="40" t="s">
        <v>26</v>
      </c>
      <c r="K26" s="121"/>
      <c r="L26" s="121"/>
      <c r="M26" s="34">
        <f t="shared" si="7"/>
        <v>18</v>
      </c>
      <c r="N26" s="4">
        <v>11.6</v>
      </c>
      <c r="O26" s="4">
        <f t="shared" si="8"/>
        <v>106.30239999999999</v>
      </c>
      <c r="P26" s="4">
        <v>0</v>
      </c>
      <c r="Q26" s="4">
        <v>0</v>
      </c>
      <c r="R26" s="4">
        <f t="shared" si="9"/>
        <v>106.30239999999999</v>
      </c>
      <c r="S26" s="4">
        <v>352.81</v>
      </c>
      <c r="T26" s="4">
        <f t="shared" si="10"/>
        <v>30.130211728692498</v>
      </c>
      <c r="U26" s="35" t="s">
        <v>26</v>
      </c>
    </row>
    <row r="27" spans="1:21" x14ac:dyDescent="0.25">
      <c r="K27" s="10"/>
      <c r="L27" s="10"/>
    </row>
    <row r="28" spans="1:21" x14ac:dyDescent="0.25">
      <c r="K28" s="10"/>
      <c r="L28" s="10"/>
    </row>
    <row r="29" spans="1:21" x14ac:dyDescent="0.25">
      <c r="G29" s="10"/>
      <c r="K29" s="10"/>
      <c r="L29" s="10"/>
    </row>
    <row r="30" spans="1:21" x14ac:dyDescent="0.25">
      <c r="G30" s="10"/>
      <c r="K30" s="10"/>
      <c r="L30" s="10"/>
    </row>
    <row r="31" spans="1:21" x14ac:dyDescent="0.25">
      <c r="G31" s="10"/>
      <c r="K31" s="10"/>
      <c r="L31" s="10"/>
    </row>
    <row r="32" spans="1:21" x14ac:dyDescent="0.25">
      <c r="G32" s="10"/>
      <c r="K32" s="10"/>
      <c r="L32" s="10"/>
    </row>
    <row r="33" spans="3:12" x14ac:dyDescent="0.25">
      <c r="G33" s="10"/>
      <c r="K33" s="10"/>
      <c r="L33" s="10"/>
    </row>
    <row r="34" spans="3:12" x14ac:dyDescent="0.25">
      <c r="C34" s="158" t="s">
        <v>85</v>
      </c>
      <c r="D34" s="158"/>
      <c r="E34" s="158"/>
      <c r="G34" s="10"/>
      <c r="K34" s="10"/>
      <c r="L34" s="10"/>
    </row>
    <row r="35" spans="3:12" x14ac:dyDescent="0.25">
      <c r="C35" s="158"/>
      <c r="D35" s="158"/>
      <c r="E35" s="158"/>
      <c r="G35" s="10"/>
      <c r="K35" s="10"/>
      <c r="L35" s="10"/>
    </row>
    <row r="36" spans="3:12" x14ac:dyDescent="0.25">
      <c r="C36" s="61" t="s">
        <v>86</v>
      </c>
      <c r="D36" s="61" t="s">
        <v>72</v>
      </c>
      <c r="E36" s="61" t="s">
        <v>73</v>
      </c>
      <c r="G36" s="10"/>
      <c r="K36" s="10"/>
      <c r="L36" s="10"/>
    </row>
    <row r="37" spans="3:12" x14ac:dyDescent="0.25">
      <c r="C37" s="63">
        <v>1</v>
      </c>
      <c r="D37" s="159" t="s">
        <v>96</v>
      </c>
      <c r="E37" s="159"/>
      <c r="F37" s="10">
        <v>1500</v>
      </c>
      <c r="G37" s="10"/>
      <c r="K37" s="10"/>
      <c r="L37" s="10"/>
    </row>
    <row r="38" spans="3:12" x14ac:dyDescent="0.25">
      <c r="C38" s="63">
        <v>2</v>
      </c>
      <c r="D38" s="159"/>
      <c r="E38" s="159"/>
      <c r="F38" s="10">
        <v>1500</v>
      </c>
      <c r="G38" s="10"/>
      <c r="K38" s="10"/>
      <c r="L38" s="10"/>
    </row>
    <row r="39" spans="3:12" x14ac:dyDescent="0.25">
      <c r="C39" s="63">
        <v>3</v>
      </c>
      <c r="D39" s="159"/>
      <c r="E39" s="159"/>
      <c r="F39" s="10">
        <v>1500</v>
      </c>
      <c r="G39" s="10"/>
      <c r="K39" s="10"/>
      <c r="L39" s="10"/>
    </row>
    <row r="40" spans="3:12" x14ac:dyDescent="0.25">
      <c r="C40" s="63">
        <v>4</v>
      </c>
      <c r="D40" s="159"/>
      <c r="E40" s="159"/>
      <c r="F40" s="10">
        <v>1500</v>
      </c>
      <c r="G40" s="10"/>
      <c r="K40" s="10"/>
      <c r="L40" s="10"/>
    </row>
    <row r="41" spans="3:12" x14ac:dyDescent="0.25">
      <c r="C41" s="63">
        <v>5</v>
      </c>
      <c r="D41" s="159"/>
      <c r="E41" s="159"/>
      <c r="F41" s="10">
        <v>1500</v>
      </c>
      <c r="G41" s="10"/>
      <c r="K41" s="10"/>
      <c r="L41" s="10"/>
    </row>
    <row r="42" spans="3:12" x14ac:dyDescent="0.25">
      <c r="C42" s="63">
        <v>6</v>
      </c>
      <c r="D42" s="159"/>
      <c r="E42" s="159"/>
      <c r="F42" s="10">
        <v>1500</v>
      </c>
      <c r="G42" s="10"/>
      <c r="K42" s="10"/>
      <c r="L42" s="10"/>
    </row>
    <row r="43" spans="3:12" x14ac:dyDescent="0.25">
      <c r="C43" s="63">
        <v>7</v>
      </c>
      <c r="D43" s="159"/>
      <c r="E43" s="159"/>
      <c r="F43" s="10">
        <v>1500</v>
      </c>
      <c r="G43" s="10"/>
      <c r="K43" s="10"/>
      <c r="L43" s="10"/>
    </row>
    <row r="44" spans="3:12" x14ac:dyDescent="0.25">
      <c r="C44" s="63">
        <v>8</v>
      </c>
      <c r="D44" s="159"/>
      <c r="E44" s="159"/>
      <c r="F44" s="10">
        <v>1500</v>
      </c>
      <c r="G44" s="10"/>
      <c r="K44" s="10"/>
      <c r="L44" s="10"/>
    </row>
    <row r="45" spans="3:12" x14ac:dyDescent="0.25">
      <c r="C45" s="63">
        <v>9</v>
      </c>
      <c r="D45" s="159"/>
      <c r="E45" s="159"/>
      <c r="F45" s="10">
        <v>1500</v>
      </c>
      <c r="G45" s="10"/>
      <c r="K45" s="10"/>
      <c r="L45" s="10"/>
    </row>
    <row r="46" spans="3:12" x14ac:dyDescent="0.25">
      <c r="C46" s="63">
        <v>10</v>
      </c>
      <c r="D46" s="159"/>
      <c r="E46" s="159"/>
      <c r="F46" s="10">
        <v>1500</v>
      </c>
      <c r="G46" s="10"/>
      <c r="K46" s="10"/>
      <c r="L46" s="10"/>
    </row>
    <row r="47" spans="3:12" x14ac:dyDescent="0.25">
      <c r="C47" s="63">
        <v>11</v>
      </c>
      <c r="D47" s="63"/>
      <c r="E47" s="63">
        <v>4</v>
      </c>
      <c r="F47" s="10">
        <f>I72*200</f>
        <v>800</v>
      </c>
      <c r="G47" s="10"/>
      <c r="K47" s="10"/>
      <c r="L47" s="10"/>
    </row>
    <row r="48" spans="3:12" x14ac:dyDescent="0.25">
      <c r="C48" s="63">
        <v>12</v>
      </c>
      <c r="D48" s="63"/>
      <c r="E48" s="63">
        <v>5</v>
      </c>
      <c r="F48" s="10">
        <f t="shared" ref="F48:F54" si="11">I73*200</f>
        <v>1000</v>
      </c>
      <c r="G48" s="10"/>
      <c r="K48" s="10"/>
      <c r="L48" s="10"/>
    </row>
    <row r="49" spans="3:18" x14ac:dyDescent="0.25">
      <c r="C49" s="68"/>
      <c r="D49" s="68"/>
      <c r="E49" s="68"/>
      <c r="F49" s="10">
        <f t="shared" si="11"/>
        <v>600</v>
      </c>
      <c r="G49" s="10"/>
      <c r="K49" s="10"/>
      <c r="L49" s="10"/>
    </row>
    <row r="50" spans="3:18" x14ac:dyDescent="0.25">
      <c r="C50" s="68"/>
      <c r="D50" s="68"/>
      <c r="E50" s="68"/>
      <c r="F50" s="10">
        <f t="shared" si="11"/>
        <v>600</v>
      </c>
      <c r="G50" s="10"/>
      <c r="K50" s="10"/>
      <c r="L50" s="10"/>
    </row>
    <row r="51" spans="3:18" x14ac:dyDescent="0.25">
      <c r="C51" s="68"/>
      <c r="D51" s="68"/>
      <c r="E51" s="68"/>
      <c r="F51" s="10">
        <f t="shared" si="11"/>
        <v>600</v>
      </c>
      <c r="G51" s="10"/>
      <c r="K51" s="10"/>
      <c r="L51" s="10"/>
    </row>
    <row r="52" spans="3:18" x14ac:dyDescent="0.25">
      <c r="C52" s="68"/>
      <c r="D52" s="68"/>
      <c r="E52" s="68"/>
      <c r="F52" s="10">
        <f t="shared" si="11"/>
        <v>600</v>
      </c>
      <c r="G52" s="10"/>
      <c r="K52" s="10"/>
      <c r="L52" s="10"/>
    </row>
    <row r="53" spans="3:18" x14ac:dyDescent="0.25">
      <c r="F53" s="10">
        <f t="shared" si="11"/>
        <v>400</v>
      </c>
      <c r="K53" s="10"/>
      <c r="L53" s="10"/>
      <c r="O53" s="63">
        <v>13</v>
      </c>
      <c r="P53" s="63"/>
      <c r="Q53" s="63">
        <v>3</v>
      </c>
      <c r="R53" s="10">
        <f t="shared" ref="R53:R60" si="12">Q53*200</f>
        <v>600</v>
      </c>
    </row>
    <row r="54" spans="3:18" x14ac:dyDescent="0.25">
      <c r="F54" s="10">
        <f t="shared" si="11"/>
        <v>400</v>
      </c>
      <c r="K54" s="10"/>
      <c r="L54" s="10"/>
      <c r="O54" s="63"/>
      <c r="P54" s="63"/>
      <c r="Q54" s="63"/>
    </row>
    <row r="55" spans="3:18" x14ac:dyDescent="0.25">
      <c r="K55" s="10"/>
      <c r="L55" s="10"/>
      <c r="O55" s="63"/>
      <c r="P55" s="63"/>
      <c r="Q55" s="63"/>
    </row>
    <row r="56" spans="3:18" x14ac:dyDescent="0.25">
      <c r="K56" s="10"/>
      <c r="L56" s="10"/>
      <c r="O56" s="63"/>
      <c r="P56" s="63"/>
      <c r="Q56" s="63"/>
    </row>
    <row r="57" spans="3:18" ht="14.4" thickBot="1" x14ac:dyDescent="0.3">
      <c r="K57" s="10"/>
      <c r="L57" s="10"/>
      <c r="O57" s="63">
        <v>14</v>
      </c>
      <c r="P57" s="63"/>
      <c r="Q57" s="63">
        <v>3</v>
      </c>
      <c r="R57" s="10">
        <f t="shared" si="12"/>
        <v>600</v>
      </c>
    </row>
    <row r="58" spans="3:18" x14ac:dyDescent="0.25">
      <c r="D58" s="122" t="s">
        <v>77</v>
      </c>
      <c r="E58" s="123"/>
      <c r="F58" s="123"/>
      <c r="G58" s="123"/>
      <c r="H58" s="123"/>
      <c r="I58" s="124"/>
      <c r="K58" s="10"/>
      <c r="L58" s="10"/>
      <c r="O58" s="63">
        <v>15</v>
      </c>
      <c r="P58" s="63"/>
      <c r="Q58" s="63">
        <v>3</v>
      </c>
      <c r="R58" s="10">
        <f t="shared" si="12"/>
        <v>600</v>
      </c>
    </row>
    <row r="59" spans="3:18" x14ac:dyDescent="0.25">
      <c r="D59" s="125"/>
      <c r="E59" s="126"/>
      <c r="F59" s="126"/>
      <c r="G59" s="126"/>
      <c r="H59" s="126"/>
      <c r="I59" s="127"/>
      <c r="K59" s="10"/>
      <c r="L59" s="10"/>
      <c r="O59" s="63">
        <v>16</v>
      </c>
      <c r="P59" s="63"/>
      <c r="Q59" s="63">
        <v>3</v>
      </c>
      <c r="R59" s="10">
        <f t="shared" si="12"/>
        <v>600</v>
      </c>
    </row>
    <row r="60" spans="3:18" x14ac:dyDescent="0.25">
      <c r="D60" s="128"/>
      <c r="E60" s="129"/>
      <c r="F60" s="129"/>
      <c r="G60" s="129"/>
      <c r="H60" s="129"/>
      <c r="I60" s="130"/>
      <c r="K60" s="10"/>
      <c r="L60" s="10"/>
      <c r="O60" s="63">
        <v>17</v>
      </c>
      <c r="P60" s="63"/>
      <c r="Q60" s="63">
        <v>2</v>
      </c>
      <c r="R60" s="10">
        <f t="shared" si="12"/>
        <v>400</v>
      </c>
    </row>
    <row r="61" spans="3:18" x14ac:dyDescent="0.25">
      <c r="D61" s="14" t="s">
        <v>78</v>
      </c>
      <c r="E61" s="12" t="s">
        <v>72</v>
      </c>
      <c r="F61" s="12" t="s">
        <v>73</v>
      </c>
      <c r="G61" s="66"/>
      <c r="H61" s="12"/>
      <c r="I61" s="19" t="s">
        <v>75</v>
      </c>
      <c r="K61" s="10"/>
      <c r="L61" s="10"/>
    </row>
    <row r="62" spans="3:18" x14ac:dyDescent="0.25">
      <c r="D62" s="91">
        <v>1</v>
      </c>
      <c r="E62" s="92">
        <v>97</v>
      </c>
      <c r="F62" s="92">
        <v>1</v>
      </c>
      <c r="G62" s="93"/>
      <c r="H62" s="92"/>
      <c r="I62" s="94">
        <f>E62+(F62*2)</f>
        <v>99</v>
      </c>
      <c r="K62" s="10"/>
      <c r="L62" s="10"/>
    </row>
    <row r="63" spans="3:18" ht="14.4" thickBot="1" x14ac:dyDescent="0.3">
      <c r="D63" s="91">
        <v>2</v>
      </c>
      <c r="E63" s="92">
        <v>92</v>
      </c>
      <c r="F63" s="92">
        <v>1</v>
      </c>
      <c r="G63" s="93"/>
      <c r="H63" s="92"/>
      <c r="I63" s="94">
        <f t="shared" ref="I63:I71" si="13">E63+(F63*2)</f>
        <v>94</v>
      </c>
      <c r="K63" s="10"/>
      <c r="L63" s="10"/>
    </row>
    <row r="64" spans="3:18" x14ac:dyDescent="0.25">
      <c r="D64" s="91">
        <v>3</v>
      </c>
      <c r="E64" s="92">
        <v>106</v>
      </c>
      <c r="F64" s="92">
        <v>1</v>
      </c>
      <c r="G64" s="93"/>
      <c r="H64" s="92"/>
      <c r="I64" s="94">
        <f t="shared" si="13"/>
        <v>108</v>
      </c>
      <c r="K64" s="24" t="s">
        <v>72</v>
      </c>
      <c r="L64" s="25" t="s">
        <v>79</v>
      </c>
    </row>
    <row r="65" spans="4:12" ht="14.4" thickBot="1" x14ac:dyDescent="0.3">
      <c r="D65" s="91">
        <v>4</v>
      </c>
      <c r="E65" s="92">
        <v>112</v>
      </c>
      <c r="F65" s="92">
        <v>1</v>
      </c>
      <c r="G65" s="93"/>
      <c r="H65" s="92"/>
      <c r="I65" s="94">
        <f t="shared" si="13"/>
        <v>114</v>
      </c>
      <c r="K65" s="22" t="s">
        <v>73</v>
      </c>
      <c r="L65" s="23" t="s">
        <v>80</v>
      </c>
    </row>
    <row r="66" spans="4:12" x14ac:dyDescent="0.25">
      <c r="D66" s="91">
        <v>5</v>
      </c>
      <c r="E66" s="92">
        <v>114</v>
      </c>
      <c r="F66" s="92">
        <v>1</v>
      </c>
      <c r="G66" s="93"/>
      <c r="H66" s="92"/>
      <c r="I66" s="94">
        <f t="shared" si="13"/>
        <v>116</v>
      </c>
      <c r="K66" s="10"/>
      <c r="L66" s="10"/>
    </row>
    <row r="67" spans="4:12" x14ac:dyDescent="0.25">
      <c r="D67" s="91">
        <v>6</v>
      </c>
      <c r="E67" s="92">
        <v>121</v>
      </c>
      <c r="F67" s="92">
        <v>1</v>
      </c>
      <c r="G67" s="93"/>
      <c r="H67" s="92"/>
      <c r="I67" s="94">
        <f t="shared" si="13"/>
        <v>123</v>
      </c>
      <c r="K67" s="10"/>
      <c r="L67" s="10"/>
    </row>
    <row r="68" spans="4:12" x14ac:dyDescent="0.25">
      <c r="D68" s="91">
        <v>7</v>
      </c>
      <c r="E68" s="92">
        <v>87</v>
      </c>
      <c r="F68" s="92">
        <v>1</v>
      </c>
      <c r="G68" s="93"/>
      <c r="H68" s="92"/>
      <c r="I68" s="94">
        <f t="shared" si="13"/>
        <v>89</v>
      </c>
      <c r="K68" s="10"/>
      <c r="L68" s="10"/>
    </row>
    <row r="69" spans="4:12" x14ac:dyDescent="0.25">
      <c r="D69" s="91">
        <v>8</v>
      </c>
      <c r="E69" s="92">
        <v>92</v>
      </c>
      <c r="F69" s="92">
        <v>1</v>
      </c>
      <c r="G69" s="93"/>
      <c r="H69" s="92"/>
      <c r="I69" s="94">
        <f t="shared" si="13"/>
        <v>94</v>
      </c>
      <c r="K69" s="10"/>
      <c r="L69" s="10"/>
    </row>
    <row r="70" spans="4:12" x14ac:dyDescent="0.25">
      <c r="D70" s="91">
        <v>9</v>
      </c>
      <c r="E70" s="92">
        <v>147</v>
      </c>
      <c r="F70" s="92">
        <v>1</v>
      </c>
      <c r="G70" s="93"/>
      <c r="H70" s="92"/>
      <c r="I70" s="94">
        <f t="shared" si="13"/>
        <v>149</v>
      </c>
      <c r="K70" s="10"/>
      <c r="L70" s="10"/>
    </row>
    <row r="71" spans="4:12" x14ac:dyDescent="0.25">
      <c r="D71" s="91">
        <v>10</v>
      </c>
      <c r="E71" s="92">
        <v>153</v>
      </c>
      <c r="F71" s="92">
        <v>1</v>
      </c>
      <c r="G71" s="93"/>
      <c r="H71" s="92"/>
      <c r="I71" s="94">
        <f t="shared" si="13"/>
        <v>155</v>
      </c>
      <c r="K71" s="10"/>
      <c r="L71" s="10"/>
    </row>
    <row r="72" spans="4:12" x14ac:dyDescent="0.25">
      <c r="D72" s="14">
        <v>11</v>
      </c>
      <c r="E72" s="12">
        <v>156</v>
      </c>
      <c r="F72" s="12">
        <v>4</v>
      </c>
      <c r="G72" s="66"/>
      <c r="H72" s="12"/>
      <c r="I72" s="15">
        <v>4</v>
      </c>
      <c r="K72" s="10"/>
      <c r="L72" s="10"/>
    </row>
    <row r="73" spans="4:12" x14ac:dyDescent="0.25">
      <c r="D73" s="14">
        <v>12</v>
      </c>
      <c r="E73" s="12">
        <v>35</v>
      </c>
      <c r="F73" s="12">
        <v>4</v>
      </c>
      <c r="G73" s="66"/>
      <c r="H73" s="12"/>
      <c r="I73" s="15">
        <v>5</v>
      </c>
      <c r="K73" s="10"/>
      <c r="L73" s="10"/>
    </row>
    <row r="74" spans="4:12" x14ac:dyDescent="0.25">
      <c r="D74" s="14">
        <v>13</v>
      </c>
      <c r="E74" s="12">
        <v>92</v>
      </c>
      <c r="F74" s="12">
        <v>4</v>
      </c>
      <c r="G74" s="66"/>
      <c r="H74" s="12"/>
      <c r="I74" s="15">
        <v>3</v>
      </c>
      <c r="K74" s="10"/>
      <c r="L74" s="10"/>
    </row>
    <row r="75" spans="4:12" x14ac:dyDescent="0.25">
      <c r="D75" s="14">
        <v>14</v>
      </c>
      <c r="E75" s="12">
        <v>93</v>
      </c>
      <c r="F75" s="12">
        <v>4</v>
      </c>
      <c r="G75" s="66"/>
      <c r="H75" s="12"/>
      <c r="I75" s="15">
        <v>3</v>
      </c>
      <c r="K75" s="10"/>
      <c r="L75" s="10"/>
    </row>
    <row r="76" spans="4:12" x14ac:dyDescent="0.25">
      <c r="D76" s="14">
        <v>15</v>
      </c>
      <c r="E76" s="12">
        <v>76</v>
      </c>
      <c r="F76" s="12">
        <v>4</v>
      </c>
      <c r="G76" s="66"/>
      <c r="H76" s="12"/>
      <c r="I76" s="15">
        <v>3</v>
      </c>
      <c r="K76" s="10"/>
      <c r="L76" s="10"/>
    </row>
    <row r="77" spans="4:12" x14ac:dyDescent="0.25">
      <c r="D77" s="14">
        <v>16</v>
      </c>
      <c r="E77" s="12">
        <v>78</v>
      </c>
      <c r="F77" s="12">
        <v>4</v>
      </c>
      <c r="G77" s="66"/>
      <c r="H77" s="12"/>
      <c r="I77" s="15">
        <v>3</v>
      </c>
      <c r="K77" s="10"/>
      <c r="L77" s="10"/>
    </row>
    <row r="78" spans="4:12" x14ac:dyDescent="0.25">
      <c r="D78" s="14">
        <v>17</v>
      </c>
      <c r="E78" s="12">
        <v>100</v>
      </c>
      <c r="F78" s="12">
        <v>4</v>
      </c>
      <c r="G78" s="66"/>
      <c r="H78" s="12"/>
      <c r="I78" s="15">
        <v>2</v>
      </c>
      <c r="K78" s="10"/>
      <c r="L78" s="10"/>
    </row>
    <row r="79" spans="4:12" x14ac:dyDescent="0.25">
      <c r="D79" s="14">
        <v>18</v>
      </c>
      <c r="E79" s="12">
        <v>48</v>
      </c>
      <c r="F79" s="12">
        <v>4</v>
      </c>
      <c r="G79" s="66"/>
      <c r="H79" s="12"/>
      <c r="I79" s="15">
        <v>2</v>
      </c>
      <c r="K79" s="10"/>
      <c r="L79" s="10"/>
    </row>
    <row r="80" spans="4:12" x14ac:dyDescent="0.25">
      <c r="D80" s="110"/>
      <c r="E80" s="111"/>
      <c r="F80" s="111"/>
      <c r="G80" s="111"/>
      <c r="H80" s="111"/>
      <c r="I80" s="112"/>
      <c r="K80" s="10"/>
      <c r="L80" s="10"/>
    </row>
    <row r="81" spans="4:12" x14ac:dyDescent="0.25">
      <c r="D81" s="113" t="s">
        <v>84</v>
      </c>
      <c r="E81" s="114"/>
      <c r="F81" s="114"/>
      <c r="G81" s="114"/>
      <c r="H81" s="114"/>
      <c r="I81" s="115"/>
      <c r="K81" s="10"/>
      <c r="L81" s="10"/>
    </row>
    <row r="82" spans="4:12" ht="14.4" thickBot="1" x14ac:dyDescent="0.3">
      <c r="D82" s="116"/>
      <c r="E82" s="117"/>
      <c r="F82" s="117"/>
      <c r="G82" s="117"/>
      <c r="H82" s="117"/>
      <c r="I82" s="118"/>
      <c r="K82" s="10"/>
      <c r="L82" s="10"/>
    </row>
    <row r="83" spans="4:12" x14ac:dyDescent="0.25">
      <c r="K83" s="10"/>
      <c r="L83" s="10"/>
    </row>
    <row r="84" spans="4:12" x14ac:dyDescent="0.25">
      <c r="K84" s="10"/>
      <c r="L84" s="10"/>
    </row>
    <row r="85" spans="4:12" x14ac:dyDescent="0.25">
      <c r="G85" s="10"/>
      <c r="K85" s="10"/>
      <c r="L85" s="10"/>
    </row>
    <row r="86" spans="4:12" x14ac:dyDescent="0.25">
      <c r="G86" s="10"/>
      <c r="K86" s="10"/>
      <c r="L86" s="10"/>
    </row>
    <row r="87" spans="4:12" x14ac:dyDescent="0.25">
      <c r="G87" s="10"/>
      <c r="K87" s="10"/>
      <c r="L87" s="10"/>
    </row>
    <row r="88" spans="4:12" x14ac:dyDescent="0.25">
      <c r="G88" s="10"/>
      <c r="K88" s="10"/>
      <c r="L88" s="10"/>
    </row>
    <row r="89" spans="4:12" x14ac:dyDescent="0.25">
      <c r="G89" s="10"/>
      <c r="K89" s="10"/>
      <c r="L89" s="10"/>
    </row>
    <row r="90" spans="4:12" x14ac:dyDescent="0.25">
      <c r="G90" s="10"/>
      <c r="K90" s="10"/>
      <c r="L90" s="10"/>
    </row>
    <row r="91" spans="4:12" x14ac:dyDescent="0.25">
      <c r="G91" s="10"/>
      <c r="K91" s="10"/>
      <c r="L91" s="10"/>
    </row>
    <row r="92" spans="4:12" x14ac:dyDescent="0.25">
      <c r="G92" s="10"/>
      <c r="K92" s="10"/>
      <c r="L92" s="10"/>
    </row>
    <row r="93" spans="4:12" x14ac:dyDescent="0.25">
      <c r="G93" s="10"/>
      <c r="K93" s="10"/>
      <c r="L93" s="10"/>
    </row>
    <row r="94" spans="4:12" x14ac:dyDescent="0.25">
      <c r="G94" s="10"/>
      <c r="K94" s="10"/>
      <c r="L94" s="10"/>
    </row>
    <row r="95" spans="4:12" x14ac:dyDescent="0.25">
      <c r="G95" s="10"/>
      <c r="K95" s="10"/>
      <c r="L95" s="10"/>
    </row>
    <row r="96" spans="4:12" x14ac:dyDescent="0.25">
      <c r="G96" s="10"/>
      <c r="K96" s="10"/>
      <c r="L96" s="10"/>
    </row>
    <row r="97" spans="7:12" x14ac:dyDescent="0.25">
      <c r="G97" s="10"/>
      <c r="K97" s="10"/>
      <c r="L97" s="10"/>
    </row>
    <row r="98" spans="7:12" x14ac:dyDescent="0.25">
      <c r="G98" s="10"/>
      <c r="K98" s="10"/>
      <c r="L98" s="10"/>
    </row>
    <row r="99" spans="7:12" x14ac:dyDescent="0.25">
      <c r="G99" s="10"/>
      <c r="K99" s="10"/>
      <c r="L99" s="10"/>
    </row>
    <row r="100" spans="7:12" x14ac:dyDescent="0.25">
      <c r="G100" s="10"/>
      <c r="K100" s="10"/>
      <c r="L100" s="10"/>
    </row>
    <row r="101" spans="7:12" x14ac:dyDescent="0.25">
      <c r="G101" s="10"/>
      <c r="K101" s="10"/>
      <c r="L101" s="10"/>
    </row>
    <row r="102" spans="7:12" x14ac:dyDescent="0.25">
      <c r="G102" s="10"/>
      <c r="K102" s="10"/>
      <c r="L102" s="10"/>
    </row>
    <row r="103" spans="7:12" x14ac:dyDescent="0.25">
      <c r="G103" s="10"/>
      <c r="K103" s="10"/>
      <c r="L103" s="10"/>
    </row>
    <row r="104" spans="7:12" x14ac:dyDescent="0.25">
      <c r="G104" s="10"/>
      <c r="K104" s="10"/>
      <c r="L104" s="10"/>
    </row>
    <row r="105" spans="7:12" x14ac:dyDescent="0.25">
      <c r="G105" s="10"/>
      <c r="K105" s="10"/>
      <c r="L105" s="10"/>
    </row>
    <row r="106" spans="7:12" x14ac:dyDescent="0.25">
      <c r="G106" s="10"/>
      <c r="K106" s="10"/>
      <c r="L106" s="10"/>
    </row>
    <row r="107" spans="7:12" x14ac:dyDescent="0.25">
      <c r="G107" s="10"/>
      <c r="K107" s="10"/>
      <c r="L107" s="10"/>
    </row>
    <row r="108" spans="7:12" x14ac:dyDescent="0.25">
      <c r="G108" s="10"/>
      <c r="K108" s="10"/>
      <c r="L108" s="10"/>
    </row>
    <row r="109" spans="7:12" x14ac:dyDescent="0.25">
      <c r="G109" s="10"/>
      <c r="K109" s="10"/>
      <c r="L109" s="10"/>
    </row>
    <row r="110" spans="7:12" x14ac:dyDescent="0.25">
      <c r="K110" s="10"/>
      <c r="L110" s="10"/>
    </row>
    <row r="111" spans="7:12" x14ac:dyDescent="0.25">
      <c r="K111" s="10"/>
      <c r="L111" s="10"/>
    </row>
    <row r="112" spans="7:12" x14ac:dyDescent="0.25">
      <c r="K112" s="10"/>
      <c r="L112" s="10"/>
    </row>
    <row r="113" spans="11:12" x14ac:dyDescent="0.25">
      <c r="K113" s="10"/>
      <c r="L113" s="10"/>
    </row>
    <row r="114" spans="11:12" x14ac:dyDescent="0.25">
      <c r="K114" s="10"/>
      <c r="L114" s="10"/>
    </row>
    <row r="115" spans="11:12" x14ac:dyDescent="0.25">
      <c r="K115" s="10"/>
      <c r="L115" s="10"/>
    </row>
    <row r="116" spans="11:12" x14ac:dyDescent="0.25">
      <c r="K116" s="10"/>
      <c r="L116" s="10"/>
    </row>
    <row r="117" spans="11:12" x14ac:dyDescent="0.25">
      <c r="K117" s="10"/>
      <c r="L117" s="10"/>
    </row>
    <row r="118" spans="11:12" x14ac:dyDescent="0.25">
      <c r="K118" s="10"/>
      <c r="L118" s="10"/>
    </row>
    <row r="119" spans="11:12" x14ac:dyDescent="0.25">
      <c r="K119" s="10"/>
      <c r="L119" s="10"/>
    </row>
    <row r="120" spans="11:12" x14ac:dyDescent="0.25">
      <c r="K120" s="10"/>
      <c r="L120" s="10"/>
    </row>
    <row r="121" spans="11:12" x14ac:dyDescent="0.25">
      <c r="K121" s="10"/>
      <c r="L121" s="10"/>
    </row>
    <row r="122" spans="11:12" x14ac:dyDescent="0.25">
      <c r="K122" s="10"/>
      <c r="L122" s="10"/>
    </row>
    <row r="123" spans="11:12" x14ac:dyDescent="0.25">
      <c r="K123" s="10"/>
      <c r="L123" s="10"/>
    </row>
    <row r="124" spans="11:12" x14ac:dyDescent="0.25">
      <c r="K124" s="10"/>
      <c r="L124" s="10"/>
    </row>
    <row r="125" spans="11:12" x14ac:dyDescent="0.25">
      <c r="K125" s="10"/>
      <c r="L125" s="10"/>
    </row>
    <row r="126" spans="11:12" x14ac:dyDescent="0.25">
      <c r="K126" s="10"/>
      <c r="L126" s="10"/>
    </row>
    <row r="127" spans="11:12" x14ac:dyDescent="0.25">
      <c r="K127" s="10"/>
      <c r="L127" s="10"/>
    </row>
    <row r="128" spans="11:12" x14ac:dyDescent="0.25">
      <c r="K128" s="10"/>
      <c r="L128" s="10"/>
    </row>
    <row r="129" spans="11:12" x14ac:dyDescent="0.25">
      <c r="K129" s="10"/>
      <c r="L129" s="10"/>
    </row>
    <row r="130" spans="11:12" x14ac:dyDescent="0.25">
      <c r="K130" s="10"/>
      <c r="L130" s="10"/>
    </row>
    <row r="131" spans="11:12" x14ac:dyDescent="0.25">
      <c r="K131" s="10"/>
      <c r="L131" s="10"/>
    </row>
    <row r="132" spans="11:12" x14ac:dyDescent="0.25">
      <c r="K132" s="10"/>
      <c r="L132" s="10"/>
    </row>
    <row r="133" spans="11:12" x14ac:dyDescent="0.25">
      <c r="K133" s="10"/>
      <c r="L133" s="10"/>
    </row>
    <row r="134" spans="11:12" x14ac:dyDescent="0.25">
      <c r="K134" s="10"/>
      <c r="L134" s="10"/>
    </row>
    <row r="135" spans="11:12" x14ac:dyDescent="0.25">
      <c r="K135" s="10"/>
      <c r="L135" s="10"/>
    </row>
    <row r="136" spans="11:12" x14ac:dyDescent="0.25">
      <c r="K136" s="10"/>
      <c r="L136" s="10"/>
    </row>
    <row r="137" spans="11:12" x14ac:dyDescent="0.25">
      <c r="K137" s="10"/>
      <c r="L137" s="10"/>
    </row>
    <row r="138" spans="11:12" x14ac:dyDescent="0.25">
      <c r="K138" s="10"/>
      <c r="L138" s="10"/>
    </row>
    <row r="139" spans="11:12" x14ac:dyDescent="0.25">
      <c r="K139" s="10"/>
      <c r="L139" s="10"/>
    </row>
    <row r="140" spans="11:12" x14ac:dyDescent="0.25">
      <c r="K140" s="10"/>
      <c r="L140" s="10"/>
    </row>
    <row r="141" spans="11:12" x14ac:dyDescent="0.25">
      <c r="K141" s="10"/>
      <c r="L141" s="10"/>
    </row>
    <row r="142" spans="11:12" x14ac:dyDescent="0.25">
      <c r="K142" s="10"/>
      <c r="L142" s="10"/>
    </row>
    <row r="143" spans="11:12" x14ac:dyDescent="0.25">
      <c r="K143" s="10"/>
      <c r="L143" s="10"/>
    </row>
    <row r="144" spans="11:12" x14ac:dyDescent="0.25">
      <c r="K144" s="10"/>
      <c r="L144" s="10"/>
    </row>
    <row r="145" spans="11:12" x14ac:dyDescent="0.25">
      <c r="K145" s="10"/>
      <c r="L145" s="10"/>
    </row>
    <row r="146" spans="11:12" x14ac:dyDescent="0.25">
      <c r="K146" s="10"/>
      <c r="L146" s="10"/>
    </row>
    <row r="147" spans="11:12" x14ac:dyDescent="0.25">
      <c r="K147" s="10"/>
      <c r="L147" s="10"/>
    </row>
    <row r="148" spans="11:12" x14ac:dyDescent="0.25">
      <c r="K148" s="10"/>
      <c r="L148" s="10"/>
    </row>
    <row r="149" spans="11:12" x14ac:dyDescent="0.25">
      <c r="K149" s="10"/>
      <c r="L149" s="10"/>
    </row>
    <row r="150" spans="11:12" x14ac:dyDescent="0.25">
      <c r="K150" s="10"/>
      <c r="L150" s="10"/>
    </row>
    <row r="151" spans="11:12" x14ac:dyDescent="0.25">
      <c r="K151" s="10"/>
      <c r="L151" s="10"/>
    </row>
    <row r="152" spans="11:12" x14ac:dyDescent="0.25">
      <c r="K152" s="10"/>
      <c r="L152" s="10"/>
    </row>
    <row r="153" spans="11:12" x14ac:dyDescent="0.25">
      <c r="K153" s="10"/>
      <c r="L153" s="10"/>
    </row>
    <row r="154" spans="11:12" x14ac:dyDescent="0.25">
      <c r="K154" s="10"/>
      <c r="L154" s="10"/>
    </row>
    <row r="155" spans="11:12" x14ac:dyDescent="0.25">
      <c r="K155" s="10"/>
      <c r="L155" s="10"/>
    </row>
    <row r="156" spans="11:12" x14ac:dyDescent="0.25">
      <c r="K156" s="10"/>
      <c r="L156" s="10"/>
    </row>
    <row r="157" spans="11:12" x14ac:dyDescent="0.25">
      <c r="K157" s="10"/>
      <c r="L157" s="10"/>
    </row>
    <row r="158" spans="11:12" x14ac:dyDescent="0.25">
      <c r="K158" s="10"/>
      <c r="L158" s="10"/>
    </row>
    <row r="159" spans="11:12" x14ac:dyDescent="0.25">
      <c r="K159" s="10"/>
      <c r="L159" s="10"/>
    </row>
    <row r="160" spans="11:12" x14ac:dyDescent="0.25">
      <c r="K160" s="10"/>
      <c r="L160" s="10"/>
    </row>
    <row r="161" spans="11:12" x14ac:dyDescent="0.25">
      <c r="K161" s="10"/>
      <c r="L161" s="10"/>
    </row>
    <row r="162" spans="11:12" x14ac:dyDescent="0.25">
      <c r="K162" s="10"/>
      <c r="L162" s="10"/>
    </row>
    <row r="163" spans="11:12" x14ac:dyDescent="0.25">
      <c r="K163" s="10"/>
      <c r="L163" s="10"/>
    </row>
    <row r="164" spans="11:12" x14ac:dyDescent="0.25">
      <c r="K164" s="10"/>
      <c r="L164" s="10"/>
    </row>
    <row r="165" spans="11:12" x14ac:dyDescent="0.25">
      <c r="K165" s="10"/>
      <c r="L165" s="10"/>
    </row>
    <row r="166" spans="11:12" x14ac:dyDescent="0.25">
      <c r="K166" s="10"/>
      <c r="L166" s="10"/>
    </row>
    <row r="167" spans="11:12" x14ac:dyDescent="0.25">
      <c r="K167" s="10"/>
      <c r="L167" s="10"/>
    </row>
    <row r="168" spans="11:12" x14ac:dyDescent="0.25">
      <c r="K168" s="10"/>
      <c r="L168" s="10"/>
    </row>
    <row r="169" spans="11:12" x14ac:dyDescent="0.25">
      <c r="K169" s="10"/>
      <c r="L169" s="10"/>
    </row>
    <row r="170" spans="11:12" x14ac:dyDescent="0.25">
      <c r="K170" s="10"/>
      <c r="L170" s="10"/>
    </row>
    <row r="171" spans="11:12" x14ac:dyDescent="0.25">
      <c r="K171" s="10"/>
      <c r="L171" s="10"/>
    </row>
    <row r="172" spans="11:12" x14ac:dyDescent="0.25">
      <c r="K172" s="10"/>
      <c r="L172" s="10"/>
    </row>
    <row r="173" spans="11:12" x14ac:dyDescent="0.25">
      <c r="K173" s="10"/>
      <c r="L173" s="10"/>
    </row>
    <row r="174" spans="11:12" x14ac:dyDescent="0.25">
      <c r="K174" s="10"/>
      <c r="L174" s="10"/>
    </row>
    <row r="175" spans="11:12" x14ac:dyDescent="0.25">
      <c r="K175" s="10"/>
      <c r="L175" s="10"/>
    </row>
    <row r="176" spans="11:12" x14ac:dyDescent="0.25">
      <c r="K176" s="10"/>
      <c r="L176" s="10"/>
    </row>
    <row r="177" spans="11:12" x14ac:dyDescent="0.25">
      <c r="K177" s="10"/>
      <c r="L177" s="10"/>
    </row>
    <row r="178" spans="11:12" x14ac:dyDescent="0.25">
      <c r="K178" s="10"/>
      <c r="L178" s="10"/>
    </row>
    <row r="179" spans="11:12" x14ac:dyDescent="0.25">
      <c r="K179" s="10"/>
      <c r="L179" s="10"/>
    </row>
    <row r="180" spans="11:12" x14ac:dyDescent="0.25">
      <c r="K180" s="10"/>
      <c r="L180" s="10"/>
    </row>
    <row r="181" spans="11:12" x14ac:dyDescent="0.25">
      <c r="K181" s="10"/>
      <c r="L181" s="10"/>
    </row>
    <row r="182" spans="11:12" x14ac:dyDescent="0.25">
      <c r="K182" s="10"/>
      <c r="L182" s="10"/>
    </row>
  </sheetData>
  <mergeCells count="21">
    <mergeCell ref="A1:E1"/>
    <mergeCell ref="F1:J1"/>
    <mergeCell ref="M1:O1"/>
    <mergeCell ref="P1:U1"/>
    <mergeCell ref="A2:J4"/>
    <mergeCell ref="M2:U4"/>
    <mergeCell ref="A5:J5"/>
    <mergeCell ref="K5:L26"/>
    <mergeCell ref="M5:U5"/>
    <mergeCell ref="C6:F6"/>
    <mergeCell ref="G6:H6"/>
    <mergeCell ref="I6:J6"/>
    <mergeCell ref="N6:R6"/>
    <mergeCell ref="T6:U6"/>
    <mergeCell ref="A8:J8"/>
    <mergeCell ref="M8:U8"/>
    <mergeCell ref="C34:E35"/>
    <mergeCell ref="D37:E46"/>
    <mergeCell ref="D58:I60"/>
    <mergeCell ref="D80:I80"/>
    <mergeCell ref="D81:I82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28422-6F0E-4A76-98E6-C94839B6B841}">
  <dimension ref="A1:AA256"/>
  <sheetViews>
    <sheetView topLeftCell="A50" zoomScale="95" zoomScaleNormal="95" workbookViewId="0">
      <selection activeCell="A8" sqref="A8:J8"/>
    </sheetView>
  </sheetViews>
  <sheetFormatPr defaultColWidth="9" defaultRowHeight="13.8" x14ac:dyDescent="0.25"/>
  <cols>
    <col min="1" max="1" width="8.296875" style="10" bestFit="1" customWidth="1"/>
    <col min="2" max="2" width="29.09765625" style="10" customWidth="1"/>
    <col min="3" max="3" width="7.5" style="10" bestFit="1" customWidth="1"/>
    <col min="4" max="4" width="13.19921875" style="10" customWidth="1"/>
    <col min="5" max="5" width="13" style="10" customWidth="1"/>
    <col min="6" max="6" width="14.296875" style="10" customWidth="1"/>
    <col min="7" max="7" width="12" style="48" customWidth="1"/>
    <col min="8" max="8" width="15.8984375" style="10" customWidth="1"/>
    <col min="9" max="9" width="12.19921875" style="10" customWidth="1"/>
    <col min="10" max="10" width="9.296875" style="10" bestFit="1" customWidth="1"/>
    <col min="11" max="11" width="3.8984375" style="11" bestFit="1" customWidth="1"/>
    <col min="12" max="12" width="29.09765625" style="11" bestFit="1" customWidth="1"/>
    <col min="13" max="13" width="18.69921875" style="10" customWidth="1"/>
    <col min="14" max="14" width="8.69921875" style="10" customWidth="1"/>
    <col min="15" max="15" width="13" style="10" customWidth="1"/>
    <col min="16" max="16" width="11.296875" style="10" customWidth="1"/>
    <col min="17" max="17" width="10.296875" style="10" customWidth="1"/>
    <col min="18" max="18" width="12.796875" style="10" customWidth="1"/>
    <col min="19" max="19" width="16.19921875" style="10" bestFit="1" customWidth="1"/>
    <col min="20" max="20" width="13" style="10" customWidth="1"/>
    <col min="21" max="21" width="12.09765625" style="10" customWidth="1"/>
    <col min="22" max="16384" width="9" style="10"/>
  </cols>
  <sheetData>
    <row r="1" spans="1:21" ht="15" customHeight="1" thickTop="1" thickBot="1" x14ac:dyDescent="0.3">
      <c r="A1" s="146" t="s">
        <v>28</v>
      </c>
      <c r="B1" s="147"/>
      <c r="C1" s="147"/>
      <c r="D1" s="147"/>
      <c r="E1" s="147"/>
      <c r="F1" s="148" t="s">
        <v>27</v>
      </c>
      <c r="G1" s="148"/>
      <c r="H1" s="148"/>
      <c r="I1" s="148"/>
      <c r="J1" s="149"/>
      <c r="K1" s="36"/>
      <c r="L1" s="2"/>
      <c r="M1" s="150" t="s">
        <v>0</v>
      </c>
      <c r="N1" s="150"/>
      <c r="O1" s="150"/>
      <c r="P1" s="151" t="s">
        <v>29</v>
      </c>
      <c r="Q1" s="151"/>
      <c r="R1" s="151"/>
      <c r="S1" s="151"/>
      <c r="T1" s="151"/>
      <c r="U1" s="151"/>
    </row>
    <row r="2" spans="1:21" ht="33.75" customHeight="1" thickTop="1" thickBot="1" x14ac:dyDescent="0.3">
      <c r="A2" s="152"/>
      <c r="B2" s="153"/>
      <c r="C2" s="153"/>
      <c r="D2" s="153"/>
      <c r="E2" s="153"/>
      <c r="F2" s="153"/>
      <c r="G2" s="153"/>
      <c r="H2" s="153"/>
      <c r="I2" s="153"/>
      <c r="J2" s="154"/>
      <c r="K2" s="37"/>
      <c r="L2" s="9"/>
      <c r="M2" s="153"/>
      <c r="N2" s="153"/>
      <c r="O2" s="153"/>
      <c r="P2" s="153"/>
      <c r="Q2" s="153"/>
      <c r="R2" s="153"/>
      <c r="S2" s="153"/>
      <c r="T2" s="153"/>
      <c r="U2" s="153"/>
    </row>
    <row r="3" spans="1:21" ht="51.75" customHeight="1" thickTop="1" thickBot="1" x14ac:dyDescent="0.3">
      <c r="A3" s="152"/>
      <c r="B3" s="153"/>
      <c r="C3" s="153"/>
      <c r="D3" s="153"/>
      <c r="E3" s="153"/>
      <c r="F3" s="153"/>
      <c r="G3" s="153"/>
      <c r="H3" s="153"/>
      <c r="I3" s="153"/>
      <c r="J3" s="154"/>
      <c r="K3" s="37"/>
      <c r="L3" s="9"/>
      <c r="M3" s="153"/>
      <c r="N3" s="153"/>
      <c r="O3" s="153"/>
      <c r="P3" s="153"/>
      <c r="Q3" s="153"/>
      <c r="R3" s="153"/>
      <c r="S3" s="153"/>
      <c r="T3" s="153"/>
      <c r="U3" s="153"/>
    </row>
    <row r="4" spans="1:21" ht="21.75" customHeight="1" thickTop="1" thickBot="1" x14ac:dyDescent="0.3">
      <c r="A4" s="152"/>
      <c r="B4" s="153"/>
      <c r="C4" s="153"/>
      <c r="D4" s="153"/>
      <c r="E4" s="153"/>
      <c r="F4" s="153"/>
      <c r="G4" s="153"/>
      <c r="H4" s="153"/>
      <c r="I4" s="153"/>
      <c r="J4" s="154"/>
      <c r="K4" s="37"/>
      <c r="L4" s="9"/>
      <c r="M4" s="155"/>
      <c r="N4" s="155"/>
      <c r="O4" s="155"/>
      <c r="P4" s="155"/>
      <c r="Q4" s="155"/>
      <c r="R4" s="155"/>
      <c r="S4" s="155"/>
      <c r="T4" s="155"/>
      <c r="U4" s="155"/>
    </row>
    <row r="5" spans="1:21" ht="39.6" customHeight="1" thickTop="1" thickBot="1" x14ac:dyDescent="0.3">
      <c r="A5" s="134" t="s">
        <v>1</v>
      </c>
      <c r="B5" s="135"/>
      <c r="C5" s="135"/>
      <c r="D5" s="135"/>
      <c r="E5" s="135"/>
      <c r="F5" s="135"/>
      <c r="G5" s="135"/>
      <c r="H5" s="135"/>
      <c r="I5" s="135"/>
      <c r="J5" s="136"/>
      <c r="K5" s="119"/>
      <c r="L5" s="119"/>
      <c r="M5" s="137" t="s">
        <v>2</v>
      </c>
      <c r="N5" s="138"/>
      <c r="O5" s="138"/>
      <c r="P5" s="138"/>
      <c r="Q5" s="138"/>
      <c r="R5" s="138"/>
      <c r="S5" s="138"/>
      <c r="T5" s="138"/>
      <c r="U5" s="139"/>
    </row>
    <row r="6" spans="1:21" ht="16.8" thickTop="1" thickBot="1" x14ac:dyDescent="0.3">
      <c r="A6" s="31" t="s">
        <v>3</v>
      </c>
      <c r="B6" s="1"/>
      <c r="C6" s="140" t="s">
        <v>4</v>
      </c>
      <c r="D6" s="140"/>
      <c r="E6" s="140"/>
      <c r="F6" s="140"/>
      <c r="G6" s="140" t="s">
        <v>5</v>
      </c>
      <c r="H6" s="140"/>
      <c r="I6" s="140" t="s">
        <v>6</v>
      </c>
      <c r="J6" s="141"/>
      <c r="K6" s="120"/>
      <c r="L6" s="120"/>
      <c r="M6" s="31" t="s">
        <v>3</v>
      </c>
      <c r="N6" s="140" t="s">
        <v>7</v>
      </c>
      <c r="O6" s="140"/>
      <c r="P6" s="140"/>
      <c r="Q6" s="140"/>
      <c r="R6" s="140"/>
      <c r="S6" s="1" t="s">
        <v>8</v>
      </c>
      <c r="T6" s="140" t="s">
        <v>6</v>
      </c>
      <c r="U6" s="141"/>
    </row>
    <row r="7" spans="1:21" ht="42.6" thickTop="1" thickBot="1" x14ac:dyDescent="0.3">
      <c r="A7" s="38" t="s">
        <v>9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  <c r="G7" s="64" t="s">
        <v>15</v>
      </c>
      <c r="H7" s="2" t="s">
        <v>16</v>
      </c>
      <c r="I7" s="2" t="s">
        <v>17</v>
      </c>
      <c r="J7" s="33" t="s">
        <v>18</v>
      </c>
      <c r="K7" s="120"/>
      <c r="L7" s="120"/>
      <c r="M7" s="32" t="s">
        <v>19</v>
      </c>
      <c r="N7" s="3" t="s">
        <v>20</v>
      </c>
      <c r="O7" s="2" t="s">
        <v>21</v>
      </c>
      <c r="P7" s="3" t="s">
        <v>22</v>
      </c>
      <c r="Q7" s="3" t="s">
        <v>23</v>
      </c>
      <c r="R7" s="3" t="s">
        <v>24</v>
      </c>
      <c r="S7" s="2" t="s">
        <v>30</v>
      </c>
      <c r="T7" s="3" t="s">
        <v>25</v>
      </c>
      <c r="U7" s="33" t="s">
        <v>18</v>
      </c>
    </row>
    <row r="8" spans="1:21" ht="18" customHeight="1" thickTop="1" x14ac:dyDescent="0.25">
      <c r="A8" s="131" t="s">
        <v>167</v>
      </c>
      <c r="B8" s="132"/>
      <c r="C8" s="132"/>
      <c r="D8" s="132"/>
      <c r="E8" s="132"/>
      <c r="F8" s="132"/>
      <c r="G8" s="132"/>
      <c r="H8" s="132"/>
      <c r="I8" s="132"/>
      <c r="J8" s="133"/>
      <c r="K8" s="120"/>
      <c r="L8" s="120"/>
      <c r="M8" s="131" t="s">
        <v>42</v>
      </c>
      <c r="N8" s="132"/>
      <c r="O8" s="132"/>
      <c r="P8" s="132"/>
      <c r="Q8" s="132"/>
      <c r="R8" s="132"/>
      <c r="S8" s="132"/>
      <c r="T8" s="132"/>
      <c r="U8" s="133"/>
    </row>
    <row r="9" spans="1:21" ht="18" customHeight="1" x14ac:dyDescent="0.25">
      <c r="A9" s="39">
        <v>1</v>
      </c>
      <c r="B9" s="28" t="s">
        <v>47</v>
      </c>
      <c r="C9" s="28">
        <f>1.25*L181</f>
        <v>412.25</v>
      </c>
      <c r="D9" s="28">
        <f t="shared" ref="D9" si="0">C9*0.9</f>
        <v>371.02500000000003</v>
      </c>
      <c r="E9" s="28">
        <v>220</v>
      </c>
      <c r="F9" s="28">
        <f>D9/E9</f>
        <v>1.686477272727273</v>
      </c>
      <c r="G9" s="65">
        <f>I76</f>
        <v>200.70000000000002</v>
      </c>
      <c r="H9" s="28">
        <v>7.66</v>
      </c>
      <c r="I9" s="28">
        <f>(2*F9*H9*G9*100)/(E9*1000)</f>
        <v>2.3570237026859511</v>
      </c>
      <c r="J9" s="40" t="s">
        <v>26</v>
      </c>
      <c r="K9" s="120"/>
      <c r="L9" s="120"/>
      <c r="M9" s="34">
        <f>A9</f>
        <v>1</v>
      </c>
      <c r="N9" s="4">
        <v>11.6</v>
      </c>
      <c r="O9" s="4">
        <f t="shared" ref="O9" si="1">(0.79*N9*N9)</f>
        <v>106.30239999999999</v>
      </c>
      <c r="P9" s="4">
        <v>0</v>
      </c>
      <c r="Q9" s="4">
        <v>0</v>
      </c>
      <c r="R9" s="4">
        <f t="shared" ref="R9" si="2">SUM(O9:Q9)</f>
        <v>106.30239999999999</v>
      </c>
      <c r="S9" s="4">
        <v>352.81</v>
      </c>
      <c r="T9" s="4">
        <f>(R9/S9)*100</f>
        <v>30.130211728692498</v>
      </c>
      <c r="U9" s="35" t="s">
        <v>26</v>
      </c>
    </row>
    <row r="10" spans="1:21" ht="18" customHeight="1" x14ac:dyDescent="0.25">
      <c r="A10" s="39">
        <v>2</v>
      </c>
      <c r="B10" s="28" t="s">
        <v>89</v>
      </c>
      <c r="C10" s="28">
        <f t="shared" ref="C10:C66" si="3">1.25*L182</f>
        <v>61.25</v>
      </c>
      <c r="D10" s="28">
        <f t="shared" ref="D10:D66" si="4">C10*0.9</f>
        <v>55.125</v>
      </c>
      <c r="E10" s="28">
        <v>221</v>
      </c>
      <c r="F10" s="28">
        <f t="shared" ref="F10:F66" si="5">D10/E10</f>
        <v>0.2494343891402715</v>
      </c>
      <c r="G10" s="65">
        <f t="shared" ref="G10:G66" si="6">I77</f>
        <v>119.30000000000001</v>
      </c>
      <c r="H10" s="28">
        <v>7.66</v>
      </c>
      <c r="I10" s="28">
        <f t="shared" ref="I10:I66" si="7">(2*F10*H10*G10*100)/(E10*1000)</f>
        <v>0.20628291701644111</v>
      </c>
      <c r="J10" s="40" t="s">
        <v>26</v>
      </c>
      <c r="K10" s="120"/>
      <c r="L10" s="120"/>
      <c r="M10" s="34">
        <f t="shared" ref="M10:M66" si="8">A10</f>
        <v>2</v>
      </c>
      <c r="N10" s="4">
        <v>11.6</v>
      </c>
      <c r="O10" s="4">
        <f t="shared" ref="O10:O66" si="9">(0.79*N10*N10)</f>
        <v>106.30239999999999</v>
      </c>
      <c r="P10" s="4">
        <v>0</v>
      </c>
      <c r="Q10" s="4">
        <v>0</v>
      </c>
      <c r="R10" s="4">
        <f t="shared" ref="R10:R66" si="10">SUM(O10:Q10)</f>
        <v>106.30239999999999</v>
      </c>
      <c r="S10" s="4">
        <v>352.81</v>
      </c>
      <c r="T10" s="4">
        <f t="shared" ref="T10:T66" si="11">(R10/S10)*100</f>
        <v>30.130211728692498</v>
      </c>
      <c r="U10" s="35" t="s">
        <v>26</v>
      </c>
    </row>
    <row r="11" spans="1:21" ht="18" customHeight="1" x14ac:dyDescent="0.25">
      <c r="A11" s="39">
        <v>3</v>
      </c>
      <c r="B11" s="28" t="s">
        <v>90</v>
      </c>
      <c r="C11" s="28">
        <f t="shared" si="3"/>
        <v>239.75</v>
      </c>
      <c r="D11" s="28">
        <f t="shared" si="4"/>
        <v>215.77500000000001</v>
      </c>
      <c r="E11" s="28">
        <v>222</v>
      </c>
      <c r="F11" s="28">
        <f t="shared" si="5"/>
        <v>0.9719594594594595</v>
      </c>
      <c r="G11" s="65">
        <f t="shared" si="6"/>
        <v>147.5</v>
      </c>
      <c r="H11" s="28">
        <v>7.66</v>
      </c>
      <c r="I11" s="28">
        <f t="shared" si="7"/>
        <v>0.98934089663988323</v>
      </c>
      <c r="J11" s="40" t="s">
        <v>26</v>
      </c>
      <c r="K11" s="120"/>
      <c r="L11" s="120"/>
      <c r="M11" s="34">
        <f t="shared" si="8"/>
        <v>3</v>
      </c>
      <c r="N11" s="4">
        <v>11.6</v>
      </c>
      <c r="O11" s="4">
        <f t="shared" si="9"/>
        <v>106.30239999999999</v>
      </c>
      <c r="P11" s="4">
        <v>0</v>
      </c>
      <c r="Q11" s="4">
        <v>0</v>
      </c>
      <c r="R11" s="4">
        <f t="shared" si="10"/>
        <v>106.30239999999999</v>
      </c>
      <c r="S11" s="4">
        <v>352.81</v>
      </c>
      <c r="T11" s="4">
        <f t="shared" si="11"/>
        <v>30.130211728692498</v>
      </c>
      <c r="U11" s="35" t="s">
        <v>26</v>
      </c>
    </row>
    <row r="12" spans="1:21" ht="18" customHeight="1" x14ac:dyDescent="0.25">
      <c r="A12" s="39">
        <v>4</v>
      </c>
      <c r="B12" s="28" t="s">
        <v>91</v>
      </c>
      <c r="C12" s="28">
        <f t="shared" si="3"/>
        <v>61.875</v>
      </c>
      <c r="D12" s="28">
        <f t="shared" si="4"/>
        <v>55.6875</v>
      </c>
      <c r="E12" s="28">
        <v>223</v>
      </c>
      <c r="F12" s="28">
        <f t="shared" si="5"/>
        <v>0.24971973094170405</v>
      </c>
      <c r="G12" s="65">
        <f t="shared" si="6"/>
        <v>142.9</v>
      </c>
      <c r="H12" s="28">
        <v>7.66</v>
      </c>
      <c r="I12" s="28">
        <f t="shared" si="7"/>
        <v>0.24515400319732958</v>
      </c>
      <c r="J12" s="40" t="s">
        <v>26</v>
      </c>
      <c r="K12" s="120"/>
      <c r="L12" s="120"/>
      <c r="M12" s="34">
        <f t="shared" si="8"/>
        <v>4</v>
      </c>
      <c r="N12" s="4">
        <v>11.6</v>
      </c>
      <c r="O12" s="4">
        <f t="shared" si="9"/>
        <v>106.30239999999999</v>
      </c>
      <c r="P12" s="4">
        <v>0</v>
      </c>
      <c r="Q12" s="4">
        <v>0</v>
      </c>
      <c r="R12" s="4">
        <f t="shared" si="10"/>
        <v>106.30239999999999</v>
      </c>
      <c r="S12" s="4">
        <v>352.81</v>
      </c>
      <c r="T12" s="4">
        <f t="shared" si="11"/>
        <v>30.130211728692498</v>
      </c>
      <c r="U12" s="35" t="s">
        <v>26</v>
      </c>
    </row>
    <row r="13" spans="1:21" ht="18" customHeight="1" x14ac:dyDescent="0.25">
      <c r="A13" s="39">
        <v>5</v>
      </c>
      <c r="B13" s="28" t="s">
        <v>92</v>
      </c>
      <c r="C13" s="28">
        <f t="shared" si="3"/>
        <v>49.5</v>
      </c>
      <c r="D13" s="28">
        <f t="shared" si="4"/>
        <v>44.550000000000004</v>
      </c>
      <c r="E13" s="28">
        <v>224</v>
      </c>
      <c r="F13" s="28">
        <f t="shared" si="5"/>
        <v>0.19888392857142859</v>
      </c>
      <c r="G13" s="65">
        <f t="shared" si="6"/>
        <v>148.70000000000002</v>
      </c>
      <c r="H13" s="28">
        <v>7.66</v>
      </c>
      <c r="I13" s="28">
        <f t="shared" si="7"/>
        <v>0.20226531050701535</v>
      </c>
      <c r="J13" s="40" t="s">
        <v>26</v>
      </c>
      <c r="K13" s="120"/>
      <c r="L13" s="120"/>
      <c r="M13" s="34">
        <f t="shared" si="8"/>
        <v>5</v>
      </c>
      <c r="N13" s="4">
        <v>11.6</v>
      </c>
      <c r="O13" s="4">
        <f t="shared" si="9"/>
        <v>106.30239999999999</v>
      </c>
      <c r="P13" s="4">
        <v>0</v>
      </c>
      <c r="Q13" s="4">
        <v>0</v>
      </c>
      <c r="R13" s="4">
        <f t="shared" si="10"/>
        <v>106.30239999999999</v>
      </c>
      <c r="S13" s="4">
        <v>352.81</v>
      </c>
      <c r="T13" s="4">
        <f t="shared" si="11"/>
        <v>30.130211728692498</v>
      </c>
      <c r="U13" s="35" t="s">
        <v>26</v>
      </c>
    </row>
    <row r="14" spans="1:21" ht="18" customHeight="1" x14ac:dyDescent="0.25">
      <c r="A14" s="39">
        <v>6</v>
      </c>
      <c r="B14" s="28" t="s">
        <v>93</v>
      </c>
      <c r="C14" s="28">
        <f t="shared" si="3"/>
        <v>49.5</v>
      </c>
      <c r="D14" s="28">
        <f t="shared" si="4"/>
        <v>44.550000000000004</v>
      </c>
      <c r="E14" s="28">
        <v>225</v>
      </c>
      <c r="F14" s="28">
        <f t="shared" si="5"/>
        <v>0.19800000000000001</v>
      </c>
      <c r="G14" s="65">
        <f t="shared" si="6"/>
        <v>153.70000000000002</v>
      </c>
      <c r="H14" s="28">
        <v>7.66</v>
      </c>
      <c r="I14" s="28">
        <f t="shared" si="7"/>
        <v>0.20721219200000002</v>
      </c>
      <c r="J14" s="40" t="s">
        <v>26</v>
      </c>
      <c r="K14" s="120"/>
      <c r="L14" s="120"/>
      <c r="M14" s="34">
        <f t="shared" si="8"/>
        <v>6</v>
      </c>
      <c r="N14" s="4">
        <v>11.6</v>
      </c>
      <c r="O14" s="4">
        <f t="shared" si="9"/>
        <v>106.30239999999999</v>
      </c>
      <c r="P14" s="4">
        <v>0</v>
      </c>
      <c r="Q14" s="4">
        <v>0</v>
      </c>
      <c r="R14" s="4">
        <f t="shared" si="10"/>
        <v>106.30239999999999</v>
      </c>
      <c r="S14" s="4">
        <v>352.81</v>
      </c>
      <c r="T14" s="4">
        <f t="shared" si="11"/>
        <v>30.130211728692498</v>
      </c>
      <c r="U14" s="35" t="s">
        <v>26</v>
      </c>
    </row>
    <row r="15" spans="1:21" ht="18" customHeight="1" x14ac:dyDescent="0.25">
      <c r="A15" s="39">
        <v>7</v>
      </c>
      <c r="B15" s="28" t="s">
        <v>94</v>
      </c>
      <c r="C15" s="28">
        <f t="shared" si="3"/>
        <v>230</v>
      </c>
      <c r="D15" s="28">
        <f t="shared" si="4"/>
        <v>207</v>
      </c>
      <c r="E15" s="28">
        <v>226</v>
      </c>
      <c r="F15" s="28">
        <f t="shared" si="5"/>
        <v>0.91592920353982299</v>
      </c>
      <c r="G15" s="65">
        <f t="shared" si="6"/>
        <v>70.5</v>
      </c>
      <c r="H15" s="28">
        <v>7.66</v>
      </c>
      <c r="I15" s="28">
        <f t="shared" si="7"/>
        <v>0.43772499804213327</v>
      </c>
      <c r="J15" s="40" t="s">
        <v>26</v>
      </c>
      <c r="K15" s="120"/>
      <c r="L15" s="120"/>
      <c r="M15" s="34">
        <f t="shared" si="8"/>
        <v>7</v>
      </c>
      <c r="N15" s="4">
        <v>11.6</v>
      </c>
      <c r="O15" s="4">
        <f t="shared" si="9"/>
        <v>106.30239999999999</v>
      </c>
      <c r="P15" s="4">
        <v>0</v>
      </c>
      <c r="Q15" s="4">
        <v>0</v>
      </c>
      <c r="R15" s="4">
        <f t="shared" si="10"/>
        <v>106.30239999999999</v>
      </c>
      <c r="S15" s="4">
        <v>352.81</v>
      </c>
      <c r="T15" s="4">
        <f t="shared" si="11"/>
        <v>30.130211728692498</v>
      </c>
      <c r="U15" s="35" t="s">
        <v>26</v>
      </c>
    </row>
    <row r="16" spans="1:21" ht="18" customHeight="1" x14ac:dyDescent="0.25">
      <c r="A16" s="39">
        <v>8</v>
      </c>
      <c r="B16" s="28" t="s">
        <v>113</v>
      </c>
      <c r="C16" s="28">
        <f t="shared" si="3"/>
        <v>230</v>
      </c>
      <c r="D16" s="28">
        <f t="shared" si="4"/>
        <v>207</v>
      </c>
      <c r="E16" s="28">
        <v>227</v>
      </c>
      <c r="F16" s="28">
        <f t="shared" si="5"/>
        <v>0.91189427312775329</v>
      </c>
      <c r="G16" s="65">
        <f t="shared" si="6"/>
        <v>75.5</v>
      </c>
      <c r="H16" s="28">
        <v>7.66</v>
      </c>
      <c r="I16" s="28">
        <f t="shared" si="7"/>
        <v>0.46464829513477857</v>
      </c>
      <c r="J16" s="40" t="s">
        <v>26</v>
      </c>
      <c r="K16" s="120"/>
      <c r="L16" s="120"/>
      <c r="M16" s="34">
        <f t="shared" si="8"/>
        <v>8</v>
      </c>
      <c r="N16" s="4">
        <v>11.6</v>
      </c>
      <c r="O16" s="4">
        <f t="shared" si="9"/>
        <v>106.30239999999999</v>
      </c>
      <c r="P16" s="4">
        <v>0</v>
      </c>
      <c r="Q16" s="4">
        <v>0</v>
      </c>
      <c r="R16" s="4">
        <f t="shared" si="10"/>
        <v>106.30239999999999</v>
      </c>
      <c r="S16" s="4">
        <v>352.81</v>
      </c>
      <c r="T16" s="4">
        <f t="shared" si="11"/>
        <v>30.130211728692498</v>
      </c>
      <c r="U16" s="35" t="s">
        <v>26</v>
      </c>
    </row>
    <row r="17" spans="1:21" ht="14.4" x14ac:dyDescent="0.25">
      <c r="A17" s="39">
        <v>9</v>
      </c>
      <c r="B17" s="28" t="s">
        <v>114</v>
      </c>
      <c r="C17" s="28">
        <f t="shared" si="3"/>
        <v>143.75</v>
      </c>
      <c r="D17" s="28">
        <f t="shared" si="4"/>
        <v>129.375</v>
      </c>
      <c r="E17" s="28">
        <v>228</v>
      </c>
      <c r="F17" s="28">
        <f t="shared" si="5"/>
        <v>0.56743421052631582</v>
      </c>
      <c r="G17" s="65">
        <f t="shared" si="6"/>
        <v>66.900000000000006</v>
      </c>
      <c r="H17" s="28">
        <v>7.66</v>
      </c>
      <c r="I17" s="28">
        <f t="shared" si="7"/>
        <v>0.2550736236149585</v>
      </c>
      <c r="J17" s="40" t="s">
        <v>26</v>
      </c>
      <c r="K17" s="120"/>
      <c r="L17" s="120"/>
      <c r="M17" s="34">
        <f t="shared" si="8"/>
        <v>9</v>
      </c>
      <c r="N17" s="4">
        <v>11.6</v>
      </c>
      <c r="O17" s="4">
        <f t="shared" si="9"/>
        <v>106.30239999999999</v>
      </c>
      <c r="P17" s="4">
        <v>0</v>
      </c>
      <c r="Q17" s="4">
        <v>0</v>
      </c>
      <c r="R17" s="4">
        <f t="shared" si="10"/>
        <v>106.30239999999999</v>
      </c>
      <c r="S17" s="4">
        <v>352.81</v>
      </c>
      <c r="T17" s="4">
        <f t="shared" si="11"/>
        <v>30.130211728692498</v>
      </c>
      <c r="U17" s="35" t="s">
        <v>26</v>
      </c>
    </row>
    <row r="18" spans="1:21" ht="14.4" x14ac:dyDescent="0.25">
      <c r="A18" s="39">
        <v>10</v>
      </c>
      <c r="B18" s="28" t="s">
        <v>115</v>
      </c>
      <c r="C18" s="28">
        <f t="shared" si="3"/>
        <v>74.25</v>
      </c>
      <c r="D18" s="28">
        <f t="shared" si="4"/>
        <v>66.825000000000003</v>
      </c>
      <c r="E18" s="28">
        <v>229</v>
      </c>
      <c r="F18" s="28">
        <f t="shared" si="5"/>
        <v>0.29181222707423582</v>
      </c>
      <c r="G18" s="65">
        <f t="shared" si="6"/>
        <v>144.1</v>
      </c>
      <c r="H18" s="28">
        <v>7.66</v>
      </c>
      <c r="I18" s="28">
        <f t="shared" si="7"/>
        <v>0.28131361320340958</v>
      </c>
      <c r="J18" s="40" t="s">
        <v>26</v>
      </c>
      <c r="K18" s="120"/>
      <c r="L18" s="120"/>
      <c r="M18" s="34">
        <f t="shared" si="8"/>
        <v>10</v>
      </c>
      <c r="N18" s="4">
        <v>11.6</v>
      </c>
      <c r="O18" s="4">
        <f t="shared" si="9"/>
        <v>106.30239999999999</v>
      </c>
      <c r="P18" s="4">
        <v>0</v>
      </c>
      <c r="Q18" s="4">
        <v>0</v>
      </c>
      <c r="R18" s="4">
        <f t="shared" si="10"/>
        <v>106.30239999999999</v>
      </c>
      <c r="S18" s="4">
        <v>352.81</v>
      </c>
      <c r="T18" s="4">
        <f t="shared" si="11"/>
        <v>30.130211728692498</v>
      </c>
      <c r="U18" s="35" t="s">
        <v>26</v>
      </c>
    </row>
    <row r="19" spans="1:21" ht="14.4" x14ac:dyDescent="0.25">
      <c r="A19" s="39">
        <v>11</v>
      </c>
      <c r="B19" s="28" t="s">
        <v>116</v>
      </c>
      <c r="C19" s="28">
        <f t="shared" si="3"/>
        <v>49.5</v>
      </c>
      <c r="D19" s="28">
        <f t="shared" si="4"/>
        <v>44.550000000000004</v>
      </c>
      <c r="E19" s="28">
        <v>230</v>
      </c>
      <c r="F19" s="28">
        <f t="shared" si="5"/>
        <v>0.19369565217391307</v>
      </c>
      <c r="G19" s="65">
        <f t="shared" si="6"/>
        <v>115.7</v>
      </c>
      <c r="H19" s="28">
        <v>7.66</v>
      </c>
      <c r="I19" s="28">
        <f t="shared" si="7"/>
        <v>0.14927399659735352</v>
      </c>
      <c r="J19" s="40" t="s">
        <v>26</v>
      </c>
      <c r="K19" s="120"/>
      <c r="L19" s="120"/>
      <c r="M19" s="34">
        <f t="shared" si="8"/>
        <v>11</v>
      </c>
      <c r="N19" s="4">
        <v>11.6</v>
      </c>
      <c r="O19" s="4">
        <f t="shared" si="9"/>
        <v>106.30239999999999</v>
      </c>
      <c r="P19" s="4">
        <v>0</v>
      </c>
      <c r="Q19" s="4">
        <v>0</v>
      </c>
      <c r="R19" s="4">
        <f t="shared" si="10"/>
        <v>106.30239999999999</v>
      </c>
      <c r="S19" s="4">
        <v>352.81</v>
      </c>
      <c r="T19" s="4">
        <f t="shared" si="11"/>
        <v>30.130211728692498</v>
      </c>
      <c r="U19" s="35" t="s">
        <v>26</v>
      </c>
    </row>
    <row r="20" spans="1:21" ht="14.4" x14ac:dyDescent="0.25">
      <c r="A20" s="39">
        <v>12</v>
      </c>
      <c r="B20" s="28" t="s">
        <v>117</v>
      </c>
      <c r="C20" s="28">
        <f t="shared" si="3"/>
        <v>258.75</v>
      </c>
      <c r="D20" s="28">
        <f t="shared" si="4"/>
        <v>232.875</v>
      </c>
      <c r="E20" s="28">
        <v>231</v>
      </c>
      <c r="F20" s="28">
        <f t="shared" si="5"/>
        <v>1.0081168831168832</v>
      </c>
      <c r="G20" s="65">
        <f t="shared" si="6"/>
        <v>134.70000000000002</v>
      </c>
      <c r="H20" s="28">
        <v>7.66</v>
      </c>
      <c r="I20" s="28">
        <f t="shared" si="7"/>
        <v>0.90058616124135638</v>
      </c>
      <c r="J20" s="40" t="s">
        <v>26</v>
      </c>
      <c r="K20" s="120"/>
      <c r="L20" s="120"/>
      <c r="M20" s="34">
        <f t="shared" si="8"/>
        <v>12</v>
      </c>
      <c r="N20" s="4">
        <v>11.6</v>
      </c>
      <c r="O20" s="4">
        <f t="shared" si="9"/>
        <v>106.30239999999999</v>
      </c>
      <c r="P20" s="4">
        <v>0</v>
      </c>
      <c r="Q20" s="4">
        <v>0</v>
      </c>
      <c r="R20" s="4">
        <f t="shared" si="10"/>
        <v>106.30239999999999</v>
      </c>
      <c r="S20" s="4">
        <v>352.81</v>
      </c>
      <c r="T20" s="4">
        <f t="shared" si="11"/>
        <v>30.130211728692498</v>
      </c>
      <c r="U20" s="35" t="s">
        <v>26</v>
      </c>
    </row>
    <row r="21" spans="1:21" ht="14.4" x14ac:dyDescent="0.25">
      <c r="A21" s="39">
        <v>13</v>
      </c>
      <c r="B21" s="28" t="s">
        <v>118</v>
      </c>
      <c r="C21" s="28">
        <f t="shared" si="3"/>
        <v>230</v>
      </c>
      <c r="D21" s="28">
        <f t="shared" si="4"/>
        <v>207</v>
      </c>
      <c r="E21" s="28">
        <v>232</v>
      </c>
      <c r="F21" s="28">
        <f t="shared" si="5"/>
        <v>0.89224137931034486</v>
      </c>
      <c r="G21" s="65">
        <f t="shared" si="6"/>
        <v>131.5</v>
      </c>
      <c r="H21" s="28">
        <v>7.66</v>
      </c>
      <c r="I21" s="28">
        <f t="shared" si="7"/>
        <v>0.77478087841854937</v>
      </c>
      <c r="J21" s="40" t="s">
        <v>26</v>
      </c>
      <c r="K21" s="120"/>
      <c r="L21" s="120"/>
      <c r="M21" s="34">
        <f t="shared" si="8"/>
        <v>13</v>
      </c>
      <c r="N21" s="4">
        <v>11.6</v>
      </c>
      <c r="O21" s="4">
        <f t="shared" si="9"/>
        <v>106.30239999999999</v>
      </c>
      <c r="P21" s="4">
        <v>0</v>
      </c>
      <c r="Q21" s="4">
        <v>0</v>
      </c>
      <c r="R21" s="4">
        <f t="shared" si="10"/>
        <v>106.30239999999999</v>
      </c>
      <c r="S21" s="4">
        <v>352.81</v>
      </c>
      <c r="T21" s="4">
        <f t="shared" si="11"/>
        <v>30.130211728692498</v>
      </c>
      <c r="U21" s="35" t="s">
        <v>26</v>
      </c>
    </row>
    <row r="22" spans="1:21" ht="14.4" x14ac:dyDescent="0.25">
      <c r="A22" s="39">
        <v>14</v>
      </c>
      <c r="B22" s="28" t="s">
        <v>119</v>
      </c>
      <c r="C22" s="28">
        <f t="shared" si="3"/>
        <v>244.5</v>
      </c>
      <c r="D22" s="28">
        <f t="shared" si="4"/>
        <v>220.05</v>
      </c>
      <c r="E22" s="28">
        <v>233</v>
      </c>
      <c r="F22" s="28">
        <f t="shared" si="5"/>
        <v>0.9444206008583691</v>
      </c>
      <c r="G22" s="65">
        <f t="shared" si="6"/>
        <v>130.5</v>
      </c>
      <c r="H22" s="28">
        <v>7.66</v>
      </c>
      <c r="I22" s="28">
        <f t="shared" si="7"/>
        <v>0.81036151522407862</v>
      </c>
      <c r="J22" s="40" t="s">
        <v>26</v>
      </c>
      <c r="K22" s="120"/>
      <c r="L22" s="120"/>
      <c r="M22" s="34">
        <f t="shared" si="8"/>
        <v>14</v>
      </c>
      <c r="N22" s="4">
        <v>11.6</v>
      </c>
      <c r="O22" s="4">
        <f t="shared" si="9"/>
        <v>106.30239999999999</v>
      </c>
      <c r="P22" s="4">
        <v>0</v>
      </c>
      <c r="Q22" s="4">
        <v>0</v>
      </c>
      <c r="R22" s="4">
        <f t="shared" si="10"/>
        <v>106.30239999999999</v>
      </c>
      <c r="S22" s="4">
        <v>352.81</v>
      </c>
      <c r="T22" s="4">
        <f t="shared" si="11"/>
        <v>30.130211728692498</v>
      </c>
      <c r="U22" s="35" t="s">
        <v>26</v>
      </c>
    </row>
    <row r="23" spans="1:21" s="48" customFormat="1" ht="14.4" x14ac:dyDescent="0.25">
      <c r="A23" s="39">
        <v>15</v>
      </c>
      <c r="B23" s="28" t="s">
        <v>120</v>
      </c>
      <c r="C23" s="28">
        <f t="shared" si="3"/>
        <v>0</v>
      </c>
      <c r="D23" s="28">
        <f t="shared" si="4"/>
        <v>0</v>
      </c>
      <c r="E23" s="28">
        <v>234</v>
      </c>
      <c r="F23" s="28">
        <f t="shared" si="5"/>
        <v>0</v>
      </c>
      <c r="G23" s="65">
        <f t="shared" si="6"/>
        <v>86.9</v>
      </c>
      <c r="H23" s="28">
        <v>7.66</v>
      </c>
      <c r="I23" s="28">
        <f t="shared" si="7"/>
        <v>0</v>
      </c>
      <c r="J23" s="40" t="s">
        <v>26</v>
      </c>
      <c r="K23" s="120"/>
      <c r="L23" s="120"/>
      <c r="M23" s="34">
        <f t="shared" si="8"/>
        <v>15</v>
      </c>
      <c r="N23" s="4">
        <v>11.6</v>
      </c>
      <c r="O23" s="4">
        <f t="shared" si="9"/>
        <v>106.30239999999999</v>
      </c>
      <c r="P23" s="4">
        <v>0</v>
      </c>
      <c r="Q23" s="4">
        <v>0</v>
      </c>
      <c r="R23" s="4">
        <f t="shared" si="10"/>
        <v>106.30239999999999</v>
      </c>
      <c r="S23" s="4">
        <v>352.81</v>
      </c>
      <c r="T23" s="4">
        <f t="shared" si="11"/>
        <v>30.130211728692498</v>
      </c>
      <c r="U23" s="35" t="s">
        <v>26</v>
      </c>
    </row>
    <row r="24" spans="1:21" ht="14.4" x14ac:dyDescent="0.25">
      <c r="A24" s="39">
        <v>16</v>
      </c>
      <c r="B24" s="28" t="s">
        <v>121</v>
      </c>
      <c r="C24" s="28">
        <f t="shared" si="3"/>
        <v>28.75</v>
      </c>
      <c r="D24" s="28">
        <f t="shared" si="4"/>
        <v>25.875</v>
      </c>
      <c r="E24" s="28">
        <v>235</v>
      </c>
      <c r="F24" s="28">
        <f t="shared" si="5"/>
        <v>0.11010638297872341</v>
      </c>
      <c r="G24" s="65">
        <f t="shared" si="6"/>
        <v>96.100000000000009</v>
      </c>
      <c r="H24" s="28">
        <v>7.66</v>
      </c>
      <c r="I24" s="28">
        <f t="shared" si="7"/>
        <v>6.8980571299230423E-2</v>
      </c>
      <c r="J24" s="40" t="s">
        <v>26</v>
      </c>
      <c r="K24" s="121"/>
      <c r="L24" s="121"/>
      <c r="M24" s="34">
        <f t="shared" si="8"/>
        <v>16</v>
      </c>
      <c r="N24" s="4">
        <v>11.6</v>
      </c>
      <c r="O24" s="4">
        <f t="shared" si="9"/>
        <v>106.30239999999999</v>
      </c>
      <c r="P24" s="4">
        <v>0</v>
      </c>
      <c r="Q24" s="4">
        <v>0</v>
      </c>
      <c r="R24" s="4">
        <f t="shared" si="10"/>
        <v>106.30239999999999</v>
      </c>
      <c r="S24" s="4">
        <v>352.81</v>
      </c>
      <c r="T24" s="4">
        <f t="shared" si="11"/>
        <v>30.130211728692498</v>
      </c>
      <c r="U24" s="35" t="s">
        <v>26</v>
      </c>
    </row>
    <row r="25" spans="1:21" ht="14.4" x14ac:dyDescent="0.25">
      <c r="A25" s="39">
        <v>17</v>
      </c>
      <c r="B25" s="28" t="s">
        <v>122</v>
      </c>
      <c r="C25" s="28">
        <f t="shared" si="3"/>
        <v>136.125</v>
      </c>
      <c r="D25" s="28">
        <f t="shared" si="4"/>
        <v>122.5125</v>
      </c>
      <c r="E25" s="28">
        <v>236</v>
      </c>
      <c r="F25" s="28">
        <f t="shared" si="5"/>
        <v>0.51912076271186447</v>
      </c>
      <c r="G25" s="65">
        <f t="shared" si="6"/>
        <v>122.10000000000001</v>
      </c>
      <c r="H25" s="28">
        <v>7.66</v>
      </c>
      <c r="I25" s="28">
        <f t="shared" si="7"/>
        <v>0.41146303531671941</v>
      </c>
      <c r="J25" s="40" t="s">
        <v>26</v>
      </c>
      <c r="K25" s="121"/>
      <c r="L25" s="121"/>
      <c r="M25" s="34">
        <f t="shared" si="8"/>
        <v>17</v>
      </c>
      <c r="N25" s="4">
        <v>11.6</v>
      </c>
      <c r="O25" s="4">
        <f t="shared" si="9"/>
        <v>106.30239999999999</v>
      </c>
      <c r="P25" s="4">
        <v>0</v>
      </c>
      <c r="Q25" s="4">
        <v>0</v>
      </c>
      <c r="R25" s="4">
        <f t="shared" si="10"/>
        <v>106.30239999999999</v>
      </c>
      <c r="S25" s="4">
        <v>352.81</v>
      </c>
      <c r="T25" s="4">
        <f t="shared" si="11"/>
        <v>30.130211728692498</v>
      </c>
      <c r="U25" s="35" t="s">
        <v>26</v>
      </c>
    </row>
    <row r="26" spans="1:21" ht="14.4" x14ac:dyDescent="0.25">
      <c r="A26" s="39">
        <v>18</v>
      </c>
      <c r="B26" s="28" t="s">
        <v>123</v>
      </c>
      <c r="C26" s="28">
        <f t="shared" si="3"/>
        <v>345</v>
      </c>
      <c r="D26" s="28">
        <f t="shared" si="4"/>
        <v>310.5</v>
      </c>
      <c r="E26" s="28">
        <v>237</v>
      </c>
      <c r="F26" s="28">
        <f t="shared" si="5"/>
        <v>1.3101265822784811</v>
      </c>
      <c r="G26" s="65">
        <f t="shared" si="6"/>
        <v>133.30000000000001</v>
      </c>
      <c r="H26" s="28">
        <v>7.66</v>
      </c>
      <c r="I26" s="28">
        <f t="shared" si="7"/>
        <v>1.1288957218394491</v>
      </c>
      <c r="J26" s="40" t="s">
        <v>26</v>
      </c>
      <c r="K26" s="120"/>
      <c r="L26" s="120"/>
      <c r="M26" s="34">
        <f t="shared" si="8"/>
        <v>18</v>
      </c>
      <c r="N26" s="4">
        <v>11.6</v>
      </c>
      <c r="O26" s="4">
        <f t="shared" si="9"/>
        <v>106.30239999999999</v>
      </c>
      <c r="P26" s="4">
        <v>0</v>
      </c>
      <c r="Q26" s="4">
        <v>0</v>
      </c>
      <c r="R26" s="4">
        <f t="shared" si="10"/>
        <v>106.30239999999999</v>
      </c>
      <c r="S26" s="4">
        <v>352.81</v>
      </c>
      <c r="T26" s="4">
        <f t="shared" si="11"/>
        <v>30.130211728692498</v>
      </c>
      <c r="U26" s="35" t="s">
        <v>26</v>
      </c>
    </row>
    <row r="27" spans="1:21" s="48" customFormat="1" ht="14.4" x14ac:dyDescent="0.25">
      <c r="A27" s="39">
        <v>19</v>
      </c>
      <c r="B27" s="28" t="s">
        <v>124</v>
      </c>
      <c r="C27" s="28">
        <f t="shared" si="3"/>
        <v>91.875</v>
      </c>
      <c r="D27" s="28">
        <f t="shared" si="4"/>
        <v>82.6875</v>
      </c>
      <c r="E27" s="28">
        <v>238</v>
      </c>
      <c r="F27" s="28">
        <f t="shared" si="5"/>
        <v>0.34742647058823528</v>
      </c>
      <c r="G27" s="65">
        <f t="shared" si="6"/>
        <v>57.5</v>
      </c>
      <c r="H27" s="28">
        <v>7.66</v>
      </c>
      <c r="I27" s="28">
        <f t="shared" si="7"/>
        <v>0.12859158737024221</v>
      </c>
      <c r="J27" s="40" t="s">
        <v>26</v>
      </c>
      <c r="K27" s="120"/>
      <c r="L27" s="120"/>
      <c r="M27" s="34">
        <f t="shared" si="8"/>
        <v>19</v>
      </c>
      <c r="N27" s="4">
        <v>11.6</v>
      </c>
      <c r="O27" s="4">
        <f t="shared" si="9"/>
        <v>106.30239999999999</v>
      </c>
      <c r="P27" s="4">
        <v>0</v>
      </c>
      <c r="Q27" s="4">
        <v>0</v>
      </c>
      <c r="R27" s="4">
        <f t="shared" si="10"/>
        <v>106.30239999999999</v>
      </c>
      <c r="S27" s="4">
        <v>352.81</v>
      </c>
      <c r="T27" s="4">
        <f t="shared" si="11"/>
        <v>30.130211728692498</v>
      </c>
      <c r="U27" s="35" t="s">
        <v>26</v>
      </c>
    </row>
    <row r="28" spans="1:21" s="48" customFormat="1" ht="14.4" x14ac:dyDescent="0.25">
      <c r="A28" s="39">
        <v>20</v>
      </c>
      <c r="B28" s="28" t="s">
        <v>125</v>
      </c>
      <c r="C28" s="28">
        <f t="shared" si="3"/>
        <v>311.375</v>
      </c>
      <c r="D28" s="28">
        <f t="shared" si="4"/>
        <v>280.23750000000001</v>
      </c>
      <c r="E28" s="28">
        <v>239</v>
      </c>
      <c r="F28" s="28">
        <f t="shared" si="5"/>
        <v>1.1725418410041841</v>
      </c>
      <c r="G28" s="65">
        <f t="shared" si="6"/>
        <v>96.5</v>
      </c>
      <c r="H28" s="28">
        <v>7.66</v>
      </c>
      <c r="I28" s="28">
        <f t="shared" si="7"/>
        <v>0.72529807820241243</v>
      </c>
      <c r="J28" s="40" t="s">
        <v>26</v>
      </c>
      <c r="K28" s="120"/>
      <c r="L28" s="120"/>
      <c r="M28" s="34">
        <f t="shared" si="8"/>
        <v>20</v>
      </c>
      <c r="N28" s="4">
        <v>11.6</v>
      </c>
      <c r="O28" s="4">
        <f t="shared" si="9"/>
        <v>106.30239999999999</v>
      </c>
      <c r="P28" s="4">
        <v>0</v>
      </c>
      <c r="Q28" s="4">
        <v>0</v>
      </c>
      <c r="R28" s="4">
        <f t="shared" si="10"/>
        <v>106.30239999999999</v>
      </c>
      <c r="S28" s="4">
        <v>352.81</v>
      </c>
      <c r="T28" s="4">
        <f t="shared" si="11"/>
        <v>30.130211728692498</v>
      </c>
      <c r="U28" s="35" t="s">
        <v>26</v>
      </c>
    </row>
    <row r="29" spans="1:21" ht="14.4" x14ac:dyDescent="0.25">
      <c r="A29" s="39">
        <v>21</v>
      </c>
      <c r="B29" s="28" t="s">
        <v>126</v>
      </c>
      <c r="C29" s="28">
        <f t="shared" si="3"/>
        <v>311.375</v>
      </c>
      <c r="D29" s="28">
        <f t="shared" si="4"/>
        <v>280.23750000000001</v>
      </c>
      <c r="E29" s="28">
        <v>240</v>
      </c>
      <c r="F29" s="28">
        <f t="shared" si="5"/>
        <v>1.1676562500000001</v>
      </c>
      <c r="G29" s="65">
        <f t="shared" si="6"/>
        <v>103.5</v>
      </c>
      <c r="H29" s="28">
        <v>7.66</v>
      </c>
      <c r="I29" s="28">
        <f t="shared" si="7"/>
        <v>0.77144129296875008</v>
      </c>
      <c r="J29" s="40" t="s">
        <v>26</v>
      </c>
      <c r="K29" s="120"/>
      <c r="L29" s="120"/>
      <c r="M29" s="34">
        <f t="shared" si="8"/>
        <v>21</v>
      </c>
      <c r="N29" s="4">
        <v>11.6</v>
      </c>
      <c r="O29" s="4">
        <f t="shared" si="9"/>
        <v>106.30239999999999</v>
      </c>
      <c r="P29" s="4">
        <v>0</v>
      </c>
      <c r="Q29" s="4">
        <v>0</v>
      </c>
      <c r="R29" s="4">
        <f t="shared" si="10"/>
        <v>106.30239999999999</v>
      </c>
      <c r="S29" s="4">
        <v>352.81</v>
      </c>
      <c r="T29" s="4">
        <f t="shared" si="11"/>
        <v>30.130211728692498</v>
      </c>
      <c r="U29" s="35" t="s">
        <v>26</v>
      </c>
    </row>
    <row r="30" spans="1:21" ht="14.4" x14ac:dyDescent="0.25">
      <c r="A30" s="39">
        <v>22</v>
      </c>
      <c r="B30" s="28" t="s">
        <v>127</v>
      </c>
      <c r="C30" s="28">
        <f t="shared" si="3"/>
        <v>115</v>
      </c>
      <c r="D30" s="28">
        <f t="shared" si="4"/>
        <v>103.5</v>
      </c>
      <c r="E30" s="28">
        <v>241</v>
      </c>
      <c r="F30" s="28">
        <f t="shared" si="5"/>
        <v>0.42946058091286304</v>
      </c>
      <c r="G30" s="65">
        <f t="shared" si="6"/>
        <v>64.7</v>
      </c>
      <c r="H30" s="28">
        <v>7.66</v>
      </c>
      <c r="I30" s="28">
        <f t="shared" si="7"/>
        <v>0.1766319691465367</v>
      </c>
      <c r="J30" s="40" t="s">
        <v>26</v>
      </c>
      <c r="K30" s="120"/>
      <c r="L30" s="120"/>
      <c r="M30" s="34">
        <f t="shared" si="8"/>
        <v>22</v>
      </c>
      <c r="N30" s="4">
        <v>11.6</v>
      </c>
      <c r="O30" s="4">
        <f t="shared" si="9"/>
        <v>106.30239999999999</v>
      </c>
      <c r="P30" s="4">
        <v>0</v>
      </c>
      <c r="Q30" s="4">
        <v>0</v>
      </c>
      <c r="R30" s="4">
        <f t="shared" si="10"/>
        <v>106.30239999999999</v>
      </c>
      <c r="S30" s="4">
        <v>352.81</v>
      </c>
      <c r="T30" s="4">
        <f t="shared" si="11"/>
        <v>30.130211728692498</v>
      </c>
      <c r="U30" s="35" t="s">
        <v>26</v>
      </c>
    </row>
    <row r="31" spans="1:21" ht="14.4" x14ac:dyDescent="0.25">
      <c r="A31" s="39">
        <v>23</v>
      </c>
      <c r="B31" s="28" t="s">
        <v>128</v>
      </c>
      <c r="C31" s="28">
        <f t="shared" si="3"/>
        <v>115</v>
      </c>
      <c r="D31" s="28">
        <f t="shared" si="4"/>
        <v>103.5</v>
      </c>
      <c r="E31" s="28">
        <v>242</v>
      </c>
      <c r="F31" s="28">
        <f t="shared" si="5"/>
        <v>0.42768595041322316</v>
      </c>
      <c r="G31" s="65">
        <f t="shared" si="6"/>
        <v>70.7</v>
      </c>
      <c r="H31" s="28">
        <v>7.66</v>
      </c>
      <c r="I31" s="28">
        <f t="shared" si="7"/>
        <v>0.19142021378321153</v>
      </c>
      <c r="J31" s="40" t="s">
        <v>26</v>
      </c>
      <c r="K31" s="120"/>
      <c r="L31" s="120"/>
      <c r="M31" s="34">
        <f t="shared" si="8"/>
        <v>23</v>
      </c>
      <c r="N31" s="4">
        <v>11.6</v>
      </c>
      <c r="O31" s="4">
        <f t="shared" si="9"/>
        <v>106.30239999999999</v>
      </c>
      <c r="P31" s="4">
        <v>0</v>
      </c>
      <c r="Q31" s="4">
        <v>0</v>
      </c>
      <c r="R31" s="4">
        <f t="shared" si="10"/>
        <v>106.30239999999999</v>
      </c>
      <c r="S31" s="4">
        <v>352.81</v>
      </c>
      <c r="T31" s="4">
        <f t="shared" si="11"/>
        <v>30.130211728692498</v>
      </c>
      <c r="U31" s="35" t="s">
        <v>26</v>
      </c>
    </row>
    <row r="32" spans="1:21" s="48" customFormat="1" ht="14.4" x14ac:dyDescent="0.25">
      <c r="A32" s="39">
        <v>24</v>
      </c>
      <c r="B32" s="28" t="s">
        <v>129</v>
      </c>
      <c r="C32" s="28">
        <f t="shared" si="3"/>
        <v>115</v>
      </c>
      <c r="D32" s="28">
        <f t="shared" si="4"/>
        <v>103.5</v>
      </c>
      <c r="E32" s="28">
        <v>243</v>
      </c>
      <c r="F32" s="28">
        <f t="shared" si="5"/>
        <v>0.42592592592592593</v>
      </c>
      <c r="G32" s="65">
        <f t="shared" si="6"/>
        <v>74.7</v>
      </c>
      <c r="H32" s="28">
        <v>7.66</v>
      </c>
      <c r="I32" s="28">
        <f t="shared" si="7"/>
        <v>0.20058902606310014</v>
      </c>
      <c r="J32" s="40" t="s">
        <v>26</v>
      </c>
      <c r="K32" s="120"/>
      <c r="L32" s="120"/>
      <c r="M32" s="34">
        <f t="shared" si="8"/>
        <v>24</v>
      </c>
      <c r="N32" s="4">
        <v>11.6</v>
      </c>
      <c r="O32" s="4">
        <f t="shared" si="9"/>
        <v>106.30239999999999</v>
      </c>
      <c r="P32" s="4">
        <v>0</v>
      </c>
      <c r="Q32" s="4">
        <v>0</v>
      </c>
      <c r="R32" s="4">
        <f t="shared" si="10"/>
        <v>106.30239999999999</v>
      </c>
      <c r="S32" s="4">
        <v>352.81</v>
      </c>
      <c r="T32" s="4">
        <f t="shared" si="11"/>
        <v>30.130211728692498</v>
      </c>
      <c r="U32" s="35" t="s">
        <v>26</v>
      </c>
    </row>
    <row r="33" spans="1:21" ht="14.4" x14ac:dyDescent="0.25">
      <c r="A33" s="39">
        <v>25</v>
      </c>
      <c r="B33" s="28" t="s">
        <v>130</v>
      </c>
      <c r="C33" s="28">
        <f t="shared" si="3"/>
        <v>115</v>
      </c>
      <c r="D33" s="28">
        <f t="shared" si="4"/>
        <v>103.5</v>
      </c>
      <c r="E33" s="28">
        <v>244</v>
      </c>
      <c r="F33" s="28">
        <f t="shared" si="5"/>
        <v>0.42418032786885246</v>
      </c>
      <c r="G33" s="65">
        <f t="shared" si="6"/>
        <v>79.7</v>
      </c>
      <c r="H33" s="28">
        <v>7.66</v>
      </c>
      <c r="I33" s="28">
        <f t="shared" si="7"/>
        <v>0.21226470370868047</v>
      </c>
      <c r="J33" s="40" t="s">
        <v>26</v>
      </c>
      <c r="K33" s="120"/>
      <c r="L33" s="120"/>
      <c r="M33" s="34">
        <f t="shared" si="8"/>
        <v>25</v>
      </c>
      <c r="N33" s="4">
        <v>11.6</v>
      </c>
      <c r="O33" s="4">
        <f t="shared" si="9"/>
        <v>106.30239999999999</v>
      </c>
      <c r="P33" s="4">
        <v>0</v>
      </c>
      <c r="Q33" s="4">
        <v>0</v>
      </c>
      <c r="R33" s="4">
        <f t="shared" si="10"/>
        <v>106.30239999999999</v>
      </c>
      <c r="S33" s="4">
        <v>352.81</v>
      </c>
      <c r="T33" s="4">
        <f t="shared" si="11"/>
        <v>30.130211728692498</v>
      </c>
      <c r="U33" s="35" t="s">
        <v>26</v>
      </c>
    </row>
    <row r="34" spans="1:21" ht="14.4" x14ac:dyDescent="0.25">
      <c r="A34" s="39">
        <v>26</v>
      </c>
      <c r="B34" s="28" t="s">
        <v>131</v>
      </c>
      <c r="C34" s="28">
        <f t="shared" si="3"/>
        <v>115</v>
      </c>
      <c r="D34" s="28">
        <f t="shared" si="4"/>
        <v>103.5</v>
      </c>
      <c r="E34" s="28">
        <v>245</v>
      </c>
      <c r="F34" s="28">
        <f t="shared" si="5"/>
        <v>0.42244897959183675</v>
      </c>
      <c r="G34" s="65">
        <f t="shared" si="6"/>
        <v>68.7</v>
      </c>
      <c r="H34" s="28">
        <v>7.66</v>
      </c>
      <c r="I34" s="28">
        <f t="shared" si="7"/>
        <v>0.18147787421907541</v>
      </c>
      <c r="J34" s="40" t="s">
        <v>26</v>
      </c>
      <c r="K34" s="120"/>
      <c r="L34" s="120"/>
      <c r="M34" s="34">
        <f t="shared" si="8"/>
        <v>26</v>
      </c>
      <c r="N34" s="4">
        <v>11.6</v>
      </c>
      <c r="O34" s="4">
        <f t="shared" si="9"/>
        <v>106.30239999999999</v>
      </c>
      <c r="P34" s="4">
        <v>0</v>
      </c>
      <c r="Q34" s="4">
        <v>0</v>
      </c>
      <c r="R34" s="4">
        <f t="shared" si="10"/>
        <v>106.30239999999999</v>
      </c>
      <c r="S34" s="4">
        <v>352.81</v>
      </c>
      <c r="T34" s="4">
        <f t="shared" si="11"/>
        <v>30.130211728692498</v>
      </c>
      <c r="U34" s="35" t="s">
        <v>26</v>
      </c>
    </row>
    <row r="35" spans="1:21" ht="14.4" x14ac:dyDescent="0.25">
      <c r="A35" s="39">
        <v>27</v>
      </c>
      <c r="B35" s="28" t="s">
        <v>132</v>
      </c>
      <c r="C35" s="28">
        <f t="shared" si="3"/>
        <v>115</v>
      </c>
      <c r="D35" s="28">
        <f t="shared" si="4"/>
        <v>103.5</v>
      </c>
      <c r="E35" s="28">
        <v>246</v>
      </c>
      <c r="F35" s="28">
        <f t="shared" si="5"/>
        <v>0.42073170731707316</v>
      </c>
      <c r="G35" s="65">
        <f t="shared" si="6"/>
        <v>72.7</v>
      </c>
      <c r="H35" s="28">
        <v>7.66</v>
      </c>
      <c r="I35" s="28">
        <f t="shared" si="7"/>
        <v>0.19048610945865554</v>
      </c>
      <c r="J35" s="40" t="s">
        <v>26</v>
      </c>
      <c r="K35" s="120"/>
      <c r="L35" s="120"/>
      <c r="M35" s="34">
        <f t="shared" si="8"/>
        <v>27</v>
      </c>
      <c r="N35" s="4">
        <v>11.6</v>
      </c>
      <c r="O35" s="4">
        <f t="shared" si="9"/>
        <v>106.30239999999999</v>
      </c>
      <c r="P35" s="4">
        <v>0</v>
      </c>
      <c r="Q35" s="4">
        <v>0</v>
      </c>
      <c r="R35" s="4">
        <f t="shared" si="10"/>
        <v>106.30239999999999</v>
      </c>
      <c r="S35" s="4">
        <v>352.81</v>
      </c>
      <c r="T35" s="4">
        <f t="shared" si="11"/>
        <v>30.130211728692498</v>
      </c>
      <c r="U35" s="35" t="s">
        <v>26</v>
      </c>
    </row>
    <row r="36" spans="1:21" ht="14.4" x14ac:dyDescent="0.25">
      <c r="A36" s="39">
        <v>28</v>
      </c>
      <c r="B36" s="28" t="s">
        <v>133</v>
      </c>
      <c r="C36" s="28">
        <f t="shared" si="3"/>
        <v>111.37500000000001</v>
      </c>
      <c r="D36" s="28">
        <f t="shared" si="4"/>
        <v>100.23750000000001</v>
      </c>
      <c r="E36" s="28">
        <v>247</v>
      </c>
      <c r="F36" s="28">
        <f t="shared" si="5"/>
        <v>0.4058198380566802</v>
      </c>
      <c r="G36" s="65">
        <f t="shared" si="6"/>
        <v>69.7</v>
      </c>
      <c r="H36" s="28">
        <v>7.66</v>
      </c>
      <c r="I36" s="28">
        <f t="shared" si="7"/>
        <v>0.17543969488108316</v>
      </c>
      <c r="J36" s="40" t="s">
        <v>26</v>
      </c>
      <c r="K36" s="120"/>
      <c r="L36" s="120"/>
      <c r="M36" s="34">
        <f t="shared" si="8"/>
        <v>28</v>
      </c>
      <c r="N36" s="4">
        <v>11.6</v>
      </c>
      <c r="O36" s="4">
        <f t="shared" si="9"/>
        <v>106.30239999999999</v>
      </c>
      <c r="P36" s="4">
        <v>0</v>
      </c>
      <c r="Q36" s="4">
        <v>0</v>
      </c>
      <c r="R36" s="4">
        <f t="shared" si="10"/>
        <v>106.30239999999999</v>
      </c>
      <c r="S36" s="4">
        <v>352.81</v>
      </c>
      <c r="T36" s="4">
        <f t="shared" si="11"/>
        <v>30.130211728692498</v>
      </c>
      <c r="U36" s="35" t="s">
        <v>26</v>
      </c>
    </row>
    <row r="37" spans="1:21" ht="14.4" x14ac:dyDescent="0.25">
      <c r="A37" s="39">
        <v>29</v>
      </c>
      <c r="B37" s="28" t="s">
        <v>134</v>
      </c>
      <c r="C37" s="28">
        <f t="shared" si="3"/>
        <v>61.875</v>
      </c>
      <c r="D37" s="28">
        <f t="shared" si="4"/>
        <v>55.6875</v>
      </c>
      <c r="E37" s="28">
        <v>248</v>
      </c>
      <c r="F37" s="28">
        <f t="shared" si="5"/>
        <v>0.22454637096774194</v>
      </c>
      <c r="G37" s="65">
        <f t="shared" si="6"/>
        <v>60.9</v>
      </c>
      <c r="H37" s="28">
        <v>7.66</v>
      </c>
      <c r="I37" s="28">
        <f t="shared" si="7"/>
        <v>8.4475431272762747E-2</v>
      </c>
      <c r="J37" s="40" t="s">
        <v>26</v>
      </c>
      <c r="K37" s="120"/>
      <c r="L37" s="120"/>
      <c r="M37" s="34">
        <f t="shared" si="8"/>
        <v>29</v>
      </c>
      <c r="N37" s="4">
        <v>11.6</v>
      </c>
      <c r="O37" s="4">
        <f t="shared" si="9"/>
        <v>106.30239999999999</v>
      </c>
      <c r="P37" s="4">
        <v>0</v>
      </c>
      <c r="Q37" s="4">
        <v>0</v>
      </c>
      <c r="R37" s="4">
        <f t="shared" si="10"/>
        <v>106.30239999999999</v>
      </c>
      <c r="S37" s="4">
        <v>352.81</v>
      </c>
      <c r="T37" s="4">
        <f t="shared" si="11"/>
        <v>30.130211728692498</v>
      </c>
      <c r="U37" s="35" t="s">
        <v>26</v>
      </c>
    </row>
    <row r="38" spans="1:21" ht="14.4" x14ac:dyDescent="0.25">
      <c r="A38" s="39">
        <v>30</v>
      </c>
      <c r="B38" s="28" t="s">
        <v>135</v>
      </c>
      <c r="C38" s="28">
        <f t="shared" si="3"/>
        <v>172.5</v>
      </c>
      <c r="D38" s="28">
        <f t="shared" si="4"/>
        <v>155.25</v>
      </c>
      <c r="E38" s="28">
        <v>249</v>
      </c>
      <c r="F38" s="28">
        <f t="shared" si="5"/>
        <v>0.62349397590361444</v>
      </c>
      <c r="G38" s="65">
        <f t="shared" si="6"/>
        <v>58.1</v>
      </c>
      <c r="H38" s="28">
        <v>7.66</v>
      </c>
      <c r="I38" s="28">
        <f t="shared" si="7"/>
        <v>0.22287831325301205</v>
      </c>
      <c r="J38" s="40" t="s">
        <v>26</v>
      </c>
      <c r="K38" s="120"/>
      <c r="L38" s="120"/>
      <c r="M38" s="34">
        <f t="shared" si="8"/>
        <v>30</v>
      </c>
      <c r="N38" s="4">
        <v>11.6</v>
      </c>
      <c r="O38" s="4">
        <f t="shared" si="9"/>
        <v>106.30239999999999</v>
      </c>
      <c r="P38" s="4">
        <v>0</v>
      </c>
      <c r="Q38" s="4">
        <v>0</v>
      </c>
      <c r="R38" s="4">
        <f t="shared" si="10"/>
        <v>106.30239999999999</v>
      </c>
      <c r="S38" s="4">
        <v>352.81</v>
      </c>
      <c r="T38" s="4">
        <f t="shared" si="11"/>
        <v>30.130211728692498</v>
      </c>
      <c r="U38" s="35" t="s">
        <v>26</v>
      </c>
    </row>
    <row r="39" spans="1:21" ht="14.4" x14ac:dyDescent="0.25">
      <c r="A39" s="39">
        <v>31</v>
      </c>
      <c r="B39" s="28" t="s">
        <v>136</v>
      </c>
      <c r="C39" s="28">
        <f t="shared" si="3"/>
        <v>149.5</v>
      </c>
      <c r="D39" s="28">
        <f t="shared" si="4"/>
        <v>134.55000000000001</v>
      </c>
      <c r="E39" s="28">
        <v>250</v>
      </c>
      <c r="F39" s="28">
        <f t="shared" si="5"/>
        <v>0.53820000000000001</v>
      </c>
      <c r="G39" s="65">
        <f t="shared" si="6"/>
        <v>52.6</v>
      </c>
      <c r="H39" s="28">
        <v>7.66</v>
      </c>
      <c r="I39" s="28">
        <f t="shared" si="7"/>
        <v>0.17347951296000003</v>
      </c>
      <c r="J39" s="40" t="s">
        <v>26</v>
      </c>
      <c r="K39" s="120"/>
      <c r="L39" s="120"/>
      <c r="M39" s="34">
        <f t="shared" si="8"/>
        <v>31</v>
      </c>
      <c r="N39" s="4">
        <v>11.6</v>
      </c>
      <c r="O39" s="4">
        <f t="shared" si="9"/>
        <v>106.30239999999999</v>
      </c>
      <c r="P39" s="4">
        <v>0</v>
      </c>
      <c r="Q39" s="4">
        <v>0</v>
      </c>
      <c r="R39" s="4">
        <f t="shared" si="10"/>
        <v>106.30239999999999</v>
      </c>
      <c r="S39" s="4">
        <v>352.81</v>
      </c>
      <c r="T39" s="4">
        <f t="shared" si="11"/>
        <v>30.130211728692498</v>
      </c>
      <c r="U39" s="35" t="s">
        <v>26</v>
      </c>
    </row>
    <row r="40" spans="1:21" ht="14.4" x14ac:dyDescent="0.25">
      <c r="A40" s="39">
        <v>32</v>
      </c>
      <c r="B40" s="28" t="s">
        <v>137</v>
      </c>
      <c r="C40" s="28">
        <f t="shared" si="3"/>
        <v>218</v>
      </c>
      <c r="D40" s="28">
        <f t="shared" si="4"/>
        <v>196.20000000000002</v>
      </c>
      <c r="E40" s="28">
        <v>251</v>
      </c>
      <c r="F40" s="28">
        <f t="shared" si="5"/>
        <v>0.78167330677290847</v>
      </c>
      <c r="G40" s="65">
        <f t="shared" si="6"/>
        <v>92.800000000000011</v>
      </c>
      <c r="H40" s="28">
        <v>7.66</v>
      </c>
      <c r="I40" s="28">
        <f t="shared" si="7"/>
        <v>0.44274972651227773</v>
      </c>
      <c r="J40" s="40" t="s">
        <v>26</v>
      </c>
      <c r="K40" s="120"/>
      <c r="L40" s="120"/>
      <c r="M40" s="34">
        <f t="shared" si="8"/>
        <v>32</v>
      </c>
      <c r="N40" s="4">
        <v>11.6</v>
      </c>
      <c r="O40" s="4">
        <f t="shared" si="9"/>
        <v>106.30239999999999</v>
      </c>
      <c r="P40" s="4">
        <v>0</v>
      </c>
      <c r="Q40" s="4">
        <v>0</v>
      </c>
      <c r="R40" s="4">
        <f t="shared" si="10"/>
        <v>106.30239999999999</v>
      </c>
      <c r="S40" s="4">
        <v>352.81</v>
      </c>
      <c r="T40" s="4">
        <f t="shared" si="11"/>
        <v>30.130211728692498</v>
      </c>
      <c r="U40" s="35" t="s">
        <v>26</v>
      </c>
    </row>
    <row r="41" spans="1:21" ht="14.4" x14ac:dyDescent="0.25">
      <c r="A41" s="39">
        <v>33</v>
      </c>
      <c r="B41" s="28" t="s">
        <v>138</v>
      </c>
      <c r="C41" s="28">
        <f t="shared" si="3"/>
        <v>172.5</v>
      </c>
      <c r="D41" s="28">
        <f t="shared" si="4"/>
        <v>155.25</v>
      </c>
      <c r="E41" s="28">
        <v>252</v>
      </c>
      <c r="F41" s="28">
        <f t="shared" si="5"/>
        <v>0.6160714285714286</v>
      </c>
      <c r="G41" s="65">
        <f t="shared" si="6"/>
        <v>54.1</v>
      </c>
      <c r="H41" s="28">
        <v>7.66</v>
      </c>
      <c r="I41" s="28">
        <f t="shared" si="7"/>
        <v>0.20262198129251702</v>
      </c>
      <c r="J41" s="40" t="s">
        <v>26</v>
      </c>
      <c r="K41" s="120"/>
      <c r="L41" s="120"/>
      <c r="M41" s="34">
        <f t="shared" si="8"/>
        <v>33</v>
      </c>
      <c r="N41" s="4">
        <v>11.6</v>
      </c>
      <c r="O41" s="4">
        <f t="shared" si="9"/>
        <v>106.30239999999999</v>
      </c>
      <c r="P41" s="4">
        <v>0</v>
      </c>
      <c r="Q41" s="4">
        <v>0</v>
      </c>
      <c r="R41" s="4">
        <f t="shared" si="10"/>
        <v>106.30239999999999</v>
      </c>
      <c r="S41" s="4">
        <v>352.81</v>
      </c>
      <c r="T41" s="4">
        <f t="shared" si="11"/>
        <v>30.130211728692498</v>
      </c>
      <c r="U41" s="35" t="s">
        <v>26</v>
      </c>
    </row>
    <row r="42" spans="1:21" ht="14.4" x14ac:dyDescent="0.25">
      <c r="A42" s="39">
        <v>34</v>
      </c>
      <c r="B42" s="28" t="s">
        <v>139</v>
      </c>
      <c r="C42" s="28">
        <f t="shared" si="3"/>
        <v>218</v>
      </c>
      <c r="D42" s="28">
        <f t="shared" si="4"/>
        <v>196.20000000000002</v>
      </c>
      <c r="E42" s="28">
        <v>253</v>
      </c>
      <c r="F42" s="28">
        <f t="shared" si="5"/>
        <v>0.77549407114624513</v>
      </c>
      <c r="G42" s="65">
        <f t="shared" si="6"/>
        <v>218.1</v>
      </c>
      <c r="H42" s="28">
        <v>7.66</v>
      </c>
      <c r="I42" s="28">
        <f t="shared" si="7"/>
        <v>1.0241708047305849</v>
      </c>
      <c r="J42" s="40" t="s">
        <v>26</v>
      </c>
      <c r="K42" s="120"/>
      <c r="L42" s="120"/>
      <c r="M42" s="34">
        <f t="shared" si="8"/>
        <v>34</v>
      </c>
      <c r="N42" s="4">
        <v>11.6</v>
      </c>
      <c r="O42" s="4">
        <f t="shared" si="9"/>
        <v>106.30239999999999</v>
      </c>
      <c r="P42" s="4">
        <v>0</v>
      </c>
      <c r="Q42" s="4">
        <v>0</v>
      </c>
      <c r="R42" s="4">
        <f t="shared" si="10"/>
        <v>106.30239999999999</v>
      </c>
      <c r="S42" s="4">
        <v>352.81</v>
      </c>
      <c r="T42" s="4">
        <f t="shared" si="11"/>
        <v>30.130211728692498</v>
      </c>
      <c r="U42" s="35" t="s">
        <v>26</v>
      </c>
    </row>
    <row r="43" spans="1:21" ht="14.4" x14ac:dyDescent="0.25">
      <c r="A43" s="39">
        <v>35</v>
      </c>
      <c r="B43" s="28" t="s">
        <v>140</v>
      </c>
      <c r="C43" s="28">
        <f t="shared" si="3"/>
        <v>82.25</v>
      </c>
      <c r="D43" s="28">
        <f t="shared" si="4"/>
        <v>74.025000000000006</v>
      </c>
      <c r="E43" s="28">
        <v>254</v>
      </c>
      <c r="F43" s="28">
        <f t="shared" si="5"/>
        <v>0.29143700787401577</v>
      </c>
      <c r="G43" s="65">
        <f t="shared" si="6"/>
        <v>45.699999999999996</v>
      </c>
      <c r="H43" s="28">
        <v>7.66</v>
      </c>
      <c r="I43" s="28">
        <f t="shared" si="7"/>
        <v>8.0331513268026539E-2</v>
      </c>
      <c r="J43" s="40" t="s">
        <v>26</v>
      </c>
      <c r="K43" s="120"/>
      <c r="L43" s="120"/>
      <c r="M43" s="34">
        <f t="shared" si="8"/>
        <v>35</v>
      </c>
      <c r="N43" s="4">
        <v>11.6</v>
      </c>
      <c r="O43" s="4">
        <f t="shared" si="9"/>
        <v>106.30239999999999</v>
      </c>
      <c r="P43" s="4">
        <v>0</v>
      </c>
      <c r="Q43" s="4">
        <v>0</v>
      </c>
      <c r="R43" s="4">
        <f t="shared" si="10"/>
        <v>106.30239999999999</v>
      </c>
      <c r="S43" s="4">
        <v>352.81</v>
      </c>
      <c r="T43" s="4">
        <f t="shared" si="11"/>
        <v>30.130211728692498</v>
      </c>
      <c r="U43" s="35" t="s">
        <v>26</v>
      </c>
    </row>
    <row r="44" spans="1:21" ht="14.4" x14ac:dyDescent="0.25">
      <c r="A44" s="39">
        <v>36</v>
      </c>
      <c r="B44" s="28" t="s">
        <v>141</v>
      </c>
      <c r="C44" s="28">
        <f t="shared" si="3"/>
        <v>197.25</v>
      </c>
      <c r="D44" s="28">
        <f t="shared" si="4"/>
        <v>177.52500000000001</v>
      </c>
      <c r="E44" s="28">
        <v>255</v>
      </c>
      <c r="F44" s="28">
        <f t="shared" si="5"/>
        <v>0.69617647058823529</v>
      </c>
      <c r="G44" s="65">
        <f t="shared" si="6"/>
        <v>71.5</v>
      </c>
      <c r="H44" s="28">
        <v>7.66</v>
      </c>
      <c r="I44" s="28">
        <f t="shared" si="7"/>
        <v>0.29905011072664356</v>
      </c>
      <c r="J44" s="40" t="s">
        <v>26</v>
      </c>
      <c r="K44" s="120"/>
      <c r="L44" s="120"/>
      <c r="M44" s="34">
        <f t="shared" si="8"/>
        <v>36</v>
      </c>
      <c r="N44" s="4">
        <v>11.6</v>
      </c>
      <c r="O44" s="4">
        <f t="shared" si="9"/>
        <v>106.30239999999999</v>
      </c>
      <c r="P44" s="4">
        <v>0</v>
      </c>
      <c r="Q44" s="4">
        <v>0</v>
      </c>
      <c r="R44" s="4">
        <f t="shared" si="10"/>
        <v>106.30239999999999</v>
      </c>
      <c r="S44" s="4">
        <v>352.81</v>
      </c>
      <c r="T44" s="4">
        <f t="shared" si="11"/>
        <v>30.130211728692498</v>
      </c>
      <c r="U44" s="35" t="s">
        <v>26</v>
      </c>
    </row>
    <row r="45" spans="1:21" ht="14.4" x14ac:dyDescent="0.25">
      <c r="A45" s="39">
        <v>37</v>
      </c>
      <c r="B45" s="28" t="s">
        <v>142</v>
      </c>
      <c r="C45" s="28">
        <f t="shared" si="3"/>
        <v>245</v>
      </c>
      <c r="D45" s="28">
        <f t="shared" si="4"/>
        <v>220.5</v>
      </c>
      <c r="E45" s="28">
        <v>256</v>
      </c>
      <c r="F45" s="28">
        <f t="shared" si="5"/>
        <v>0.861328125</v>
      </c>
      <c r="G45" s="65">
        <f t="shared" si="6"/>
        <v>54.5</v>
      </c>
      <c r="H45" s="28">
        <v>7.66</v>
      </c>
      <c r="I45" s="28">
        <f t="shared" si="7"/>
        <v>0.28092082214355468</v>
      </c>
      <c r="J45" s="40" t="s">
        <v>26</v>
      </c>
      <c r="K45" s="120"/>
      <c r="L45" s="120"/>
      <c r="M45" s="34">
        <f t="shared" si="8"/>
        <v>37</v>
      </c>
      <c r="N45" s="4">
        <v>11.6</v>
      </c>
      <c r="O45" s="4">
        <f t="shared" si="9"/>
        <v>106.30239999999999</v>
      </c>
      <c r="P45" s="4">
        <v>0</v>
      </c>
      <c r="Q45" s="4">
        <v>0</v>
      </c>
      <c r="R45" s="4">
        <f t="shared" si="10"/>
        <v>106.30239999999999</v>
      </c>
      <c r="S45" s="4">
        <v>352.81</v>
      </c>
      <c r="T45" s="4">
        <f t="shared" si="11"/>
        <v>30.130211728692498</v>
      </c>
      <c r="U45" s="35" t="s">
        <v>26</v>
      </c>
    </row>
    <row r="46" spans="1:21" ht="14.4" x14ac:dyDescent="0.25">
      <c r="A46" s="39">
        <v>38</v>
      </c>
      <c r="B46" s="28" t="s">
        <v>143</v>
      </c>
      <c r="C46" s="28">
        <f t="shared" si="3"/>
        <v>156.125</v>
      </c>
      <c r="D46" s="28">
        <f t="shared" si="4"/>
        <v>140.51250000000002</v>
      </c>
      <c r="E46" s="28">
        <v>257</v>
      </c>
      <c r="F46" s="28">
        <f t="shared" si="5"/>
        <v>0.54674124513618683</v>
      </c>
      <c r="G46" s="65">
        <f t="shared" si="6"/>
        <v>59.1</v>
      </c>
      <c r="H46" s="28">
        <v>7.66</v>
      </c>
      <c r="I46" s="28">
        <f t="shared" si="7"/>
        <v>0.19261715340126273</v>
      </c>
      <c r="J46" s="40" t="s">
        <v>26</v>
      </c>
      <c r="K46" s="120"/>
      <c r="L46" s="120"/>
      <c r="M46" s="34">
        <f t="shared" si="8"/>
        <v>38</v>
      </c>
      <c r="N46" s="4">
        <v>11.6</v>
      </c>
      <c r="O46" s="4">
        <f t="shared" si="9"/>
        <v>106.30239999999999</v>
      </c>
      <c r="P46" s="4">
        <v>0</v>
      </c>
      <c r="Q46" s="4">
        <v>0</v>
      </c>
      <c r="R46" s="4">
        <f t="shared" si="10"/>
        <v>106.30239999999999</v>
      </c>
      <c r="S46" s="4">
        <v>352.81</v>
      </c>
      <c r="T46" s="4">
        <f t="shared" si="11"/>
        <v>30.130211728692498</v>
      </c>
      <c r="U46" s="35" t="s">
        <v>26</v>
      </c>
    </row>
    <row r="47" spans="1:21" ht="14.4" x14ac:dyDescent="0.25">
      <c r="A47" s="39">
        <v>39</v>
      </c>
      <c r="B47" s="28" t="s">
        <v>144</v>
      </c>
      <c r="C47" s="28">
        <f t="shared" si="3"/>
        <v>201.25</v>
      </c>
      <c r="D47" s="28">
        <f t="shared" si="4"/>
        <v>181.125</v>
      </c>
      <c r="E47" s="28">
        <v>258</v>
      </c>
      <c r="F47" s="28">
        <f t="shared" si="5"/>
        <v>0.70203488372093026</v>
      </c>
      <c r="G47" s="65">
        <f t="shared" si="6"/>
        <v>69.800000000000011</v>
      </c>
      <c r="H47" s="28">
        <v>7.66</v>
      </c>
      <c r="I47" s="28">
        <f t="shared" si="7"/>
        <v>0.29097332341806387</v>
      </c>
      <c r="J47" s="40" t="s">
        <v>26</v>
      </c>
      <c r="K47" s="120"/>
      <c r="L47" s="120"/>
      <c r="M47" s="34">
        <f t="shared" si="8"/>
        <v>39</v>
      </c>
      <c r="N47" s="4">
        <v>11.6</v>
      </c>
      <c r="O47" s="4">
        <f t="shared" si="9"/>
        <v>106.30239999999999</v>
      </c>
      <c r="P47" s="4">
        <v>0</v>
      </c>
      <c r="Q47" s="4">
        <v>0</v>
      </c>
      <c r="R47" s="4">
        <f t="shared" si="10"/>
        <v>106.30239999999999</v>
      </c>
      <c r="S47" s="4">
        <v>352.81</v>
      </c>
      <c r="T47" s="4">
        <f t="shared" si="11"/>
        <v>30.130211728692498</v>
      </c>
      <c r="U47" s="35" t="s">
        <v>26</v>
      </c>
    </row>
    <row r="48" spans="1:21" ht="14.4" x14ac:dyDescent="0.25">
      <c r="A48" s="39">
        <v>40</v>
      </c>
      <c r="B48" s="28" t="s">
        <v>145</v>
      </c>
      <c r="C48" s="28">
        <f t="shared" si="3"/>
        <v>99</v>
      </c>
      <c r="D48" s="28">
        <f t="shared" si="4"/>
        <v>89.100000000000009</v>
      </c>
      <c r="E48" s="28">
        <v>259</v>
      </c>
      <c r="F48" s="28">
        <f t="shared" si="5"/>
        <v>0.34401544401544404</v>
      </c>
      <c r="G48" s="65">
        <f t="shared" si="6"/>
        <v>90.5</v>
      </c>
      <c r="H48" s="28">
        <v>7.66</v>
      </c>
      <c r="I48" s="28">
        <f t="shared" si="7"/>
        <v>0.18415585038982724</v>
      </c>
      <c r="J48" s="40" t="s">
        <v>26</v>
      </c>
      <c r="K48" s="120"/>
      <c r="L48" s="120"/>
      <c r="M48" s="34">
        <f t="shared" si="8"/>
        <v>40</v>
      </c>
      <c r="N48" s="4">
        <v>11.6</v>
      </c>
      <c r="O48" s="4">
        <f t="shared" si="9"/>
        <v>106.30239999999999</v>
      </c>
      <c r="P48" s="4">
        <v>0</v>
      </c>
      <c r="Q48" s="4">
        <v>0</v>
      </c>
      <c r="R48" s="4">
        <f t="shared" si="10"/>
        <v>106.30239999999999</v>
      </c>
      <c r="S48" s="4">
        <v>352.81</v>
      </c>
      <c r="T48" s="4">
        <f t="shared" si="11"/>
        <v>30.130211728692498</v>
      </c>
      <c r="U48" s="35" t="s">
        <v>26</v>
      </c>
    </row>
    <row r="49" spans="1:21" ht="14.4" x14ac:dyDescent="0.25">
      <c r="A49" s="39">
        <v>41</v>
      </c>
      <c r="B49" s="28" t="s">
        <v>146</v>
      </c>
      <c r="C49" s="28">
        <f t="shared" si="3"/>
        <v>57.5</v>
      </c>
      <c r="D49" s="28">
        <f t="shared" si="4"/>
        <v>51.75</v>
      </c>
      <c r="E49" s="28">
        <v>260</v>
      </c>
      <c r="F49" s="28">
        <f t="shared" si="5"/>
        <v>0.19903846153846153</v>
      </c>
      <c r="G49" s="65">
        <f t="shared" si="6"/>
        <v>36.299999999999997</v>
      </c>
      <c r="H49" s="28">
        <v>7.66</v>
      </c>
      <c r="I49" s="28">
        <f t="shared" si="7"/>
        <v>4.2572489644970408E-2</v>
      </c>
      <c r="J49" s="40" t="s">
        <v>26</v>
      </c>
      <c r="K49" s="120"/>
      <c r="L49" s="120"/>
      <c r="M49" s="34">
        <f t="shared" si="8"/>
        <v>41</v>
      </c>
      <c r="N49" s="4">
        <v>11.6</v>
      </c>
      <c r="O49" s="4">
        <f t="shared" si="9"/>
        <v>106.30239999999999</v>
      </c>
      <c r="P49" s="4">
        <v>0</v>
      </c>
      <c r="Q49" s="4">
        <v>0</v>
      </c>
      <c r="R49" s="4">
        <f t="shared" si="10"/>
        <v>106.30239999999999</v>
      </c>
      <c r="S49" s="4">
        <v>352.81</v>
      </c>
      <c r="T49" s="4">
        <f t="shared" si="11"/>
        <v>30.130211728692498</v>
      </c>
      <c r="U49" s="35" t="s">
        <v>26</v>
      </c>
    </row>
    <row r="50" spans="1:21" ht="14.4" x14ac:dyDescent="0.25">
      <c r="A50" s="39">
        <v>42</v>
      </c>
      <c r="B50" s="28" t="s">
        <v>147</v>
      </c>
      <c r="C50" s="28">
        <f t="shared" si="3"/>
        <v>299</v>
      </c>
      <c r="D50" s="28">
        <f t="shared" si="4"/>
        <v>269.10000000000002</v>
      </c>
      <c r="E50" s="28">
        <v>261</v>
      </c>
      <c r="F50" s="28">
        <f t="shared" si="5"/>
        <v>1.0310344827586209</v>
      </c>
      <c r="G50" s="65">
        <f t="shared" si="6"/>
        <v>87.300000000000011</v>
      </c>
      <c r="H50" s="28">
        <v>7.66</v>
      </c>
      <c r="I50" s="28">
        <f t="shared" si="7"/>
        <v>0.52833051129607633</v>
      </c>
      <c r="J50" s="40" t="s">
        <v>26</v>
      </c>
      <c r="K50" s="120"/>
      <c r="L50" s="120"/>
      <c r="M50" s="34">
        <f t="shared" si="8"/>
        <v>42</v>
      </c>
      <c r="N50" s="4">
        <v>11.6</v>
      </c>
      <c r="O50" s="4">
        <f t="shared" si="9"/>
        <v>106.30239999999999</v>
      </c>
      <c r="P50" s="4">
        <v>0</v>
      </c>
      <c r="Q50" s="4">
        <v>0</v>
      </c>
      <c r="R50" s="4">
        <f t="shared" si="10"/>
        <v>106.30239999999999</v>
      </c>
      <c r="S50" s="4">
        <v>352.81</v>
      </c>
      <c r="T50" s="4">
        <f t="shared" si="11"/>
        <v>30.130211728692498</v>
      </c>
      <c r="U50" s="35" t="s">
        <v>26</v>
      </c>
    </row>
    <row r="51" spans="1:21" ht="14.4" x14ac:dyDescent="0.25">
      <c r="A51" s="39">
        <v>43</v>
      </c>
      <c r="B51" s="28" t="s">
        <v>148</v>
      </c>
      <c r="C51" s="28">
        <f t="shared" si="3"/>
        <v>299</v>
      </c>
      <c r="D51" s="28">
        <f t="shared" si="4"/>
        <v>269.10000000000002</v>
      </c>
      <c r="E51" s="28">
        <v>262</v>
      </c>
      <c r="F51" s="28">
        <f t="shared" si="5"/>
        <v>1.0270992366412215</v>
      </c>
      <c r="G51" s="65">
        <f t="shared" si="6"/>
        <v>194.3</v>
      </c>
      <c r="H51" s="28">
        <v>7.66</v>
      </c>
      <c r="I51" s="28">
        <f t="shared" si="7"/>
        <v>1.1669242928733756</v>
      </c>
      <c r="J51" s="40" t="s">
        <v>26</v>
      </c>
      <c r="K51" s="120"/>
      <c r="L51" s="120"/>
      <c r="M51" s="34">
        <f t="shared" si="8"/>
        <v>43</v>
      </c>
      <c r="N51" s="4">
        <v>11.6</v>
      </c>
      <c r="O51" s="4">
        <f t="shared" si="9"/>
        <v>106.30239999999999</v>
      </c>
      <c r="P51" s="4">
        <v>0</v>
      </c>
      <c r="Q51" s="4">
        <v>0</v>
      </c>
      <c r="R51" s="4">
        <f t="shared" si="10"/>
        <v>106.30239999999999</v>
      </c>
      <c r="S51" s="4">
        <v>352.81</v>
      </c>
      <c r="T51" s="4">
        <f t="shared" si="11"/>
        <v>30.130211728692498</v>
      </c>
      <c r="U51" s="35" t="s">
        <v>26</v>
      </c>
    </row>
    <row r="52" spans="1:21" ht="14.4" x14ac:dyDescent="0.25">
      <c r="A52" s="39">
        <v>44</v>
      </c>
      <c r="B52" s="28" t="s">
        <v>149</v>
      </c>
      <c r="C52" s="28">
        <f t="shared" si="3"/>
        <v>74.25</v>
      </c>
      <c r="D52" s="28">
        <f t="shared" si="4"/>
        <v>66.825000000000003</v>
      </c>
      <c r="E52" s="28">
        <v>263</v>
      </c>
      <c r="F52" s="28">
        <f t="shared" si="5"/>
        <v>0.2540874524714829</v>
      </c>
      <c r="G52" s="65">
        <f t="shared" si="6"/>
        <v>184.1</v>
      </c>
      <c r="H52" s="28">
        <v>7.66</v>
      </c>
      <c r="I52" s="28">
        <f t="shared" si="7"/>
        <v>0.27248338403041827</v>
      </c>
      <c r="J52" s="40" t="s">
        <v>26</v>
      </c>
      <c r="K52" s="120"/>
      <c r="L52" s="120"/>
      <c r="M52" s="34">
        <f t="shared" si="8"/>
        <v>44</v>
      </c>
      <c r="N52" s="4">
        <v>11.6</v>
      </c>
      <c r="O52" s="4">
        <f t="shared" si="9"/>
        <v>106.30239999999999</v>
      </c>
      <c r="P52" s="4">
        <v>0</v>
      </c>
      <c r="Q52" s="4">
        <v>0</v>
      </c>
      <c r="R52" s="4">
        <f t="shared" si="10"/>
        <v>106.30239999999999</v>
      </c>
      <c r="S52" s="4">
        <v>352.81</v>
      </c>
      <c r="T52" s="4">
        <f t="shared" si="11"/>
        <v>30.130211728692498</v>
      </c>
      <c r="U52" s="35" t="s">
        <v>26</v>
      </c>
    </row>
    <row r="53" spans="1:21" ht="14.4" x14ac:dyDescent="0.25">
      <c r="A53" s="39">
        <v>45</v>
      </c>
      <c r="B53" s="28" t="s">
        <v>150</v>
      </c>
      <c r="C53" s="28">
        <f t="shared" si="3"/>
        <v>86.625</v>
      </c>
      <c r="D53" s="28">
        <f t="shared" si="4"/>
        <v>77.962500000000006</v>
      </c>
      <c r="E53" s="28">
        <v>264</v>
      </c>
      <c r="F53" s="28">
        <f t="shared" si="5"/>
        <v>0.29531250000000003</v>
      </c>
      <c r="G53" s="65">
        <f t="shared" si="6"/>
        <v>99.300000000000011</v>
      </c>
      <c r="H53" s="28">
        <v>7.66</v>
      </c>
      <c r="I53" s="28">
        <f t="shared" si="7"/>
        <v>0.17017114346590914</v>
      </c>
      <c r="J53" s="40" t="s">
        <v>26</v>
      </c>
      <c r="K53" s="120"/>
      <c r="L53" s="120"/>
      <c r="M53" s="34">
        <f t="shared" si="8"/>
        <v>45</v>
      </c>
      <c r="N53" s="4">
        <v>11.6</v>
      </c>
      <c r="O53" s="4">
        <f t="shared" si="9"/>
        <v>106.30239999999999</v>
      </c>
      <c r="P53" s="4">
        <v>0</v>
      </c>
      <c r="Q53" s="4">
        <v>0</v>
      </c>
      <c r="R53" s="4">
        <f t="shared" si="10"/>
        <v>106.30239999999999</v>
      </c>
      <c r="S53" s="4">
        <v>352.81</v>
      </c>
      <c r="T53" s="4">
        <f t="shared" si="11"/>
        <v>30.130211728692498</v>
      </c>
      <c r="U53" s="35" t="s">
        <v>26</v>
      </c>
    </row>
    <row r="54" spans="1:21" ht="14.4" x14ac:dyDescent="0.25">
      <c r="A54" s="39">
        <v>46</v>
      </c>
      <c r="B54" s="28" t="s">
        <v>151</v>
      </c>
      <c r="C54" s="28">
        <f t="shared" si="3"/>
        <v>49.5</v>
      </c>
      <c r="D54" s="28">
        <f t="shared" si="4"/>
        <v>44.550000000000004</v>
      </c>
      <c r="E54" s="28">
        <v>265</v>
      </c>
      <c r="F54" s="28">
        <f t="shared" si="5"/>
        <v>0.16811320754716982</v>
      </c>
      <c r="G54" s="65">
        <f t="shared" si="6"/>
        <v>158.70000000000002</v>
      </c>
      <c r="H54" s="28">
        <v>7.66</v>
      </c>
      <c r="I54" s="28">
        <f t="shared" si="7"/>
        <v>0.1542380949804201</v>
      </c>
      <c r="J54" s="40" t="s">
        <v>26</v>
      </c>
      <c r="K54" s="120"/>
      <c r="L54" s="120"/>
      <c r="M54" s="34">
        <f t="shared" si="8"/>
        <v>46</v>
      </c>
      <c r="N54" s="4">
        <v>11.6</v>
      </c>
      <c r="O54" s="4">
        <f t="shared" si="9"/>
        <v>106.30239999999999</v>
      </c>
      <c r="P54" s="4">
        <v>0</v>
      </c>
      <c r="Q54" s="4">
        <v>0</v>
      </c>
      <c r="R54" s="4">
        <f t="shared" si="10"/>
        <v>106.30239999999999</v>
      </c>
      <c r="S54" s="4">
        <v>352.81</v>
      </c>
      <c r="T54" s="4">
        <f t="shared" si="11"/>
        <v>30.130211728692498</v>
      </c>
      <c r="U54" s="35" t="s">
        <v>26</v>
      </c>
    </row>
    <row r="55" spans="1:21" ht="14.4" x14ac:dyDescent="0.25">
      <c r="A55" s="39">
        <v>47</v>
      </c>
      <c r="B55" s="28" t="s">
        <v>152</v>
      </c>
      <c r="C55" s="28">
        <f t="shared" si="3"/>
        <v>650</v>
      </c>
      <c r="D55" s="28">
        <f t="shared" si="4"/>
        <v>585</v>
      </c>
      <c r="E55" s="28">
        <v>266</v>
      </c>
      <c r="F55" s="28">
        <f t="shared" si="5"/>
        <v>2.1992481203007519</v>
      </c>
      <c r="G55" s="65">
        <f t="shared" si="6"/>
        <v>259.5</v>
      </c>
      <c r="H55" s="28">
        <v>7.66</v>
      </c>
      <c r="I55" s="28">
        <f t="shared" si="7"/>
        <v>3.2869168692407706</v>
      </c>
      <c r="J55" s="40" t="s">
        <v>26</v>
      </c>
      <c r="K55" s="120"/>
      <c r="L55" s="120"/>
      <c r="M55" s="34">
        <f t="shared" si="8"/>
        <v>47</v>
      </c>
      <c r="N55" s="4">
        <v>11.6</v>
      </c>
      <c r="O55" s="4">
        <f t="shared" si="9"/>
        <v>106.30239999999999</v>
      </c>
      <c r="P55" s="4">
        <v>0</v>
      </c>
      <c r="Q55" s="4">
        <v>0</v>
      </c>
      <c r="R55" s="4">
        <f t="shared" si="10"/>
        <v>106.30239999999999</v>
      </c>
      <c r="S55" s="4">
        <v>352.81</v>
      </c>
      <c r="T55" s="4">
        <f t="shared" si="11"/>
        <v>30.130211728692498</v>
      </c>
      <c r="U55" s="35" t="s">
        <v>26</v>
      </c>
    </row>
    <row r="56" spans="1:21" ht="14.4" x14ac:dyDescent="0.25">
      <c r="A56" s="39">
        <v>48</v>
      </c>
      <c r="B56" s="28" t="s">
        <v>153</v>
      </c>
      <c r="C56" s="28">
        <f t="shared" si="3"/>
        <v>0</v>
      </c>
      <c r="D56" s="28">
        <f t="shared" si="4"/>
        <v>0</v>
      </c>
      <c r="E56" s="28">
        <v>267</v>
      </c>
      <c r="F56" s="28">
        <f t="shared" si="5"/>
        <v>0</v>
      </c>
      <c r="G56" s="65">
        <f t="shared" si="6"/>
        <v>1.9</v>
      </c>
      <c r="H56" s="28">
        <v>7.66</v>
      </c>
      <c r="I56" s="28">
        <f t="shared" si="7"/>
        <v>0</v>
      </c>
      <c r="J56" s="40" t="s">
        <v>26</v>
      </c>
      <c r="K56" s="120"/>
      <c r="L56" s="120"/>
      <c r="M56" s="34">
        <f t="shared" si="8"/>
        <v>48</v>
      </c>
      <c r="N56" s="4">
        <v>11.6</v>
      </c>
      <c r="O56" s="4">
        <f t="shared" si="9"/>
        <v>106.30239999999999</v>
      </c>
      <c r="P56" s="4">
        <v>0</v>
      </c>
      <c r="Q56" s="4">
        <v>0</v>
      </c>
      <c r="R56" s="4">
        <f t="shared" si="10"/>
        <v>106.30239999999999</v>
      </c>
      <c r="S56" s="4">
        <v>352.81</v>
      </c>
      <c r="T56" s="4">
        <f t="shared" si="11"/>
        <v>30.130211728692498</v>
      </c>
      <c r="U56" s="35" t="s">
        <v>26</v>
      </c>
    </row>
    <row r="57" spans="1:21" ht="14.4" x14ac:dyDescent="0.25">
      <c r="A57" s="39">
        <v>49</v>
      </c>
      <c r="B57" s="28" t="s">
        <v>154</v>
      </c>
      <c r="C57" s="28">
        <f t="shared" si="3"/>
        <v>69.875</v>
      </c>
      <c r="D57" s="28">
        <f t="shared" si="4"/>
        <v>62.887500000000003</v>
      </c>
      <c r="E57" s="28">
        <v>268</v>
      </c>
      <c r="F57" s="28">
        <f t="shared" si="5"/>
        <v>0.23465485074626866</v>
      </c>
      <c r="G57" s="65">
        <f t="shared" si="6"/>
        <v>174.5</v>
      </c>
      <c r="H57" s="28">
        <v>7.66</v>
      </c>
      <c r="I57" s="28">
        <f t="shared" si="7"/>
        <v>0.23407171593060819</v>
      </c>
      <c r="J57" s="40" t="s">
        <v>26</v>
      </c>
      <c r="K57" s="120"/>
      <c r="L57" s="120"/>
      <c r="M57" s="34">
        <f t="shared" si="8"/>
        <v>49</v>
      </c>
      <c r="N57" s="4">
        <v>11.6</v>
      </c>
      <c r="O57" s="4">
        <f t="shared" si="9"/>
        <v>106.30239999999999</v>
      </c>
      <c r="P57" s="4">
        <v>0</v>
      </c>
      <c r="Q57" s="4">
        <v>0</v>
      </c>
      <c r="R57" s="4">
        <f t="shared" si="10"/>
        <v>106.30239999999999</v>
      </c>
      <c r="S57" s="4">
        <v>352.81</v>
      </c>
      <c r="T57" s="4">
        <f t="shared" si="11"/>
        <v>30.130211728692498</v>
      </c>
      <c r="U57" s="35" t="s">
        <v>26</v>
      </c>
    </row>
    <row r="58" spans="1:21" ht="14.4" x14ac:dyDescent="0.25">
      <c r="A58" s="39">
        <v>50</v>
      </c>
      <c r="B58" s="28" t="s">
        <v>155</v>
      </c>
      <c r="C58" s="28">
        <f t="shared" si="3"/>
        <v>149.5</v>
      </c>
      <c r="D58" s="28">
        <f t="shared" si="4"/>
        <v>134.55000000000001</v>
      </c>
      <c r="E58" s="28">
        <v>269</v>
      </c>
      <c r="F58" s="28">
        <f t="shared" si="5"/>
        <v>0.50018587360594802</v>
      </c>
      <c r="G58" s="65">
        <f t="shared" si="6"/>
        <v>187.1</v>
      </c>
      <c r="H58" s="28">
        <v>7.66</v>
      </c>
      <c r="I58" s="28">
        <f t="shared" si="7"/>
        <v>0.53298096018573538</v>
      </c>
      <c r="J58" s="40" t="s">
        <v>26</v>
      </c>
      <c r="K58" s="120"/>
      <c r="L58" s="120"/>
      <c r="M58" s="34">
        <f t="shared" si="8"/>
        <v>50</v>
      </c>
      <c r="N58" s="4">
        <v>11.6</v>
      </c>
      <c r="O58" s="4">
        <f t="shared" si="9"/>
        <v>106.30239999999999</v>
      </c>
      <c r="P58" s="4">
        <v>0</v>
      </c>
      <c r="Q58" s="4">
        <v>0</v>
      </c>
      <c r="R58" s="4">
        <f t="shared" si="10"/>
        <v>106.30239999999999</v>
      </c>
      <c r="S58" s="4">
        <v>352.81</v>
      </c>
      <c r="T58" s="4">
        <f t="shared" si="11"/>
        <v>30.130211728692498</v>
      </c>
      <c r="U58" s="35" t="s">
        <v>26</v>
      </c>
    </row>
    <row r="59" spans="1:21" ht="14.4" x14ac:dyDescent="0.25">
      <c r="A59" s="39">
        <v>51</v>
      </c>
      <c r="B59" s="28" t="s">
        <v>156</v>
      </c>
      <c r="C59" s="28">
        <f t="shared" si="3"/>
        <v>69.875</v>
      </c>
      <c r="D59" s="28">
        <f t="shared" si="4"/>
        <v>62.887500000000003</v>
      </c>
      <c r="E59" s="28">
        <v>270</v>
      </c>
      <c r="F59" s="28">
        <f t="shared" si="5"/>
        <v>0.23291666666666669</v>
      </c>
      <c r="G59" s="65">
        <f t="shared" si="6"/>
        <v>184.5</v>
      </c>
      <c r="H59" s="28">
        <v>7.66</v>
      </c>
      <c r="I59" s="28">
        <f t="shared" si="7"/>
        <v>0.24383269444444444</v>
      </c>
      <c r="J59" s="40" t="s">
        <v>26</v>
      </c>
      <c r="K59" s="120"/>
      <c r="L59" s="120"/>
      <c r="M59" s="34">
        <f t="shared" si="8"/>
        <v>51</v>
      </c>
      <c r="N59" s="4">
        <v>11.6</v>
      </c>
      <c r="O59" s="4">
        <f t="shared" si="9"/>
        <v>106.30239999999999</v>
      </c>
      <c r="P59" s="4">
        <v>0</v>
      </c>
      <c r="Q59" s="4">
        <v>0</v>
      </c>
      <c r="R59" s="4">
        <f t="shared" si="10"/>
        <v>106.30239999999999</v>
      </c>
      <c r="S59" s="4">
        <v>352.81</v>
      </c>
      <c r="T59" s="4">
        <f t="shared" si="11"/>
        <v>30.130211728692498</v>
      </c>
      <c r="U59" s="35" t="s">
        <v>26</v>
      </c>
    </row>
    <row r="60" spans="1:21" ht="14.4" x14ac:dyDescent="0.25">
      <c r="A60" s="39">
        <v>52</v>
      </c>
      <c r="B60" s="28" t="s">
        <v>157</v>
      </c>
      <c r="C60" s="28">
        <f t="shared" si="3"/>
        <v>176.875</v>
      </c>
      <c r="D60" s="28">
        <f t="shared" si="4"/>
        <v>159.1875</v>
      </c>
      <c r="E60" s="28">
        <v>271</v>
      </c>
      <c r="F60" s="28">
        <f t="shared" si="5"/>
        <v>0.58740774907749083</v>
      </c>
      <c r="G60" s="65">
        <f t="shared" si="6"/>
        <v>219.70000000000002</v>
      </c>
      <c r="H60" s="28">
        <v>7.66</v>
      </c>
      <c r="I60" s="28">
        <f t="shared" si="7"/>
        <v>0.72955695626421213</v>
      </c>
      <c r="J60" s="40" t="s">
        <v>26</v>
      </c>
      <c r="K60" s="120"/>
      <c r="L60" s="120"/>
      <c r="M60" s="34">
        <f t="shared" si="8"/>
        <v>52</v>
      </c>
      <c r="N60" s="4">
        <v>11.6</v>
      </c>
      <c r="O60" s="4">
        <f t="shared" si="9"/>
        <v>106.30239999999999</v>
      </c>
      <c r="P60" s="4">
        <v>0</v>
      </c>
      <c r="Q60" s="4">
        <v>0</v>
      </c>
      <c r="R60" s="4">
        <f t="shared" si="10"/>
        <v>106.30239999999999</v>
      </c>
      <c r="S60" s="4">
        <v>352.81</v>
      </c>
      <c r="T60" s="4">
        <f t="shared" si="11"/>
        <v>30.130211728692498</v>
      </c>
      <c r="U60" s="35" t="s">
        <v>26</v>
      </c>
    </row>
    <row r="61" spans="1:21" ht="14.4" x14ac:dyDescent="0.25">
      <c r="A61" s="39">
        <v>53</v>
      </c>
      <c r="B61" s="28" t="s">
        <v>158</v>
      </c>
      <c r="C61" s="28">
        <f t="shared" si="3"/>
        <v>426.375</v>
      </c>
      <c r="D61" s="28">
        <f t="shared" si="4"/>
        <v>383.73750000000001</v>
      </c>
      <c r="E61" s="28">
        <v>272</v>
      </c>
      <c r="F61" s="28">
        <f t="shared" si="5"/>
        <v>1.4107996323529413</v>
      </c>
      <c r="G61" s="65">
        <f t="shared" si="6"/>
        <v>257.3</v>
      </c>
      <c r="H61" s="28">
        <v>7.66</v>
      </c>
      <c r="I61" s="28">
        <f t="shared" si="7"/>
        <v>2.0445370513219077</v>
      </c>
      <c r="J61" s="40" t="s">
        <v>26</v>
      </c>
      <c r="K61" s="120"/>
      <c r="L61" s="120"/>
      <c r="M61" s="34">
        <f t="shared" si="8"/>
        <v>53</v>
      </c>
      <c r="N61" s="4">
        <v>11.6</v>
      </c>
      <c r="O61" s="4">
        <f t="shared" si="9"/>
        <v>106.30239999999999</v>
      </c>
      <c r="P61" s="4">
        <v>0</v>
      </c>
      <c r="Q61" s="4">
        <v>0</v>
      </c>
      <c r="R61" s="4">
        <f t="shared" si="10"/>
        <v>106.30239999999999</v>
      </c>
      <c r="S61" s="4">
        <v>352.81</v>
      </c>
      <c r="T61" s="4">
        <f t="shared" si="11"/>
        <v>30.130211728692498</v>
      </c>
      <c r="U61" s="35" t="s">
        <v>26</v>
      </c>
    </row>
    <row r="62" spans="1:21" ht="14.4" x14ac:dyDescent="0.25">
      <c r="A62" s="39">
        <v>54</v>
      </c>
      <c r="B62" s="28" t="s">
        <v>159</v>
      </c>
      <c r="C62" s="28">
        <f t="shared" si="3"/>
        <v>311.375</v>
      </c>
      <c r="D62" s="28">
        <f t="shared" si="4"/>
        <v>280.23750000000001</v>
      </c>
      <c r="E62" s="28">
        <v>273</v>
      </c>
      <c r="F62" s="28">
        <f t="shared" si="5"/>
        <v>1.0265109890109891</v>
      </c>
      <c r="G62" s="65">
        <f t="shared" si="6"/>
        <v>245.5</v>
      </c>
      <c r="H62" s="28">
        <v>7.66</v>
      </c>
      <c r="I62" s="28">
        <f t="shared" si="7"/>
        <v>1.4142012528680112</v>
      </c>
      <c r="J62" s="40" t="s">
        <v>26</v>
      </c>
      <c r="K62" s="120"/>
      <c r="L62" s="120"/>
      <c r="M62" s="34">
        <f t="shared" si="8"/>
        <v>54</v>
      </c>
      <c r="N62" s="4">
        <v>11.6</v>
      </c>
      <c r="O62" s="4">
        <f t="shared" si="9"/>
        <v>106.30239999999999</v>
      </c>
      <c r="P62" s="4">
        <v>0</v>
      </c>
      <c r="Q62" s="4">
        <v>0</v>
      </c>
      <c r="R62" s="4">
        <f t="shared" si="10"/>
        <v>106.30239999999999</v>
      </c>
      <c r="S62" s="4">
        <v>352.81</v>
      </c>
      <c r="T62" s="4">
        <f t="shared" si="11"/>
        <v>30.130211728692498</v>
      </c>
      <c r="U62" s="35" t="s">
        <v>26</v>
      </c>
    </row>
    <row r="63" spans="1:21" ht="14.4" x14ac:dyDescent="0.25">
      <c r="A63" s="39">
        <v>55</v>
      </c>
      <c r="B63" s="28" t="s">
        <v>160</v>
      </c>
      <c r="C63" s="28">
        <f t="shared" si="3"/>
        <v>230</v>
      </c>
      <c r="D63" s="28">
        <f t="shared" si="4"/>
        <v>207</v>
      </c>
      <c r="E63" s="28">
        <v>274</v>
      </c>
      <c r="F63" s="28">
        <f t="shared" si="5"/>
        <v>0.75547445255474455</v>
      </c>
      <c r="G63" s="65">
        <f t="shared" si="6"/>
        <v>225.5</v>
      </c>
      <c r="H63" s="28">
        <v>7.66</v>
      </c>
      <c r="I63" s="28">
        <f t="shared" si="7"/>
        <v>0.95252093878203437</v>
      </c>
      <c r="J63" s="40" t="s">
        <v>26</v>
      </c>
      <c r="K63" s="120"/>
      <c r="L63" s="120"/>
      <c r="M63" s="34">
        <f t="shared" si="8"/>
        <v>55</v>
      </c>
      <c r="N63" s="4">
        <v>11.6</v>
      </c>
      <c r="O63" s="4">
        <f t="shared" si="9"/>
        <v>106.30239999999999</v>
      </c>
      <c r="P63" s="4">
        <v>0</v>
      </c>
      <c r="Q63" s="4">
        <v>0</v>
      </c>
      <c r="R63" s="4">
        <f t="shared" si="10"/>
        <v>106.30239999999999</v>
      </c>
      <c r="S63" s="4">
        <v>352.81</v>
      </c>
      <c r="T63" s="4">
        <f t="shared" si="11"/>
        <v>30.130211728692498</v>
      </c>
      <c r="U63" s="35" t="s">
        <v>26</v>
      </c>
    </row>
    <row r="64" spans="1:21" ht="14.4" x14ac:dyDescent="0.25">
      <c r="A64" s="39">
        <v>56</v>
      </c>
      <c r="B64" s="28" t="s">
        <v>161</v>
      </c>
      <c r="C64" s="28">
        <f t="shared" si="3"/>
        <v>172.5</v>
      </c>
      <c r="D64" s="28">
        <f t="shared" si="4"/>
        <v>155.25</v>
      </c>
      <c r="E64" s="28">
        <v>275</v>
      </c>
      <c r="F64" s="28">
        <f t="shared" si="5"/>
        <v>0.56454545454545457</v>
      </c>
      <c r="G64" s="65">
        <f t="shared" si="6"/>
        <v>79.100000000000009</v>
      </c>
      <c r="H64" s="28">
        <v>7.66</v>
      </c>
      <c r="I64" s="28">
        <f t="shared" si="7"/>
        <v>0.24877198413223145</v>
      </c>
      <c r="J64" s="40" t="s">
        <v>26</v>
      </c>
      <c r="K64" s="120"/>
      <c r="L64" s="120"/>
      <c r="M64" s="34">
        <f t="shared" si="8"/>
        <v>56</v>
      </c>
      <c r="N64" s="4">
        <v>11.6</v>
      </c>
      <c r="O64" s="4">
        <f t="shared" si="9"/>
        <v>106.30239999999999</v>
      </c>
      <c r="P64" s="4">
        <v>0</v>
      </c>
      <c r="Q64" s="4">
        <v>0</v>
      </c>
      <c r="R64" s="4">
        <f t="shared" si="10"/>
        <v>106.30239999999999</v>
      </c>
      <c r="S64" s="4">
        <v>352.81</v>
      </c>
      <c r="T64" s="4">
        <f t="shared" si="11"/>
        <v>30.130211728692498</v>
      </c>
      <c r="U64" s="35" t="s">
        <v>26</v>
      </c>
    </row>
    <row r="65" spans="1:27" ht="14.4" x14ac:dyDescent="0.25">
      <c r="A65" s="39">
        <v>57</v>
      </c>
      <c r="B65" s="28" t="s">
        <v>162</v>
      </c>
      <c r="C65" s="28">
        <f t="shared" si="3"/>
        <v>149.5</v>
      </c>
      <c r="D65" s="28">
        <f t="shared" si="4"/>
        <v>134.55000000000001</v>
      </c>
      <c r="E65" s="28">
        <v>276</v>
      </c>
      <c r="F65" s="28">
        <f t="shared" si="5"/>
        <v>0.48750000000000004</v>
      </c>
      <c r="G65" s="65">
        <f t="shared" si="6"/>
        <v>67.100000000000009</v>
      </c>
      <c r="H65" s="28">
        <v>7.66</v>
      </c>
      <c r="I65" s="28">
        <f t="shared" si="7"/>
        <v>0.18157114130434787</v>
      </c>
      <c r="J65" s="40" t="s">
        <v>26</v>
      </c>
      <c r="K65" s="120"/>
      <c r="L65" s="120"/>
      <c r="M65" s="34">
        <f t="shared" si="8"/>
        <v>57</v>
      </c>
      <c r="N65" s="4">
        <v>11.6</v>
      </c>
      <c r="O65" s="4">
        <f t="shared" si="9"/>
        <v>106.30239999999999</v>
      </c>
      <c r="P65" s="4">
        <v>0</v>
      </c>
      <c r="Q65" s="4">
        <v>0</v>
      </c>
      <c r="R65" s="4">
        <f t="shared" si="10"/>
        <v>106.30239999999999</v>
      </c>
      <c r="S65" s="4">
        <v>352.81</v>
      </c>
      <c r="T65" s="4">
        <f t="shared" si="11"/>
        <v>30.130211728692498</v>
      </c>
      <c r="U65" s="35" t="s">
        <v>26</v>
      </c>
    </row>
    <row r="66" spans="1:27" ht="14.4" x14ac:dyDescent="0.25">
      <c r="A66" s="39">
        <v>58</v>
      </c>
      <c r="B66" s="28" t="s">
        <v>163</v>
      </c>
      <c r="C66" s="28">
        <f t="shared" si="3"/>
        <v>82.25</v>
      </c>
      <c r="D66" s="28">
        <f t="shared" si="4"/>
        <v>74.025000000000006</v>
      </c>
      <c r="E66" s="28">
        <v>277</v>
      </c>
      <c r="F66" s="28">
        <f t="shared" si="5"/>
        <v>0.26723826714801446</v>
      </c>
      <c r="G66" s="65">
        <f t="shared" si="6"/>
        <v>58.699999999999996</v>
      </c>
      <c r="H66" s="28">
        <v>7.66</v>
      </c>
      <c r="I66" s="28">
        <f t="shared" si="7"/>
        <v>8.6759241095283407E-2</v>
      </c>
      <c r="J66" s="40" t="s">
        <v>26</v>
      </c>
      <c r="K66" s="120"/>
      <c r="L66" s="120"/>
      <c r="M66" s="34">
        <f t="shared" si="8"/>
        <v>58</v>
      </c>
      <c r="N66" s="4">
        <v>11.6</v>
      </c>
      <c r="O66" s="4">
        <f t="shared" si="9"/>
        <v>106.30239999999999</v>
      </c>
      <c r="P66" s="4">
        <v>0</v>
      </c>
      <c r="Q66" s="4">
        <v>0</v>
      </c>
      <c r="R66" s="4">
        <f t="shared" si="10"/>
        <v>106.30239999999999</v>
      </c>
      <c r="S66" s="4">
        <v>352.81</v>
      </c>
      <c r="T66" s="4">
        <f t="shared" si="11"/>
        <v>30.130211728692498</v>
      </c>
      <c r="U66" s="35" t="s">
        <v>26</v>
      </c>
    </row>
    <row r="67" spans="1:27" x14ac:dyDescent="0.25">
      <c r="K67" s="10"/>
      <c r="L67" s="10"/>
      <c r="Q67" s="68"/>
      <c r="R67" s="68"/>
      <c r="S67" s="68"/>
      <c r="T67" s="68"/>
      <c r="U67" s="68"/>
      <c r="V67" s="68"/>
    </row>
    <row r="68" spans="1:27" x14ac:dyDescent="0.25">
      <c r="K68" s="10"/>
      <c r="L68" s="10"/>
      <c r="P68" s="68"/>
      <c r="Q68" s="68"/>
      <c r="R68" s="68"/>
      <c r="S68" s="68"/>
      <c r="T68" s="68"/>
      <c r="U68" s="68"/>
      <c r="V68" s="68"/>
      <c r="W68" s="68"/>
      <c r="X68"/>
      <c r="Y68" s="68"/>
    </row>
    <row r="69" spans="1:27" x14ac:dyDescent="0.25">
      <c r="K69" s="10"/>
      <c r="L69" s="10"/>
      <c r="P69" s="68"/>
      <c r="Q69" s="68"/>
      <c r="R69" s="68"/>
      <c r="S69" s="68"/>
      <c r="T69" s="68"/>
      <c r="U69" s="68"/>
      <c r="V69" s="68"/>
      <c r="W69" s="68"/>
      <c r="X69"/>
      <c r="Y69"/>
    </row>
    <row r="70" spans="1:27" x14ac:dyDescent="0.25">
      <c r="K70" s="10"/>
      <c r="L70" s="10"/>
      <c r="P70" s="68"/>
      <c r="Q70" s="68"/>
      <c r="R70" s="68"/>
      <c r="S70" s="68"/>
      <c r="T70" s="68"/>
      <c r="U70" s="68"/>
      <c r="V70" s="68"/>
      <c r="W70" s="68"/>
      <c r="X70"/>
      <c r="Y70"/>
    </row>
    <row r="71" spans="1:27" ht="14.4" thickBot="1" x14ac:dyDescent="0.3">
      <c r="K71" s="10"/>
      <c r="L71" s="10"/>
      <c r="P71" s="68"/>
      <c r="Q71" s="68"/>
      <c r="R71" s="68"/>
      <c r="S71" s="68"/>
      <c r="T71" s="68">
        <v>9.9</v>
      </c>
      <c r="U71" s="68">
        <v>23</v>
      </c>
      <c r="V71" s="68">
        <v>40</v>
      </c>
      <c r="W71" s="68">
        <v>8</v>
      </c>
      <c r="X71" s="68">
        <v>24.5</v>
      </c>
      <c r="Y71" s="68">
        <v>39</v>
      </c>
      <c r="Z71"/>
      <c r="AA71"/>
    </row>
    <row r="72" spans="1:27" x14ac:dyDescent="0.25">
      <c r="D72" s="122" t="s">
        <v>74</v>
      </c>
      <c r="E72" s="123"/>
      <c r="F72" s="123"/>
      <c r="G72" s="123"/>
      <c r="H72" s="123"/>
      <c r="I72" s="124"/>
      <c r="K72" s="10"/>
      <c r="L72" s="10"/>
      <c r="P72" s="68"/>
      <c r="Q72" s="68"/>
      <c r="R72" s="68"/>
      <c r="S72" s="70" t="s">
        <v>86</v>
      </c>
      <c r="T72" s="70" t="s">
        <v>97</v>
      </c>
      <c r="U72" s="70" t="s">
        <v>98</v>
      </c>
      <c r="V72" s="70" t="s">
        <v>99</v>
      </c>
      <c r="W72" s="70" t="s">
        <v>100</v>
      </c>
      <c r="X72" s="70" t="s">
        <v>101</v>
      </c>
      <c r="Y72" s="70" t="s">
        <v>102</v>
      </c>
      <c r="Z72"/>
      <c r="AA72" s="71" t="s">
        <v>75</v>
      </c>
    </row>
    <row r="73" spans="1:27" x14ac:dyDescent="0.25">
      <c r="D73" s="125"/>
      <c r="E73" s="126"/>
      <c r="F73" s="126"/>
      <c r="G73" s="126"/>
      <c r="H73" s="126"/>
      <c r="I73" s="127"/>
      <c r="K73" s="10"/>
      <c r="L73" s="10"/>
      <c r="P73" s="68"/>
      <c r="Q73" s="68"/>
      <c r="R73" s="68"/>
      <c r="S73" s="63">
        <v>1</v>
      </c>
      <c r="T73" s="63">
        <v>2</v>
      </c>
      <c r="U73" s="63">
        <v>10</v>
      </c>
      <c r="V73" s="63">
        <v>2</v>
      </c>
      <c r="W73" s="63"/>
      <c r="X73" s="63"/>
      <c r="Y73" s="63"/>
      <c r="Z73"/>
      <c r="AA73">
        <f>(T73*$T$71)+(U73*$U$71)+(V73*$V$71)+(W73*$W$71)+(X73*$X$71)+(Y73*$Y$71)</f>
        <v>329.8</v>
      </c>
    </row>
    <row r="74" spans="1:27" x14ac:dyDescent="0.25">
      <c r="D74" s="128"/>
      <c r="E74" s="129"/>
      <c r="F74" s="129"/>
      <c r="G74" s="129"/>
      <c r="H74" s="129"/>
      <c r="I74" s="130"/>
      <c r="K74" s="10"/>
      <c r="L74" s="10"/>
      <c r="P74" s="68"/>
      <c r="Q74" s="68"/>
      <c r="R74" s="68"/>
      <c r="S74" s="63">
        <v>2</v>
      </c>
      <c r="T74" s="63"/>
      <c r="U74" s="63"/>
      <c r="V74" s="63"/>
      <c r="W74" s="63"/>
      <c r="X74" s="63">
        <v>2</v>
      </c>
      <c r="Y74" s="63"/>
      <c r="Z74"/>
      <c r="AA74">
        <f t="shared" ref="AA74:AA176" si="12">(T74*$T$71)+(U74*$U$71)+(V74*$V$71)+(W74*$W$71)+(X74*$X$71)+(Y74*$Y$71)</f>
        <v>49</v>
      </c>
    </row>
    <row r="75" spans="1:27" x14ac:dyDescent="0.25">
      <c r="D75" s="14" t="s">
        <v>78</v>
      </c>
      <c r="E75" s="12" t="s">
        <v>72</v>
      </c>
      <c r="F75" s="12" t="s">
        <v>73</v>
      </c>
      <c r="G75" s="66"/>
      <c r="H75" s="12"/>
      <c r="I75" s="19" t="s">
        <v>75</v>
      </c>
      <c r="K75" s="10"/>
      <c r="L75" s="10"/>
      <c r="P75" s="68"/>
      <c r="Q75" s="68"/>
      <c r="R75" s="68"/>
      <c r="S75" s="63">
        <v>3</v>
      </c>
      <c r="T75" s="63">
        <v>2</v>
      </c>
      <c r="U75" s="63">
        <v>4</v>
      </c>
      <c r="V75" s="63">
        <v>2</v>
      </c>
      <c r="W75" s="63"/>
      <c r="X75" s="63"/>
      <c r="Y75" s="63"/>
      <c r="Z75"/>
      <c r="AA75">
        <f t="shared" si="12"/>
        <v>191.8</v>
      </c>
    </row>
    <row r="76" spans="1:27" x14ac:dyDescent="0.25">
      <c r="D76" s="14">
        <v>1</v>
      </c>
      <c r="E76" s="12">
        <f>N181</f>
        <v>140</v>
      </c>
      <c r="F76" s="12">
        <f>M181</f>
        <v>14</v>
      </c>
      <c r="G76" s="66"/>
      <c r="H76" s="12"/>
      <c r="I76" s="15">
        <f>E76+(F76*0.6)+F76*(3.9-3)+F76*(3.9-1.2)+1.9</f>
        <v>200.70000000000002</v>
      </c>
      <c r="K76" s="10"/>
      <c r="L76" s="10"/>
      <c r="P76" s="68"/>
      <c r="Q76" s="68"/>
      <c r="R76" s="72" t="s">
        <v>103</v>
      </c>
      <c r="S76" s="63">
        <v>4</v>
      </c>
      <c r="T76" s="63">
        <v>5</v>
      </c>
      <c r="U76" s="63"/>
      <c r="V76" s="63"/>
      <c r="W76" s="63"/>
      <c r="X76" s="63"/>
      <c r="Y76" s="63"/>
      <c r="Z76"/>
      <c r="AA76">
        <f t="shared" si="12"/>
        <v>49.5</v>
      </c>
    </row>
    <row r="77" spans="1:27" x14ac:dyDescent="0.25">
      <c r="D77" s="14">
        <v>2</v>
      </c>
      <c r="E77" s="12">
        <f t="shared" ref="E77:E133" si="13">N182</f>
        <v>109</v>
      </c>
      <c r="F77" s="12">
        <f t="shared" ref="F77:F133" si="14">M182</f>
        <v>2</v>
      </c>
      <c r="G77" s="66"/>
      <c r="H77" s="12"/>
      <c r="I77" s="15">
        <f t="shared" ref="I77:I133" si="15">E77+(F77*0.6)+F77*(3.9-3)+F77*(3.9-1.2)+1.9</f>
        <v>119.30000000000001</v>
      </c>
      <c r="K77" s="10"/>
      <c r="L77" s="10"/>
      <c r="P77" s="68"/>
      <c r="Q77" s="68"/>
      <c r="R77" s="68"/>
      <c r="S77" s="63">
        <v>5</v>
      </c>
      <c r="T77" s="63">
        <v>4</v>
      </c>
      <c r="U77" s="63"/>
      <c r="V77" s="63"/>
      <c r="W77" s="63"/>
      <c r="X77" s="63"/>
      <c r="Y77" s="63"/>
      <c r="Z77"/>
      <c r="AA77">
        <f t="shared" si="12"/>
        <v>39.6</v>
      </c>
    </row>
    <row r="78" spans="1:27" x14ac:dyDescent="0.25">
      <c r="D78" s="14">
        <v>3</v>
      </c>
      <c r="E78" s="12">
        <f t="shared" si="13"/>
        <v>112</v>
      </c>
      <c r="F78" s="12">
        <f t="shared" si="14"/>
        <v>8</v>
      </c>
      <c r="G78" s="66"/>
      <c r="H78" s="12"/>
      <c r="I78" s="15">
        <f t="shared" si="15"/>
        <v>147.5</v>
      </c>
      <c r="K78" s="10"/>
      <c r="L78" s="10"/>
      <c r="P78" s="68"/>
      <c r="Q78" s="68"/>
      <c r="R78" s="68"/>
      <c r="S78" s="63">
        <v>6</v>
      </c>
      <c r="T78" s="63">
        <v>4</v>
      </c>
      <c r="U78" s="63"/>
      <c r="V78" s="63"/>
      <c r="W78" s="63"/>
      <c r="X78" s="63"/>
      <c r="Y78" s="63"/>
      <c r="Z78"/>
      <c r="AA78">
        <f t="shared" si="12"/>
        <v>39.6</v>
      </c>
    </row>
    <row r="79" spans="1:27" ht="14.4" thickBot="1" x14ac:dyDescent="0.3">
      <c r="D79" s="14">
        <v>4</v>
      </c>
      <c r="E79" s="12">
        <f t="shared" si="13"/>
        <v>120</v>
      </c>
      <c r="F79" s="12">
        <f t="shared" si="14"/>
        <v>5</v>
      </c>
      <c r="G79" s="66"/>
      <c r="H79" s="12"/>
      <c r="I79" s="15">
        <f t="shared" si="15"/>
        <v>142.9</v>
      </c>
      <c r="K79" s="10"/>
      <c r="L79" s="10"/>
      <c r="P79" s="68"/>
      <c r="Q79" s="68"/>
      <c r="R79" s="68"/>
      <c r="S79" s="63">
        <v>7</v>
      </c>
      <c r="T79" s="63"/>
      <c r="U79" s="63">
        <v>8</v>
      </c>
      <c r="V79" s="63"/>
      <c r="W79" s="63"/>
      <c r="X79" s="63"/>
      <c r="Y79" s="63"/>
      <c r="Z79"/>
      <c r="AA79">
        <f t="shared" si="12"/>
        <v>184</v>
      </c>
    </row>
    <row r="80" spans="1:27" x14ac:dyDescent="0.25">
      <c r="D80" s="14">
        <v>5</v>
      </c>
      <c r="E80" s="12">
        <f t="shared" si="13"/>
        <v>130</v>
      </c>
      <c r="F80" s="12">
        <f t="shared" si="14"/>
        <v>4</v>
      </c>
      <c r="G80" s="66"/>
      <c r="H80" s="12"/>
      <c r="I80" s="15">
        <f t="shared" si="15"/>
        <v>148.70000000000002</v>
      </c>
      <c r="K80" s="24" t="s">
        <v>72</v>
      </c>
      <c r="L80" s="25" t="s">
        <v>79</v>
      </c>
      <c r="P80" s="68"/>
      <c r="Q80" s="68"/>
      <c r="R80" s="68"/>
      <c r="S80" s="63">
        <v>8</v>
      </c>
      <c r="T80" s="63"/>
      <c r="U80" s="63">
        <v>8</v>
      </c>
      <c r="V80" s="63"/>
      <c r="W80" s="63"/>
      <c r="X80" s="63"/>
      <c r="Y80" s="63"/>
      <c r="Z80"/>
      <c r="AA80">
        <f t="shared" si="12"/>
        <v>184</v>
      </c>
    </row>
    <row r="81" spans="4:27" x14ac:dyDescent="0.25">
      <c r="D81" s="14">
        <v>6</v>
      </c>
      <c r="E81" s="12">
        <f t="shared" si="13"/>
        <v>135</v>
      </c>
      <c r="F81" s="12">
        <f t="shared" si="14"/>
        <v>4</v>
      </c>
      <c r="G81" s="66"/>
      <c r="H81" s="12"/>
      <c r="I81" s="15">
        <f t="shared" si="15"/>
        <v>153.70000000000002</v>
      </c>
      <c r="K81" s="26" t="s">
        <v>73</v>
      </c>
      <c r="L81" s="27" t="s">
        <v>81</v>
      </c>
      <c r="P81" s="68"/>
      <c r="Q81" s="68"/>
      <c r="R81" s="68"/>
      <c r="S81" s="63">
        <v>9</v>
      </c>
      <c r="T81" s="63"/>
      <c r="U81" s="63">
        <v>5</v>
      </c>
      <c r="V81" s="63"/>
      <c r="W81" s="63"/>
      <c r="X81" s="63"/>
      <c r="Y81" s="63"/>
      <c r="Z81"/>
      <c r="AA81">
        <f t="shared" si="12"/>
        <v>115</v>
      </c>
    </row>
    <row r="82" spans="4:27" ht="14.4" thickBot="1" x14ac:dyDescent="0.3">
      <c r="D82" s="14">
        <v>7</v>
      </c>
      <c r="E82" s="12">
        <f t="shared" si="13"/>
        <v>35</v>
      </c>
      <c r="F82" s="12">
        <f t="shared" si="14"/>
        <v>8</v>
      </c>
      <c r="G82" s="66"/>
      <c r="H82" s="12"/>
      <c r="I82" s="15">
        <f t="shared" si="15"/>
        <v>70.5</v>
      </c>
      <c r="K82" s="22">
        <v>1.9</v>
      </c>
      <c r="L82" s="23" t="s">
        <v>76</v>
      </c>
      <c r="P82" s="68"/>
      <c r="Q82" s="68"/>
      <c r="R82" s="68"/>
      <c r="S82" s="63">
        <v>10</v>
      </c>
      <c r="T82" s="63">
        <v>6</v>
      </c>
      <c r="U82" s="63"/>
      <c r="V82" s="63"/>
      <c r="W82" s="63"/>
      <c r="X82" s="63"/>
      <c r="Y82" s="63"/>
      <c r="Z82"/>
      <c r="AA82">
        <f t="shared" si="12"/>
        <v>59.400000000000006</v>
      </c>
    </row>
    <row r="83" spans="4:27" x14ac:dyDescent="0.25">
      <c r="D83" s="14">
        <v>8</v>
      </c>
      <c r="E83" s="12">
        <f t="shared" si="13"/>
        <v>40</v>
      </c>
      <c r="F83" s="12">
        <f t="shared" si="14"/>
        <v>8</v>
      </c>
      <c r="G83" s="66"/>
      <c r="H83" s="12"/>
      <c r="I83" s="15">
        <f t="shared" si="15"/>
        <v>75.5</v>
      </c>
      <c r="K83" s="10"/>
      <c r="L83" s="10"/>
      <c r="P83" s="68"/>
      <c r="Q83" s="68"/>
      <c r="R83" s="68"/>
      <c r="S83" s="63">
        <v>11</v>
      </c>
      <c r="T83" s="63">
        <v>4</v>
      </c>
      <c r="U83" s="63"/>
      <c r="V83" s="63"/>
      <c r="W83" s="63"/>
      <c r="X83" s="63"/>
      <c r="Y83" s="63"/>
      <c r="Z83"/>
      <c r="AA83">
        <f t="shared" si="12"/>
        <v>39.6</v>
      </c>
    </row>
    <row r="84" spans="4:27" x14ac:dyDescent="0.25">
      <c r="D84" s="14">
        <v>9</v>
      </c>
      <c r="E84" s="12">
        <f t="shared" si="13"/>
        <v>44</v>
      </c>
      <c r="F84" s="12">
        <f t="shared" si="14"/>
        <v>5</v>
      </c>
      <c r="G84" s="66"/>
      <c r="H84" s="12"/>
      <c r="I84" s="15">
        <f t="shared" si="15"/>
        <v>66.900000000000006</v>
      </c>
      <c r="K84" s="10"/>
      <c r="L84" s="10"/>
      <c r="P84" s="68"/>
      <c r="Q84" s="68"/>
      <c r="R84" s="68"/>
      <c r="S84" s="63">
        <v>12</v>
      </c>
      <c r="T84" s="63"/>
      <c r="U84" s="63">
        <v>9</v>
      </c>
      <c r="V84" s="63"/>
      <c r="W84" s="63"/>
      <c r="X84" s="63"/>
      <c r="Y84" s="63"/>
      <c r="Z84"/>
      <c r="AA84">
        <f t="shared" si="12"/>
        <v>207</v>
      </c>
    </row>
    <row r="85" spans="4:27" x14ac:dyDescent="0.25">
      <c r="D85" s="14">
        <v>10</v>
      </c>
      <c r="E85" s="12">
        <f t="shared" si="13"/>
        <v>117</v>
      </c>
      <c r="F85" s="12">
        <f t="shared" si="14"/>
        <v>6</v>
      </c>
      <c r="G85" s="66"/>
      <c r="H85" s="12"/>
      <c r="I85" s="15">
        <f t="shared" si="15"/>
        <v>144.1</v>
      </c>
      <c r="K85" s="10"/>
      <c r="L85" s="10"/>
      <c r="P85" s="68"/>
      <c r="Q85" s="68"/>
      <c r="R85" s="68"/>
      <c r="S85" s="63">
        <v>13</v>
      </c>
      <c r="T85" s="63"/>
      <c r="U85" s="63">
        <v>8</v>
      </c>
      <c r="V85" s="63"/>
      <c r="W85" s="63"/>
      <c r="X85" s="63"/>
      <c r="Y85" s="63"/>
      <c r="Z85"/>
      <c r="AA85">
        <f t="shared" si="12"/>
        <v>184</v>
      </c>
    </row>
    <row r="86" spans="4:27" x14ac:dyDescent="0.25">
      <c r="D86" s="14">
        <v>11</v>
      </c>
      <c r="E86" s="12">
        <f t="shared" si="13"/>
        <v>97</v>
      </c>
      <c r="F86" s="12">
        <f t="shared" si="14"/>
        <v>4</v>
      </c>
      <c r="G86" s="66"/>
      <c r="H86" s="12"/>
      <c r="I86" s="15">
        <f t="shared" si="15"/>
        <v>115.7</v>
      </c>
      <c r="K86" s="10"/>
      <c r="L86" s="10"/>
      <c r="P86" s="68"/>
      <c r="Q86" s="68"/>
      <c r="R86" s="68"/>
      <c r="S86" s="63">
        <v>14</v>
      </c>
      <c r="T86" s="63">
        <v>4</v>
      </c>
      <c r="U86" s="63"/>
      <c r="V86" s="63"/>
      <c r="W86" s="63"/>
      <c r="X86" s="63"/>
      <c r="Y86" s="63">
        <v>4</v>
      </c>
      <c r="Z86"/>
      <c r="AA86">
        <f t="shared" si="12"/>
        <v>195.6</v>
      </c>
    </row>
    <row r="87" spans="4:27" x14ac:dyDescent="0.25">
      <c r="D87" s="14">
        <v>12</v>
      </c>
      <c r="E87" s="12">
        <f t="shared" si="13"/>
        <v>95</v>
      </c>
      <c r="F87" s="12">
        <f t="shared" si="14"/>
        <v>9</v>
      </c>
      <c r="G87" s="75"/>
      <c r="H87" s="74"/>
      <c r="I87" s="15">
        <f t="shared" si="15"/>
        <v>134.70000000000002</v>
      </c>
      <c r="K87" s="10"/>
      <c r="L87" s="10"/>
      <c r="P87" s="68"/>
      <c r="Q87" s="68"/>
      <c r="R87" s="68"/>
      <c r="S87" s="63"/>
      <c r="T87" s="63"/>
      <c r="U87" s="63"/>
      <c r="V87" s="63"/>
      <c r="W87" s="63"/>
      <c r="X87" s="63"/>
      <c r="Y87" s="63"/>
      <c r="Z87"/>
      <c r="AA87"/>
    </row>
    <row r="88" spans="4:27" x14ac:dyDescent="0.25">
      <c r="D88" s="14">
        <v>13</v>
      </c>
      <c r="E88" s="12">
        <f t="shared" si="13"/>
        <v>96</v>
      </c>
      <c r="F88" s="12">
        <f t="shared" si="14"/>
        <v>8</v>
      </c>
      <c r="G88" s="75"/>
      <c r="H88" s="74"/>
      <c r="I88" s="15">
        <f t="shared" si="15"/>
        <v>131.5</v>
      </c>
      <c r="K88" s="10"/>
      <c r="L88" s="10"/>
      <c r="P88" s="68"/>
      <c r="Q88" s="68"/>
      <c r="R88" s="68"/>
      <c r="S88" s="63"/>
      <c r="T88" s="63"/>
      <c r="U88" s="63"/>
      <c r="V88" s="63"/>
      <c r="W88" s="63"/>
      <c r="X88" s="63"/>
      <c r="Y88" s="63"/>
      <c r="Z88"/>
      <c r="AA88"/>
    </row>
    <row r="89" spans="4:27" x14ac:dyDescent="0.25">
      <c r="D89" s="14">
        <v>14</v>
      </c>
      <c r="E89" s="12">
        <f t="shared" si="13"/>
        <v>95</v>
      </c>
      <c r="F89" s="12">
        <f t="shared" si="14"/>
        <v>8</v>
      </c>
      <c r="G89" s="75"/>
      <c r="H89" s="74"/>
      <c r="I89" s="15">
        <f t="shared" si="15"/>
        <v>130.5</v>
      </c>
      <c r="K89" s="10"/>
      <c r="L89" s="10"/>
      <c r="P89" s="68"/>
      <c r="Q89" s="68"/>
      <c r="R89" s="68"/>
      <c r="S89" s="63"/>
      <c r="T89" s="63"/>
      <c r="U89" s="63"/>
      <c r="V89" s="63"/>
      <c r="W89" s="63"/>
      <c r="X89" s="63"/>
      <c r="Y89" s="63"/>
      <c r="Z89"/>
      <c r="AA89"/>
    </row>
    <row r="90" spans="4:27" x14ac:dyDescent="0.25">
      <c r="D90" s="14">
        <v>15</v>
      </c>
      <c r="E90" s="12">
        <f t="shared" si="13"/>
        <v>85</v>
      </c>
      <c r="F90" s="12">
        <f t="shared" si="14"/>
        <v>0</v>
      </c>
      <c r="G90" s="75"/>
      <c r="H90" s="74"/>
      <c r="I90" s="15">
        <f t="shared" si="15"/>
        <v>86.9</v>
      </c>
      <c r="K90" s="10"/>
      <c r="L90" s="10"/>
      <c r="P90" s="68"/>
      <c r="Q90" s="68"/>
      <c r="R90" s="68"/>
      <c r="S90" s="63"/>
      <c r="T90" s="63"/>
      <c r="U90" s="63"/>
      <c r="V90" s="63"/>
      <c r="W90" s="63"/>
      <c r="X90" s="63"/>
      <c r="Y90" s="63"/>
      <c r="Z90"/>
      <c r="AA90"/>
    </row>
    <row r="91" spans="4:27" x14ac:dyDescent="0.25">
      <c r="D91" s="14">
        <v>16</v>
      </c>
      <c r="E91" s="12">
        <f t="shared" si="13"/>
        <v>90</v>
      </c>
      <c r="F91" s="12">
        <f t="shared" si="14"/>
        <v>1</v>
      </c>
      <c r="G91" s="75"/>
      <c r="H91" s="74"/>
      <c r="I91" s="15">
        <f t="shared" si="15"/>
        <v>96.100000000000009</v>
      </c>
      <c r="K91" s="10"/>
      <c r="L91" s="10"/>
      <c r="P91" s="68"/>
      <c r="Q91" s="68"/>
      <c r="R91" s="68"/>
      <c r="S91" s="63"/>
      <c r="T91" s="63"/>
      <c r="U91" s="63"/>
      <c r="V91" s="63"/>
      <c r="W91" s="63"/>
      <c r="X91" s="63"/>
      <c r="Y91" s="63"/>
      <c r="Z91"/>
      <c r="AA91"/>
    </row>
    <row r="92" spans="4:27" x14ac:dyDescent="0.25">
      <c r="D92" s="14">
        <v>17</v>
      </c>
      <c r="E92" s="12">
        <f t="shared" si="13"/>
        <v>74</v>
      </c>
      <c r="F92" s="12">
        <f t="shared" si="14"/>
        <v>11</v>
      </c>
      <c r="G92" s="75"/>
      <c r="H92" s="74"/>
      <c r="I92" s="15">
        <f t="shared" si="15"/>
        <v>122.10000000000001</v>
      </c>
      <c r="K92" s="10"/>
      <c r="L92" s="10"/>
      <c r="P92" s="68"/>
      <c r="Q92" s="68"/>
      <c r="R92" s="68"/>
      <c r="S92" s="63"/>
      <c r="T92" s="63"/>
      <c r="U92" s="63"/>
      <c r="V92" s="63"/>
      <c r="W92" s="63"/>
      <c r="X92" s="63"/>
      <c r="Y92" s="63"/>
      <c r="Z92"/>
      <c r="AA92"/>
    </row>
    <row r="93" spans="4:27" x14ac:dyDescent="0.25">
      <c r="D93" s="14">
        <v>18</v>
      </c>
      <c r="E93" s="12">
        <f t="shared" si="13"/>
        <v>81</v>
      </c>
      <c r="F93" s="12">
        <f t="shared" si="14"/>
        <v>12</v>
      </c>
      <c r="G93" s="75"/>
      <c r="H93" s="74"/>
      <c r="I93" s="15">
        <f t="shared" si="15"/>
        <v>133.30000000000001</v>
      </c>
      <c r="K93" s="10"/>
      <c r="L93" s="10"/>
      <c r="P93" s="68"/>
      <c r="Q93" s="68"/>
      <c r="R93" s="68"/>
      <c r="S93" s="63"/>
      <c r="T93" s="63"/>
      <c r="U93" s="63"/>
      <c r="V93" s="63"/>
      <c r="W93" s="63"/>
      <c r="X93" s="63"/>
      <c r="Y93" s="63"/>
      <c r="Z93"/>
      <c r="AA93"/>
    </row>
    <row r="94" spans="4:27" x14ac:dyDescent="0.25">
      <c r="D94" s="14">
        <v>19</v>
      </c>
      <c r="E94" s="12">
        <f t="shared" si="13"/>
        <v>43</v>
      </c>
      <c r="F94" s="12">
        <f t="shared" si="14"/>
        <v>3</v>
      </c>
      <c r="G94" s="75"/>
      <c r="H94" s="74"/>
      <c r="I94" s="15">
        <f t="shared" si="15"/>
        <v>57.5</v>
      </c>
      <c r="K94" s="10"/>
      <c r="L94" s="10"/>
      <c r="P94" s="68"/>
      <c r="Q94" s="68"/>
      <c r="R94" s="68"/>
      <c r="S94" s="63"/>
      <c r="T94" s="63"/>
      <c r="U94" s="63"/>
      <c r="V94" s="63"/>
      <c r="W94" s="63"/>
      <c r="X94" s="63"/>
      <c r="Y94" s="63"/>
      <c r="Z94"/>
      <c r="AA94"/>
    </row>
    <row r="95" spans="4:27" x14ac:dyDescent="0.25">
      <c r="D95" s="14">
        <v>20</v>
      </c>
      <c r="E95" s="12">
        <f t="shared" si="13"/>
        <v>40</v>
      </c>
      <c r="F95" s="12">
        <f t="shared" si="14"/>
        <v>13</v>
      </c>
      <c r="G95" s="75"/>
      <c r="H95" s="74"/>
      <c r="I95" s="15">
        <f t="shared" si="15"/>
        <v>96.5</v>
      </c>
      <c r="K95" s="10"/>
      <c r="L95" s="10"/>
      <c r="P95" s="68"/>
      <c r="Q95" s="68"/>
      <c r="R95" s="68"/>
      <c r="S95" s="63"/>
      <c r="T95" s="63"/>
      <c r="U95" s="63"/>
      <c r="V95" s="63"/>
      <c r="W95" s="63"/>
      <c r="X95" s="63"/>
      <c r="Y95" s="63"/>
      <c r="Z95"/>
      <c r="AA95"/>
    </row>
    <row r="96" spans="4:27" x14ac:dyDescent="0.25">
      <c r="D96" s="14">
        <v>21</v>
      </c>
      <c r="E96" s="12">
        <f t="shared" si="13"/>
        <v>47</v>
      </c>
      <c r="F96" s="12">
        <f t="shared" si="14"/>
        <v>13</v>
      </c>
      <c r="G96" s="75"/>
      <c r="H96" s="74"/>
      <c r="I96" s="15">
        <f t="shared" si="15"/>
        <v>103.5</v>
      </c>
      <c r="K96" s="10"/>
      <c r="L96" s="10"/>
      <c r="P96" s="68"/>
      <c r="Q96" s="68"/>
      <c r="R96" s="68"/>
      <c r="S96" s="63"/>
      <c r="T96" s="63"/>
      <c r="U96" s="63"/>
      <c r="V96" s="63"/>
      <c r="W96" s="63"/>
      <c r="X96" s="63"/>
      <c r="Y96" s="63"/>
      <c r="Z96"/>
      <c r="AA96"/>
    </row>
    <row r="97" spans="4:27" x14ac:dyDescent="0.25">
      <c r="D97" s="14">
        <v>22</v>
      </c>
      <c r="E97" s="12">
        <f t="shared" si="13"/>
        <v>46</v>
      </c>
      <c r="F97" s="12">
        <f t="shared" si="14"/>
        <v>4</v>
      </c>
      <c r="G97" s="75"/>
      <c r="H97" s="74"/>
      <c r="I97" s="15">
        <f t="shared" si="15"/>
        <v>64.7</v>
      </c>
      <c r="K97" s="10"/>
      <c r="L97" s="10"/>
      <c r="P97" s="68"/>
      <c r="Q97" s="68"/>
      <c r="R97" s="68"/>
      <c r="S97" s="63"/>
      <c r="T97" s="63"/>
      <c r="U97" s="63"/>
      <c r="V97" s="63"/>
      <c r="W97" s="63"/>
      <c r="X97" s="63"/>
      <c r="Y97" s="63"/>
      <c r="Z97"/>
      <c r="AA97"/>
    </row>
    <row r="98" spans="4:27" x14ac:dyDescent="0.25">
      <c r="D98" s="14">
        <v>23</v>
      </c>
      <c r="E98" s="12">
        <f t="shared" si="13"/>
        <v>52</v>
      </c>
      <c r="F98" s="12">
        <f t="shared" si="14"/>
        <v>4</v>
      </c>
      <c r="G98" s="75"/>
      <c r="H98" s="74"/>
      <c r="I98" s="15">
        <f t="shared" si="15"/>
        <v>70.7</v>
      </c>
      <c r="K98" s="10"/>
      <c r="L98" s="10"/>
      <c r="P98" s="68"/>
      <c r="Q98" s="68"/>
      <c r="R98" s="68"/>
      <c r="S98" s="63"/>
      <c r="T98" s="63"/>
      <c r="U98" s="63"/>
      <c r="V98" s="63"/>
      <c r="W98" s="63"/>
      <c r="X98" s="63"/>
      <c r="Y98" s="63"/>
      <c r="Z98"/>
      <c r="AA98"/>
    </row>
    <row r="99" spans="4:27" x14ac:dyDescent="0.25">
      <c r="D99" s="14">
        <v>24</v>
      </c>
      <c r="E99" s="12">
        <f t="shared" si="13"/>
        <v>56</v>
      </c>
      <c r="F99" s="12">
        <f t="shared" si="14"/>
        <v>4</v>
      </c>
      <c r="G99" s="75"/>
      <c r="H99" s="74"/>
      <c r="I99" s="15">
        <f t="shared" si="15"/>
        <v>74.7</v>
      </c>
      <c r="K99" s="10"/>
      <c r="L99" s="10"/>
      <c r="P99" s="68"/>
      <c r="Q99" s="68"/>
      <c r="R99" s="68"/>
      <c r="S99" s="63"/>
      <c r="T99" s="63"/>
      <c r="U99" s="63"/>
      <c r="V99" s="63"/>
      <c r="W99" s="63"/>
      <c r="X99" s="63"/>
      <c r="Y99" s="63"/>
      <c r="Z99"/>
      <c r="AA99"/>
    </row>
    <row r="100" spans="4:27" x14ac:dyDescent="0.25">
      <c r="D100" s="14">
        <v>25</v>
      </c>
      <c r="E100" s="12">
        <f t="shared" si="13"/>
        <v>61</v>
      </c>
      <c r="F100" s="12">
        <f t="shared" si="14"/>
        <v>4</v>
      </c>
      <c r="G100" s="75"/>
      <c r="H100" s="74"/>
      <c r="I100" s="15">
        <f t="shared" si="15"/>
        <v>79.7</v>
      </c>
      <c r="K100" s="10"/>
      <c r="L100" s="10"/>
      <c r="P100" s="68"/>
      <c r="Q100" s="68"/>
      <c r="R100" s="68"/>
      <c r="S100" s="63"/>
      <c r="T100" s="63"/>
      <c r="U100" s="63"/>
      <c r="V100" s="63"/>
      <c r="W100" s="63"/>
      <c r="X100" s="63"/>
      <c r="Y100" s="63"/>
      <c r="Z100"/>
      <c r="AA100"/>
    </row>
    <row r="101" spans="4:27" x14ac:dyDescent="0.25">
      <c r="D101" s="14">
        <v>26</v>
      </c>
      <c r="E101" s="12">
        <f t="shared" si="13"/>
        <v>50</v>
      </c>
      <c r="F101" s="12">
        <f t="shared" si="14"/>
        <v>4</v>
      </c>
      <c r="G101" s="75"/>
      <c r="H101" s="74"/>
      <c r="I101" s="15">
        <f t="shared" si="15"/>
        <v>68.7</v>
      </c>
      <c r="K101" s="10"/>
      <c r="L101" s="10"/>
      <c r="P101" s="68"/>
      <c r="Q101" s="68"/>
      <c r="R101" s="68"/>
      <c r="S101" s="63"/>
      <c r="T101" s="63"/>
      <c r="U101" s="63"/>
      <c r="V101" s="63"/>
      <c r="W101" s="63"/>
      <c r="X101" s="63"/>
      <c r="Y101" s="63"/>
      <c r="Z101"/>
      <c r="AA101"/>
    </row>
    <row r="102" spans="4:27" x14ac:dyDescent="0.25">
      <c r="D102" s="14">
        <v>27</v>
      </c>
      <c r="E102" s="12">
        <f t="shared" si="13"/>
        <v>54</v>
      </c>
      <c r="F102" s="12">
        <f t="shared" si="14"/>
        <v>4</v>
      </c>
      <c r="G102" s="75"/>
      <c r="H102" s="74"/>
      <c r="I102" s="15">
        <f t="shared" si="15"/>
        <v>72.7</v>
      </c>
      <c r="K102" s="10"/>
      <c r="L102" s="10"/>
      <c r="P102" s="68"/>
      <c r="Q102" s="68"/>
      <c r="R102" s="68"/>
      <c r="S102" s="63"/>
      <c r="T102" s="63"/>
      <c r="U102" s="63"/>
      <c r="V102" s="63"/>
      <c r="W102" s="63"/>
      <c r="X102" s="63"/>
      <c r="Y102" s="63"/>
      <c r="Z102"/>
      <c r="AA102"/>
    </row>
    <row r="103" spans="4:27" x14ac:dyDescent="0.25">
      <c r="D103" s="14">
        <v>28</v>
      </c>
      <c r="E103" s="12">
        <f t="shared" si="13"/>
        <v>30</v>
      </c>
      <c r="F103" s="12">
        <f t="shared" si="14"/>
        <v>9</v>
      </c>
      <c r="G103" s="75"/>
      <c r="H103" s="74"/>
      <c r="I103" s="15">
        <f t="shared" si="15"/>
        <v>69.7</v>
      </c>
      <c r="K103" s="10"/>
      <c r="L103" s="10"/>
      <c r="P103" s="68"/>
      <c r="Q103" s="68"/>
      <c r="R103" s="68"/>
      <c r="S103" s="63"/>
      <c r="T103" s="63"/>
      <c r="U103" s="63"/>
      <c r="V103" s="63"/>
      <c r="W103" s="63"/>
      <c r="X103" s="63"/>
      <c r="Y103" s="63"/>
      <c r="Z103"/>
      <c r="AA103"/>
    </row>
    <row r="104" spans="4:27" x14ac:dyDescent="0.25">
      <c r="D104" s="14">
        <v>29</v>
      </c>
      <c r="E104" s="12">
        <f t="shared" si="13"/>
        <v>38</v>
      </c>
      <c r="F104" s="12">
        <f t="shared" si="14"/>
        <v>5</v>
      </c>
      <c r="G104" s="75"/>
      <c r="H104" s="74"/>
      <c r="I104" s="15">
        <f t="shared" si="15"/>
        <v>60.9</v>
      </c>
      <c r="K104" s="10"/>
      <c r="L104" s="10"/>
      <c r="P104" s="68"/>
      <c r="Q104" s="68"/>
      <c r="R104" s="68"/>
      <c r="S104" s="63"/>
      <c r="T104" s="63"/>
      <c r="U104" s="63"/>
      <c r="V104" s="63"/>
      <c r="W104" s="63"/>
      <c r="X104" s="63"/>
      <c r="Y104" s="63"/>
      <c r="Z104"/>
      <c r="AA104"/>
    </row>
    <row r="105" spans="4:27" x14ac:dyDescent="0.25">
      <c r="D105" s="14">
        <v>30</v>
      </c>
      <c r="E105" s="12">
        <f t="shared" si="13"/>
        <v>31</v>
      </c>
      <c r="F105" s="12">
        <f t="shared" si="14"/>
        <v>6</v>
      </c>
      <c r="G105" s="75"/>
      <c r="H105" s="74"/>
      <c r="I105" s="15">
        <f t="shared" si="15"/>
        <v>58.1</v>
      </c>
      <c r="K105" s="10"/>
      <c r="L105" s="10"/>
      <c r="P105" s="68"/>
      <c r="Q105" s="68"/>
      <c r="R105" s="68"/>
      <c r="S105" s="63"/>
      <c r="T105" s="63"/>
      <c r="U105" s="63"/>
      <c r="V105" s="63"/>
      <c r="W105" s="63"/>
      <c r="X105" s="63"/>
      <c r="Y105" s="63"/>
      <c r="Z105"/>
      <c r="AA105"/>
    </row>
    <row r="106" spans="4:27" x14ac:dyDescent="0.25">
      <c r="D106" s="14">
        <v>31</v>
      </c>
      <c r="E106" s="12">
        <f t="shared" si="13"/>
        <v>25.5</v>
      </c>
      <c r="F106" s="12">
        <f t="shared" si="14"/>
        <v>6</v>
      </c>
      <c r="G106" s="75"/>
      <c r="H106" s="74"/>
      <c r="I106" s="15">
        <f t="shared" si="15"/>
        <v>52.6</v>
      </c>
      <c r="K106" s="10"/>
      <c r="L106" s="10"/>
      <c r="P106" s="68"/>
      <c r="Q106" s="68"/>
      <c r="R106" s="68"/>
      <c r="S106" s="63"/>
      <c r="T106" s="63"/>
      <c r="U106" s="63"/>
      <c r="V106" s="63"/>
      <c r="W106" s="63"/>
      <c r="X106" s="63"/>
      <c r="Y106" s="63"/>
      <c r="Z106"/>
      <c r="AA106"/>
    </row>
    <row r="107" spans="4:27" x14ac:dyDescent="0.25">
      <c r="D107" s="14">
        <v>32</v>
      </c>
      <c r="E107" s="12">
        <f t="shared" si="13"/>
        <v>44.7</v>
      </c>
      <c r="F107" s="12">
        <f t="shared" si="14"/>
        <v>11</v>
      </c>
      <c r="G107" s="75"/>
      <c r="H107" s="74"/>
      <c r="I107" s="15">
        <f t="shared" si="15"/>
        <v>92.800000000000011</v>
      </c>
      <c r="K107" s="10"/>
      <c r="L107" s="10"/>
      <c r="P107" s="68"/>
      <c r="Q107" s="68"/>
      <c r="R107" s="68"/>
      <c r="S107" s="63"/>
      <c r="T107" s="63"/>
      <c r="U107" s="63"/>
      <c r="V107" s="63"/>
      <c r="W107" s="63"/>
      <c r="X107" s="63"/>
      <c r="Y107" s="63"/>
      <c r="Z107"/>
      <c r="AA107"/>
    </row>
    <row r="108" spans="4:27" x14ac:dyDescent="0.25">
      <c r="D108" s="14">
        <v>33</v>
      </c>
      <c r="E108" s="12">
        <f t="shared" si="13"/>
        <v>27</v>
      </c>
      <c r="F108" s="12">
        <f t="shared" si="14"/>
        <v>6</v>
      </c>
      <c r="G108" s="75"/>
      <c r="H108" s="74"/>
      <c r="I108" s="15">
        <f t="shared" si="15"/>
        <v>54.1</v>
      </c>
      <c r="K108" s="10"/>
      <c r="L108" s="10"/>
      <c r="P108" s="68"/>
      <c r="Q108" s="68"/>
      <c r="R108" s="68"/>
      <c r="S108" s="63"/>
      <c r="T108" s="63"/>
      <c r="U108" s="63"/>
      <c r="V108" s="63"/>
      <c r="W108" s="63"/>
      <c r="X108" s="63"/>
      <c r="Y108" s="63"/>
      <c r="Z108"/>
      <c r="AA108"/>
    </row>
    <row r="109" spans="4:27" x14ac:dyDescent="0.25">
      <c r="D109" s="14">
        <v>34</v>
      </c>
      <c r="E109" s="12">
        <f t="shared" si="13"/>
        <v>170</v>
      </c>
      <c r="F109" s="12">
        <f t="shared" si="14"/>
        <v>11</v>
      </c>
      <c r="G109" s="75"/>
      <c r="H109" s="74"/>
      <c r="I109" s="15">
        <f t="shared" si="15"/>
        <v>218.1</v>
      </c>
      <c r="K109" s="10"/>
      <c r="L109" s="10"/>
      <c r="P109" s="68"/>
      <c r="Q109" s="68"/>
      <c r="R109" s="68"/>
      <c r="S109" s="63"/>
      <c r="T109" s="63"/>
      <c r="U109" s="63"/>
      <c r="V109" s="63"/>
      <c r="W109" s="63"/>
      <c r="X109" s="63"/>
      <c r="Y109" s="63"/>
      <c r="Z109"/>
      <c r="AA109"/>
    </row>
    <row r="110" spans="4:27" x14ac:dyDescent="0.25">
      <c r="D110" s="14">
        <v>35</v>
      </c>
      <c r="E110" s="12">
        <f t="shared" si="13"/>
        <v>27</v>
      </c>
      <c r="F110" s="12">
        <f t="shared" si="14"/>
        <v>4</v>
      </c>
      <c r="G110" s="75"/>
      <c r="H110" s="74"/>
      <c r="I110" s="15">
        <f t="shared" si="15"/>
        <v>45.699999999999996</v>
      </c>
      <c r="K110" s="10"/>
      <c r="L110" s="10"/>
      <c r="P110" s="68"/>
      <c r="Q110" s="68"/>
      <c r="R110" s="68"/>
      <c r="S110" s="63"/>
      <c r="T110" s="63"/>
      <c r="U110" s="63"/>
      <c r="V110" s="63"/>
      <c r="W110" s="63"/>
      <c r="X110" s="63"/>
      <c r="Y110" s="63"/>
      <c r="Z110"/>
      <c r="AA110"/>
    </row>
    <row r="111" spans="4:27" x14ac:dyDescent="0.25">
      <c r="D111" s="14">
        <v>36</v>
      </c>
      <c r="E111" s="12">
        <f t="shared" si="13"/>
        <v>36</v>
      </c>
      <c r="F111" s="12">
        <f t="shared" si="14"/>
        <v>8</v>
      </c>
      <c r="G111" s="75"/>
      <c r="H111" s="74"/>
      <c r="I111" s="15">
        <f t="shared" si="15"/>
        <v>71.5</v>
      </c>
      <c r="K111" s="10"/>
      <c r="L111" s="10"/>
      <c r="P111" s="68"/>
      <c r="Q111" s="68"/>
      <c r="R111" s="68"/>
      <c r="S111" s="63"/>
      <c r="T111" s="63"/>
      <c r="U111" s="63"/>
      <c r="V111" s="63"/>
      <c r="W111" s="63"/>
      <c r="X111" s="63"/>
      <c r="Y111" s="63"/>
      <c r="Z111"/>
      <c r="AA111"/>
    </row>
    <row r="112" spans="4:27" x14ac:dyDescent="0.25">
      <c r="D112" s="14">
        <v>37</v>
      </c>
      <c r="E112" s="12">
        <f t="shared" si="13"/>
        <v>19</v>
      </c>
      <c r="F112" s="12">
        <f t="shared" si="14"/>
        <v>8</v>
      </c>
      <c r="G112" s="75"/>
      <c r="H112" s="74"/>
      <c r="I112" s="15">
        <f t="shared" si="15"/>
        <v>54.5</v>
      </c>
      <c r="K112" s="10"/>
      <c r="L112" s="10"/>
      <c r="P112" s="68"/>
      <c r="Q112" s="68"/>
      <c r="R112" s="68"/>
      <c r="S112" s="63"/>
      <c r="T112" s="63"/>
      <c r="U112" s="63"/>
      <c r="V112" s="63"/>
      <c r="W112" s="63"/>
      <c r="X112" s="63"/>
      <c r="Y112" s="63"/>
      <c r="Z112"/>
      <c r="AA112"/>
    </row>
    <row r="113" spans="4:27" x14ac:dyDescent="0.25">
      <c r="D113" s="14">
        <v>38</v>
      </c>
      <c r="E113" s="12">
        <f t="shared" si="13"/>
        <v>32</v>
      </c>
      <c r="F113" s="12">
        <f t="shared" si="14"/>
        <v>6</v>
      </c>
      <c r="G113" s="75"/>
      <c r="H113" s="74"/>
      <c r="I113" s="15">
        <f t="shared" si="15"/>
        <v>59.1</v>
      </c>
      <c r="K113" s="10"/>
      <c r="L113" s="10"/>
      <c r="P113" s="68"/>
      <c r="Q113" s="68"/>
      <c r="R113" s="68"/>
      <c r="S113" s="63"/>
      <c r="T113" s="63"/>
      <c r="U113" s="63"/>
      <c r="V113" s="63"/>
      <c r="W113" s="63"/>
      <c r="X113" s="63"/>
      <c r="Y113" s="63"/>
      <c r="Z113"/>
      <c r="AA113"/>
    </row>
    <row r="114" spans="4:27" x14ac:dyDescent="0.25">
      <c r="D114" s="14">
        <v>39</v>
      </c>
      <c r="E114" s="12">
        <f t="shared" si="13"/>
        <v>38.5</v>
      </c>
      <c r="F114" s="12">
        <f t="shared" si="14"/>
        <v>7</v>
      </c>
      <c r="G114" s="75"/>
      <c r="H114" s="74"/>
      <c r="I114" s="15">
        <f t="shared" si="15"/>
        <v>69.800000000000011</v>
      </c>
      <c r="K114" s="10"/>
      <c r="L114" s="10"/>
      <c r="P114" s="68"/>
      <c r="Q114" s="68"/>
      <c r="R114" s="68"/>
      <c r="S114" s="63"/>
      <c r="T114" s="63"/>
      <c r="U114" s="63"/>
      <c r="V114" s="63"/>
      <c r="W114" s="63"/>
      <c r="X114" s="63"/>
      <c r="Y114" s="63"/>
      <c r="Z114"/>
      <c r="AA114"/>
    </row>
    <row r="115" spans="4:27" x14ac:dyDescent="0.25">
      <c r="D115" s="14">
        <v>40</v>
      </c>
      <c r="E115" s="12">
        <f t="shared" si="13"/>
        <v>55</v>
      </c>
      <c r="F115" s="12">
        <f t="shared" si="14"/>
        <v>8</v>
      </c>
      <c r="G115" s="75"/>
      <c r="H115" s="74"/>
      <c r="I115" s="15">
        <f t="shared" si="15"/>
        <v>90.5</v>
      </c>
      <c r="K115" s="10"/>
      <c r="L115" s="10"/>
      <c r="P115" s="68"/>
      <c r="Q115" s="68"/>
      <c r="R115" s="68"/>
      <c r="S115" s="63"/>
      <c r="T115" s="63"/>
      <c r="U115" s="63"/>
      <c r="V115" s="63"/>
      <c r="W115" s="63"/>
      <c r="X115" s="63"/>
      <c r="Y115" s="63"/>
      <c r="Z115"/>
      <c r="AA115"/>
    </row>
    <row r="116" spans="4:27" x14ac:dyDescent="0.25">
      <c r="D116" s="14">
        <v>41</v>
      </c>
      <c r="E116" s="12">
        <f t="shared" si="13"/>
        <v>26</v>
      </c>
      <c r="F116" s="12">
        <f t="shared" si="14"/>
        <v>2</v>
      </c>
      <c r="G116" s="75"/>
      <c r="H116" s="74"/>
      <c r="I116" s="15">
        <f t="shared" si="15"/>
        <v>36.299999999999997</v>
      </c>
      <c r="K116" s="10"/>
      <c r="L116" s="10"/>
      <c r="P116" s="68"/>
      <c r="Q116" s="68"/>
      <c r="R116" s="68"/>
      <c r="S116" s="63"/>
      <c r="T116" s="63"/>
      <c r="U116" s="63"/>
      <c r="V116" s="63"/>
      <c r="W116" s="63"/>
      <c r="X116" s="63"/>
      <c r="Y116" s="63"/>
      <c r="Z116"/>
      <c r="AA116"/>
    </row>
    <row r="117" spans="4:27" x14ac:dyDescent="0.25">
      <c r="D117" s="14">
        <v>42</v>
      </c>
      <c r="E117" s="12">
        <f t="shared" si="13"/>
        <v>35</v>
      </c>
      <c r="F117" s="12">
        <f t="shared" si="14"/>
        <v>12</v>
      </c>
      <c r="G117" s="75"/>
      <c r="H117" s="74"/>
      <c r="I117" s="15">
        <f t="shared" si="15"/>
        <v>87.300000000000011</v>
      </c>
      <c r="K117" s="10"/>
      <c r="L117" s="10"/>
      <c r="P117" s="68"/>
      <c r="Q117" s="68"/>
      <c r="R117" s="68"/>
      <c r="S117" s="63"/>
      <c r="T117" s="63"/>
      <c r="U117" s="63"/>
      <c r="V117" s="63"/>
      <c r="W117" s="63"/>
      <c r="X117" s="63"/>
      <c r="Y117" s="63"/>
      <c r="Z117"/>
      <c r="AA117"/>
    </row>
    <row r="118" spans="4:27" x14ac:dyDescent="0.25">
      <c r="D118" s="14">
        <v>43</v>
      </c>
      <c r="E118" s="12">
        <f t="shared" si="13"/>
        <v>142</v>
      </c>
      <c r="F118" s="12">
        <f t="shared" si="14"/>
        <v>12</v>
      </c>
      <c r="G118" s="75"/>
      <c r="H118" s="74"/>
      <c r="I118" s="15">
        <f t="shared" si="15"/>
        <v>194.3</v>
      </c>
      <c r="K118" s="10"/>
      <c r="L118" s="10"/>
      <c r="P118" s="68"/>
      <c r="Q118" s="68"/>
      <c r="R118" s="68"/>
      <c r="S118" s="63"/>
      <c r="T118" s="63"/>
      <c r="U118" s="63"/>
      <c r="V118" s="63"/>
      <c r="W118" s="63"/>
      <c r="X118" s="63"/>
      <c r="Y118" s="63"/>
      <c r="Z118"/>
      <c r="AA118"/>
    </row>
    <row r="119" spans="4:27" x14ac:dyDescent="0.25">
      <c r="D119" s="14">
        <v>44</v>
      </c>
      <c r="E119" s="12">
        <f t="shared" si="13"/>
        <v>157</v>
      </c>
      <c r="F119" s="12">
        <f t="shared" si="14"/>
        <v>6</v>
      </c>
      <c r="G119" s="75"/>
      <c r="H119" s="74"/>
      <c r="I119" s="15">
        <f t="shared" si="15"/>
        <v>184.1</v>
      </c>
      <c r="K119" s="10"/>
      <c r="L119" s="10"/>
      <c r="P119" s="68"/>
      <c r="Q119" s="68"/>
      <c r="R119" s="68"/>
      <c r="S119" s="63"/>
      <c r="T119" s="63"/>
      <c r="U119" s="63"/>
      <c r="V119" s="63"/>
      <c r="W119" s="63"/>
      <c r="X119" s="63"/>
      <c r="Y119" s="63"/>
      <c r="Z119"/>
      <c r="AA119"/>
    </row>
    <row r="120" spans="4:27" x14ac:dyDescent="0.25">
      <c r="D120" s="14">
        <v>45</v>
      </c>
      <c r="E120" s="12">
        <f t="shared" si="13"/>
        <v>68</v>
      </c>
      <c r="F120" s="12">
        <f t="shared" si="14"/>
        <v>7</v>
      </c>
      <c r="G120" s="75"/>
      <c r="H120" s="74"/>
      <c r="I120" s="15">
        <f t="shared" si="15"/>
        <v>99.300000000000011</v>
      </c>
      <c r="K120" s="10"/>
      <c r="L120" s="10"/>
      <c r="P120" s="68"/>
      <c r="Q120" s="68"/>
      <c r="R120" s="68"/>
      <c r="S120" s="63"/>
      <c r="T120" s="63"/>
      <c r="U120" s="63"/>
      <c r="V120" s="63"/>
      <c r="W120" s="63"/>
      <c r="X120" s="63"/>
      <c r="Y120" s="63"/>
      <c r="Z120"/>
      <c r="AA120"/>
    </row>
    <row r="121" spans="4:27" x14ac:dyDescent="0.25">
      <c r="D121" s="14">
        <v>46</v>
      </c>
      <c r="E121" s="12">
        <f t="shared" si="13"/>
        <v>140</v>
      </c>
      <c r="F121" s="12">
        <f t="shared" si="14"/>
        <v>4</v>
      </c>
      <c r="G121" s="75"/>
      <c r="H121" s="74"/>
      <c r="I121" s="15">
        <f t="shared" si="15"/>
        <v>158.70000000000002</v>
      </c>
      <c r="K121" s="10"/>
      <c r="L121" s="10"/>
      <c r="P121" s="68"/>
      <c r="Q121" s="68"/>
      <c r="R121" s="68"/>
      <c r="S121" s="63"/>
      <c r="T121" s="63"/>
      <c r="U121" s="63"/>
      <c r="V121" s="63"/>
      <c r="W121" s="63"/>
      <c r="X121" s="63"/>
      <c r="Y121" s="63"/>
      <c r="Z121"/>
      <c r="AA121"/>
    </row>
    <row r="122" spans="4:27" x14ac:dyDescent="0.25">
      <c r="D122" s="14">
        <v>47</v>
      </c>
      <c r="E122" s="12">
        <f t="shared" si="13"/>
        <v>203</v>
      </c>
      <c r="F122" s="12">
        <f t="shared" si="14"/>
        <v>13</v>
      </c>
      <c r="G122" s="75"/>
      <c r="H122" s="74"/>
      <c r="I122" s="15">
        <f t="shared" si="15"/>
        <v>259.5</v>
      </c>
      <c r="K122" s="10"/>
      <c r="L122" s="10"/>
      <c r="P122" s="68"/>
      <c r="Q122" s="68"/>
      <c r="R122" s="68"/>
      <c r="S122" s="63"/>
      <c r="T122" s="63"/>
      <c r="U122" s="63"/>
      <c r="V122" s="63"/>
      <c r="W122" s="63"/>
      <c r="X122" s="63"/>
      <c r="Y122" s="63"/>
      <c r="Z122"/>
      <c r="AA122"/>
    </row>
    <row r="123" spans="4:27" x14ac:dyDescent="0.25">
      <c r="D123" s="14">
        <v>48</v>
      </c>
      <c r="E123" s="12">
        <f t="shared" si="13"/>
        <v>0</v>
      </c>
      <c r="F123" s="12">
        <f t="shared" si="14"/>
        <v>0</v>
      </c>
      <c r="G123" s="75"/>
      <c r="H123" s="74"/>
      <c r="I123" s="15">
        <f t="shared" si="15"/>
        <v>1.9</v>
      </c>
      <c r="K123" s="10"/>
      <c r="L123" s="10"/>
      <c r="P123" s="68"/>
      <c r="Q123" s="68"/>
      <c r="R123" s="68"/>
      <c r="S123" s="63"/>
      <c r="T123" s="63"/>
      <c r="U123" s="63"/>
      <c r="V123" s="63"/>
      <c r="W123" s="63"/>
      <c r="X123" s="63"/>
      <c r="Y123" s="63"/>
      <c r="Z123"/>
      <c r="AA123"/>
    </row>
    <row r="124" spans="4:27" x14ac:dyDescent="0.25">
      <c r="D124" s="14">
        <v>49</v>
      </c>
      <c r="E124" s="12">
        <f t="shared" si="13"/>
        <v>160</v>
      </c>
      <c r="F124" s="12">
        <f t="shared" si="14"/>
        <v>3</v>
      </c>
      <c r="G124" s="75"/>
      <c r="H124" s="74"/>
      <c r="I124" s="15">
        <f t="shared" si="15"/>
        <v>174.5</v>
      </c>
      <c r="K124" s="10"/>
      <c r="L124" s="10"/>
      <c r="P124" s="68"/>
      <c r="Q124" s="68"/>
      <c r="R124" s="68"/>
      <c r="S124" s="63"/>
      <c r="T124" s="63"/>
      <c r="U124" s="63"/>
      <c r="V124" s="63"/>
      <c r="W124" s="63"/>
      <c r="X124" s="63"/>
      <c r="Y124" s="63"/>
      <c r="Z124"/>
      <c r="AA124"/>
    </row>
    <row r="125" spans="4:27" x14ac:dyDescent="0.25">
      <c r="D125" s="14">
        <v>50</v>
      </c>
      <c r="E125" s="12">
        <f t="shared" si="13"/>
        <v>160</v>
      </c>
      <c r="F125" s="12">
        <f t="shared" si="14"/>
        <v>6</v>
      </c>
      <c r="G125" s="75"/>
      <c r="H125" s="74"/>
      <c r="I125" s="15">
        <f t="shared" si="15"/>
        <v>187.1</v>
      </c>
      <c r="K125" s="10"/>
      <c r="L125" s="10"/>
      <c r="P125" s="68"/>
      <c r="Q125" s="68"/>
      <c r="R125" s="68"/>
      <c r="S125" s="63"/>
      <c r="T125" s="63"/>
      <c r="U125" s="63"/>
      <c r="V125" s="63"/>
      <c r="W125" s="63"/>
      <c r="X125" s="63"/>
      <c r="Y125" s="63"/>
      <c r="Z125"/>
      <c r="AA125"/>
    </row>
    <row r="126" spans="4:27" x14ac:dyDescent="0.25">
      <c r="D126" s="14">
        <v>51</v>
      </c>
      <c r="E126" s="12">
        <f t="shared" si="13"/>
        <v>170</v>
      </c>
      <c r="F126" s="12">
        <f t="shared" si="14"/>
        <v>3</v>
      </c>
      <c r="G126" s="75"/>
      <c r="H126" s="74"/>
      <c r="I126" s="15">
        <f t="shared" si="15"/>
        <v>184.5</v>
      </c>
      <c r="K126" s="10"/>
      <c r="L126" s="10"/>
      <c r="P126" s="68"/>
      <c r="Q126" s="68"/>
      <c r="R126" s="68"/>
      <c r="S126" s="63"/>
      <c r="T126" s="63"/>
      <c r="U126" s="63"/>
      <c r="V126" s="63"/>
      <c r="W126" s="63"/>
      <c r="X126" s="63"/>
      <c r="Y126" s="63"/>
      <c r="Z126"/>
      <c r="AA126"/>
    </row>
    <row r="127" spans="4:27" x14ac:dyDescent="0.25">
      <c r="D127" s="14">
        <v>52</v>
      </c>
      <c r="E127" s="12">
        <f t="shared" si="13"/>
        <v>180</v>
      </c>
      <c r="F127" s="12">
        <f t="shared" si="14"/>
        <v>9</v>
      </c>
      <c r="G127" s="75"/>
      <c r="H127" s="74"/>
      <c r="I127" s="15">
        <f t="shared" si="15"/>
        <v>219.70000000000002</v>
      </c>
      <c r="K127" s="10"/>
      <c r="L127" s="10"/>
      <c r="P127" s="68"/>
      <c r="Q127" s="68"/>
      <c r="R127" s="68"/>
      <c r="S127" s="63"/>
      <c r="T127" s="63"/>
      <c r="U127" s="63"/>
      <c r="V127" s="63"/>
      <c r="W127" s="63"/>
      <c r="X127" s="63"/>
      <c r="Y127" s="63"/>
      <c r="Z127"/>
      <c r="AA127"/>
    </row>
    <row r="128" spans="4:27" x14ac:dyDescent="0.25">
      <c r="D128" s="14">
        <v>53</v>
      </c>
      <c r="E128" s="12">
        <f t="shared" si="13"/>
        <v>184</v>
      </c>
      <c r="F128" s="12">
        <f t="shared" si="14"/>
        <v>17</v>
      </c>
      <c r="G128" s="75"/>
      <c r="H128" s="74"/>
      <c r="I128" s="15">
        <f t="shared" si="15"/>
        <v>257.3</v>
      </c>
      <c r="K128" s="10"/>
      <c r="L128" s="10"/>
      <c r="P128" s="68"/>
      <c r="Q128" s="68"/>
      <c r="R128" s="68"/>
      <c r="S128" s="63"/>
      <c r="T128" s="63"/>
      <c r="U128" s="63"/>
      <c r="V128" s="63"/>
      <c r="W128" s="63"/>
      <c r="X128" s="63"/>
      <c r="Y128" s="63"/>
      <c r="Z128"/>
      <c r="AA128"/>
    </row>
    <row r="129" spans="4:27" x14ac:dyDescent="0.25">
      <c r="D129" s="14">
        <v>54</v>
      </c>
      <c r="E129" s="12">
        <f t="shared" si="13"/>
        <v>189</v>
      </c>
      <c r="F129" s="12">
        <f t="shared" si="14"/>
        <v>13</v>
      </c>
      <c r="G129" s="75"/>
      <c r="H129" s="74"/>
      <c r="I129" s="15">
        <f t="shared" si="15"/>
        <v>245.5</v>
      </c>
      <c r="K129" s="10"/>
      <c r="L129" s="10"/>
      <c r="P129" s="68"/>
      <c r="Q129" s="68"/>
      <c r="R129" s="68"/>
      <c r="S129" s="63"/>
      <c r="T129" s="63"/>
      <c r="U129" s="63"/>
      <c r="V129" s="63"/>
      <c r="W129" s="63"/>
      <c r="X129" s="63"/>
      <c r="Y129" s="63"/>
      <c r="Z129"/>
      <c r="AA129"/>
    </row>
    <row r="130" spans="4:27" x14ac:dyDescent="0.25">
      <c r="D130" s="14">
        <v>55</v>
      </c>
      <c r="E130" s="12">
        <f t="shared" si="13"/>
        <v>190</v>
      </c>
      <c r="F130" s="12">
        <f t="shared" si="14"/>
        <v>8</v>
      </c>
      <c r="G130" s="75"/>
      <c r="H130" s="74"/>
      <c r="I130" s="15">
        <f t="shared" si="15"/>
        <v>225.5</v>
      </c>
      <c r="K130" s="10"/>
      <c r="L130" s="10"/>
      <c r="P130" s="68"/>
      <c r="Q130" s="68"/>
      <c r="R130" s="68"/>
      <c r="S130" s="63"/>
      <c r="T130" s="63"/>
      <c r="U130" s="63"/>
      <c r="V130" s="63"/>
      <c r="W130" s="63"/>
      <c r="X130" s="63"/>
      <c r="Y130" s="63"/>
      <c r="Z130"/>
      <c r="AA130"/>
    </row>
    <row r="131" spans="4:27" x14ac:dyDescent="0.25">
      <c r="D131" s="14">
        <v>56</v>
      </c>
      <c r="E131" s="12">
        <f t="shared" si="13"/>
        <v>52</v>
      </c>
      <c r="F131" s="12">
        <f t="shared" si="14"/>
        <v>6</v>
      </c>
      <c r="G131" s="75"/>
      <c r="H131" s="74"/>
      <c r="I131" s="15">
        <f t="shared" si="15"/>
        <v>79.100000000000009</v>
      </c>
      <c r="K131" s="10"/>
      <c r="L131" s="10"/>
      <c r="P131" s="68"/>
      <c r="Q131" s="68"/>
      <c r="R131" s="68"/>
      <c r="S131" s="63"/>
      <c r="T131" s="63"/>
      <c r="U131" s="63"/>
      <c r="V131" s="63"/>
      <c r="W131" s="63"/>
      <c r="X131" s="63"/>
      <c r="Y131" s="63"/>
      <c r="Z131"/>
      <c r="AA131"/>
    </row>
    <row r="132" spans="4:27" x14ac:dyDescent="0.25">
      <c r="D132" s="14">
        <v>57</v>
      </c>
      <c r="E132" s="12">
        <f t="shared" si="13"/>
        <v>40</v>
      </c>
      <c r="F132" s="12">
        <f t="shared" si="14"/>
        <v>6</v>
      </c>
      <c r="G132" s="75"/>
      <c r="H132" s="74"/>
      <c r="I132" s="15">
        <f t="shared" si="15"/>
        <v>67.100000000000009</v>
      </c>
      <c r="K132" s="10"/>
      <c r="L132" s="10"/>
      <c r="P132" s="68"/>
      <c r="Q132" s="68"/>
      <c r="R132" s="68"/>
      <c r="S132" s="63"/>
      <c r="T132" s="63"/>
      <c r="U132" s="63"/>
      <c r="V132" s="63"/>
      <c r="W132" s="63"/>
      <c r="X132" s="63"/>
      <c r="Y132" s="63"/>
      <c r="Z132"/>
      <c r="AA132"/>
    </row>
    <row r="133" spans="4:27" ht="14.4" thickBot="1" x14ac:dyDescent="0.3">
      <c r="D133" s="16">
        <v>58</v>
      </c>
      <c r="E133" s="12">
        <f t="shared" si="13"/>
        <v>40</v>
      </c>
      <c r="F133" s="12">
        <f t="shared" si="14"/>
        <v>4</v>
      </c>
      <c r="G133" s="67"/>
      <c r="H133" s="17"/>
      <c r="I133" s="15">
        <f t="shared" si="15"/>
        <v>58.699999999999996</v>
      </c>
      <c r="K133" s="10"/>
      <c r="L133" s="10"/>
      <c r="P133" s="68"/>
      <c r="Q133" s="68"/>
      <c r="R133" s="68"/>
      <c r="S133" s="63"/>
      <c r="T133" s="63"/>
      <c r="U133" s="63"/>
      <c r="V133" s="63"/>
      <c r="W133" s="63"/>
      <c r="X133" s="63"/>
      <c r="Y133" s="63"/>
      <c r="Z133"/>
      <c r="AA133"/>
    </row>
    <row r="134" spans="4:27" x14ac:dyDescent="0.25">
      <c r="K134" s="10"/>
      <c r="L134" s="10"/>
      <c r="P134" s="68"/>
      <c r="Q134" s="68"/>
      <c r="R134" s="68"/>
      <c r="S134" s="63">
        <v>16</v>
      </c>
      <c r="T134" s="63"/>
      <c r="U134" s="63">
        <v>1</v>
      </c>
      <c r="V134" s="63"/>
      <c r="W134" s="63"/>
      <c r="X134" s="63"/>
      <c r="Y134" s="63"/>
      <c r="Z134"/>
      <c r="AA134">
        <f t="shared" si="12"/>
        <v>23</v>
      </c>
    </row>
    <row r="135" spans="4:27" x14ac:dyDescent="0.25">
      <c r="K135" s="10"/>
      <c r="L135" s="10"/>
      <c r="P135" s="68"/>
      <c r="Q135" s="68"/>
      <c r="R135" s="68"/>
      <c r="S135" s="63">
        <v>17</v>
      </c>
      <c r="T135" s="63">
        <v>11</v>
      </c>
      <c r="U135" s="63"/>
      <c r="V135" s="63"/>
      <c r="W135" s="63"/>
      <c r="X135" s="63"/>
      <c r="Y135" s="63"/>
      <c r="Z135"/>
      <c r="AA135">
        <f t="shared" si="12"/>
        <v>108.9</v>
      </c>
    </row>
    <row r="136" spans="4:27" x14ac:dyDescent="0.25">
      <c r="K136" s="10"/>
      <c r="L136" s="10"/>
      <c r="P136" s="68"/>
      <c r="Q136" s="68"/>
      <c r="R136" s="72" t="s">
        <v>103</v>
      </c>
      <c r="S136" s="63">
        <v>18</v>
      </c>
      <c r="T136" s="63"/>
      <c r="U136" s="63">
        <v>12</v>
      </c>
      <c r="V136" s="63"/>
      <c r="W136" s="63"/>
      <c r="X136" s="63"/>
      <c r="Y136" s="63"/>
      <c r="Z136"/>
      <c r="AA136">
        <f t="shared" si="12"/>
        <v>276</v>
      </c>
    </row>
    <row r="137" spans="4:27" x14ac:dyDescent="0.25">
      <c r="D137" s="84"/>
      <c r="E137" s="84"/>
      <c r="F137" s="84"/>
      <c r="G137" s="84"/>
      <c r="H137" s="84"/>
      <c r="I137" s="84"/>
      <c r="K137" s="10"/>
      <c r="L137" s="10"/>
      <c r="P137" s="68"/>
      <c r="Q137" s="68"/>
      <c r="R137" s="68"/>
      <c r="S137" s="63">
        <v>19</v>
      </c>
      <c r="T137" s="63"/>
      <c r="U137" s="63"/>
      <c r="V137" s="63"/>
      <c r="W137" s="63"/>
      <c r="X137" s="63">
        <v>3</v>
      </c>
      <c r="Y137" s="63"/>
      <c r="Z137"/>
      <c r="AA137">
        <f t="shared" si="12"/>
        <v>73.5</v>
      </c>
    </row>
    <row r="138" spans="4:27" x14ac:dyDescent="0.25">
      <c r="D138" s="84"/>
      <c r="E138" s="84"/>
      <c r="F138" s="84"/>
      <c r="G138" s="84"/>
      <c r="H138" s="84"/>
      <c r="I138" s="84"/>
      <c r="K138" s="10"/>
      <c r="L138" s="10"/>
      <c r="P138" s="68"/>
      <c r="Q138" s="68"/>
      <c r="R138" s="73" t="s">
        <v>104</v>
      </c>
      <c r="S138" s="63">
        <v>20</v>
      </c>
      <c r="T138" s="63">
        <v>9</v>
      </c>
      <c r="U138" s="63"/>
      <c r="V138" s="63">
        <v>4</v>
      </c>
      <c r="W138" s="63"/>
      <c r="X138" s="63"/>
      <c r="Y138" s="63"/>
      <c r="Z138"/>
      <c r="AA138">
        <f t="shared" si="12"/>
        <v>249.10000000000002</v>
      </c>
    </row>
    <row r="139" spans="4:27" x14ac:dyDescent="0.25">
      <c r="D139" s="84"/>
      <c r="E139" s="84"/>
      <c r="F139" s="84"/>
      <c r="G139" s="84"/>
      <c r="H139" s="84"/>
      <c r="I139" s="84"/>
      <c r="K139" s="10"/>
      <c r="L139" s="10"/>
      <c r="P139" s="68"/>
      <c r="Q139" s="68"/>
      <c r="R139" s="73" t="s">
        <v>104</v>
      </c>
      <c r="S139" s="63">
        <v>21</v>
      </c>
      <c r="T139" s="63">
        <v>9</v>
      </c>
      <c r="U139" s="63"/>
      <c r="V139" s="63">
        <v>4</v>
      </c>
      <c r="W139" s="63"/>
      <c r="X139" s="63"/>
      <c r="Y139" s="63"/>
      <c r="Z139"/>
      <c r="AA139">
        <f t="shared" si="12"/>
        <v>249.10000000000002</v>
      </c>
    </row>
    <row r="140" spans="4:27" x14ac:dyDescent="0.25">
      <c r="K140" s="10"/>
      <c r="L140" s="10"/>
      <c r="P140" s="68"/>
      <c r="Q140" s="68"/>
      <c r="R140" s="68"/>
      <c r="S140" s="63">
        <v>22</v>
      </c>
      <c r="T140" s="63"/>
      <c r="U140" s="63">
        <v>4</v>
      </c>
      <c r="V140" s="63"/>
      <c r="W140" s="63"/>
      <c r="X140" s="63"/>
      <c r="Y140" s="63"/>
      <c r="Z140"/>
      <c r="AA140">
        <f t="shared" si="12"/>
        <v>92</v>
      </c>
    </row>
    <row r="141" spans="4:27" x14ac:dyDescent="0.25">
      <c r="K141" s="10"/>
      <c r="L141" s="10"/>
      <c r="P141" s="68"/>
      <c r="Q141" s="68"/>
      <c r="R141" s="68"/>
      <c r="S141" s="63">
        <v>23</v>
      </c>
      <c r="T141" s="63"/>
      <c r="U141" s="63">
        <v>4</v>
      </c>
      <c r="V141" s="63"/>
      <c r="W141" s="63"/>
      <c r="X141" s="63"/>
      <c r="Y141" s="63"/>
      <c r="Z141"/>
      <c r="AA141">
        <f t="shared" si="12"/>
        <v>92</v>
      </c>
    </row>
    <row r="142" spans="4:27" x14ac:dyDescent="0.25">
      <c r="K142" s="10"/>
      <c r="L142" s="10"/>
      <c r="P142" s="68"/>
      <c r="Q142" s="68"/>
      <c r="R142" s="68"/>
      <c r="S142" s="63">
        <v>24</v>
      </c>
      <c r="T142" s="63"/>
      <c r="U142" s="63">
        <v>4</v>
      </c>
      <c r="V142" s="63"/>
      <c r="W142" s="63"/>
      <c r="X142" s="63"/>
      <c r="Y142" s="63"/>
      <c r="Z142"/>
      <c r="AA142">
        <f t="shared" si="12"/>
        <v>92</v>
      </c>
    </row>
    <row r="143" spans="4:27" x14ac:dyDescent="0.25">
      <c r="K143" s="10"/>
      <c r="L143" s="10"/>
      <c r="P143" s="68"/>
      <c r="Q143" s="68"/>
      <c r="R143" s="68"/>
      <c r="S143" s="63">
        <v>25</v>
      </c>
      <c r="T143" s="63"/>
      <c r="U143" s="63">
        <v>4</v>
      </c>
      <c r="V143" s="63"/>
      <c r="W143" s="63"/>
      <c r="X143" s="63"/>
      <c r="Y143" s="63"/>
      <c r="Z143"/>
      <c r="AA143">
        <f t="shared" si="12"/>
        <v>92</v>
      </c>
    </row>
    <row r="144" spans="4:27" x14ac:dyDescent="0.25">
      <c r="K144" s="10"/>
      <c r="L144" s="10"/>
      <c r="P144" s="68"/>
      <c r="Q144" s="68"/>
      <c r="R144" s="68"/>
      <c r="S144" s="63">
        <v>26</v>
      </c>
      <c r="T144" s="63"/>
      <c r="U144" s="63">
        <v>4</v>
      </c>
      <c r="V144" s="63"/>
      <c r="W144" s="63"/>
      <c r="X144" s="63"/>
      <c r="Y144" s="63"/>
      <c r="Z144"/>
      <c r="AA144">
        <f t="shared" si="12"/>
        <v>92</v>
      </c>
    </row>
    <row r="145" spans="4:27" x14ac:dyDescent="0.25">
      <c r="K145" s="10"/>
      <c r="L145" s="10"/>
      <c r="P145" s="68"/>
      <c r="Q145" s="68"/>
      <c r="R145" s="68"/>
      <c r="S145" s="63">
        <v>27</v>
      </c>
      <c r="T145" s="63"/>
      <c r="U145" s="63">
        <v>4</v>
      </c>
      <c r="V145" s="63"/>
      <c r="W145" s="63"/>
      <c r="X145" s="63"/>
      <c r="Y145" s="63"/>
      <c r="Z145"/>
      <c r="AA145">
        <f t="shared" si="12"/>
        <v>92</v>
      </c>
    </row>
    <row r="146" spans="4:27" x14ac:dyDescent="0.25">
      <c r="K146" s="10"/>
      <c r="L146" s="10"/>
      <c r="P146" s="68"/>
      <c r="Q146" s="68"/>
      <c r="R146" s="72" t="s">
        <v>103</v>
      </c>
      <c r="S146" s="63">
        <v>28</v>
      </c>
      <c r="T146" s="63">
        <v>9</v>
      </c>
      <c r="U146" s="63"/>
      <c r="V146" s="63"/>
      <c r="W146" s="63"/>
      <c r="X146" s="63"/>
      <c r="Y146" s="63"/>
      <c r="Z146"/>
      <c r="AA146">
        <f t="shared" si="12"/>
        <v>89.100000000000009</v>
      </c>
    </row>
    <row r="147" spans="4:27" x14ac:dyDescent="0.25">
      <c r="K147" s="10"/>
      <c r="L147" s="10"/>
      <c r="P147" s="68"/>
      <c r="Q147" s="68"/>
      <c r="R147" s="68"/>
      <c r="S147" s="63">
        <v>29</v>
      </c>
      <c r="T147" s="63">
        <v>5</v>
      </c>
      <c r="U147" s="63"/>
      <c r="V147" s="63"/>
      <c r="W147" s="63"/>
      <c r="X147" s="63"/>
      <c r="Y147" s="63"/>
      <c r="Z147"/>
      <c r="AA147">
        <f t="shared" si="12"/>
        <v>49.5</v>
      </c>
    </row>
    <row r="148" spans="4:27" x14ac:dyDescent="0.25">
      <c r="K148" s="10"/>
      <c r="L148" s="10"/>
      <c r="P148" s="68"/>
      <c r="Q148" s="68"/>
      <c r="R148" s="68"/>
      <c r="S148" s="63">
        <v>30</v>
      </c>
      <c r="T148" s="63"/>
      <c r="U148" s="63">
        <v>6</v>
      </c>
      <c r="V148" s="63"/>
      <c r="W148" s="63"/>
      <c r="X148" s="63"/>
      <c r="Y148" s="63"/>
      <c r="Z148"/>
      <c r="AA148">
        <f t="shared" si="12"/>
        <v>138</v>
      </c>
    </row>
    <row r="149" spans="4:27" x14ac:dyDescent="0.25">
      <c r="K149" s="10"/>
      <c r="L149" s="10"/>
      <c r="P149" s="68"/>
      <c r="Q149" s="68"/>
      <c r="R149" s="68"/>
      <c r="S149" s="63">
        <v>31</v>
      </c>
      <c r="T149" s="63">
        <v>4</v>
      </c>
      <c r="U149" s="63"/>
      <c r="V149" s="63">
        <v>2</v>
      </c>
      <c r="W149" s="63"/>
      <c r="X149" s="63"/>
      <c r="Y149" s="63"/>
      <c r="Z149"/>
      <c r="AA149">
        <f t="shared" si="12"/>
        <v>119.6</v>
      </c>
    </row>
    <row r="150" spans="4:27" x14ac:dyDescent="0.25">
      <c r="K150" s="10"/>
      <c r="L150" s="10"/>
      <c r="P150" s="68"/>
      <c r="Q150" s="68"/>
      <c r="R150" s="68"/>
      <c r="S150" s="63">
        <v>32</v>
      </c>
      <c r="T150" s="63">
        <v>6</v>
      </c>
      <c r="U150" s="63">
        <v>5</v>
      </c>
      <c r="V150" s="63"/>
      <c r="W150" s="63"/>
      <c r="X150" s="63"/>
      <c r="Y150" s="63"/>
      <c r="Z150"/>
      <c r="AA150">
        <f t="shared" si="12"/>
        <v>174.4</v>
      </c>
    </row>
    <row r="151" spans="4:27" x14ac:dyDescent="0.25">
      <c r="K151" s="10"/>
      <c r="L151" s="10"/>
      <c r="P151" s="68"/>
      <c r="Q151" s="68"/>
      <c r="R151" s="68"/>
      <c r="S151" s="63">
        <v>33</v>
      </c>
      <c r="T151" s="63"/>
      <c r="U151" s="63">
        <v>6</v>
      </c>
      <c r="V151" s="63"/>
      <c r="W151" s="63"/>
      <c r="X151" s="63"/>
      <c r="Y151" s="63"/>
      <c r="Z151"/>
      <c r="AA151">
        <f t="shared" si="12"/>
        <v>138</v>
      </c>
    </row>
    <row r="152" spans="4:27" x14ac:dyDescent="0.25">
      <c r="K152" s="10"/>
      <c r="L152" s="10"/>
      <c r="P152" s="68"/>
      <c r="Q152" s="68"/>
      <c r="R152" s="68"/>
      <c r="S152" s="63">
        <v>34</v>
      </c>
      <c r="T152" s="63">
        <v>6</v>
      </c>
      <c r="U152" s="63">
        <v>5</v>
      </c>
      <c r="V152" s="63"/>
      <c r="W152" s="63"/>
      <c r="X152" s="63"/>
      <c r="Y152" s="63"/>
      <c r="Z152"/>
      <c r="AA152">
        <f t="shared" si="12"/>
        <v>174.4</v>
      </c>
    </row>
    <row r="153" spans="4:27" x14ac:dyDescent="0.25">
      <c r="K153" s="10"/>
      <c r="L153" s="10"/>
      <c r="P153" s="68"/>
      <c r="Q153" s="68"/>
      <c r="R153" s="68"/>
      <c r="S153" s="63">
        <v>35</v>
      </c>
      <c r="T153" s="63">
        <v>2</v>
      </c>
      <c r="U153" s="63">
        <v>2</v>
      </c>
      <c r="V153" s="63"/>
      <c r="W153" s="63"/>
      <c r="X153" s="63"/>
      <c r="Y153" s="63"/>
      <c r="Z153"/>
      <c r="AA153">
        <f t="shared" si="12"/>
        <v>65.8</v>
      </c>
    </row>
    <row r="154" spans="4:27" x14ac:dyDescent="0.25">
      <c r="D154" s="156"/>
      <c r="E154" s="156"/>
      <c r="F154" s="156"/>
      <c r="G154" s="156"/>
      <c r="H154" s="156"/>
      <c r="I154" s="156"/>
      <c r="K154" s="10"/>
      <c r="L154" s="10"/>
      <c r="P154" s="68"/>
      <c r="Q154" s="68"/>
      <c r="R154" s="68"/>
      <c r="S154" s="63">
        <v>36</v>
      </c>
      <c r="T154" s="63">
        <v>2</v>
      </c>
      <c r="U154" s="63">
        <v>6</v>
      </c>
      <c r="V154" s="63"/>
      <c r="W154" s="63"/>
      <c r="X154" s="63"/>
      <c r="Y154" s="63"/>
      <c r="Z154"/>
      <c r="AA154">
        <f t="shared" si="12"/>
        <v>157.80000000000001</v>
      </c>
    </row>
    <row r="155" spans="4:27" x14ac:dyDescent="0.25">
      <c r="D155" s="85"/>
      <c r="E155" s="85"/>
      <c r="F155" s="85"/>
      <c r="G155" s="85"/>
      <c r="H155" s="85"/>
      <c r="I155" s="85"/>
      <c r="K155" s="10"/>
      <c r="L155" s="10"/>
      <c r="P155" s="68"/>
      <c r="Q155" s="68"/>
      <c r="R155" s="68"/>
      <c r="S155" s="63">
        <v>37</v>
      </c>
      <c r="T155" s="63"/>
      <c r="U155" s="63"/>
      <c r="V155" s="63"/>
      <c r="W155" s="63"/>
      <c r="X155" s="63">
        <v>8</v>
      </c>
      <c r="Y155" s="63"/>
      <c r="Z155"/>
      <c r="AA155">
        <f t="shared" si="12"/>
        <v>196</v>
      </c>
    </row>
    <row r="156" spans="4:27" x14ac:dyDescent="0.25">
      <c r="D156" s="85"/>
      <c r="E156" s="85"/>
      <c r="F156" s="85"/>
      <c r="G156" s="85"/>
      <c r="H156" s="85"/>
      <c r="I156" s="85"/>
      <c r="K156" s="10"/>
      <c r="L156" s="10"/>
      <c r="P156" s="68"/>
      <c r="Q156" s="68"/>
      <c r="R156" s="68"/>
      <c r="S156" s="63">
        <v>38</v>
      </c>
      <c r="T156" s="63">
        <v>1</v>
      </c>
      <c r="U156" s="63">
        <v>5</v>
      </c>
      <c r="V156" s="63"/>
      <c r="W156" s="63"/>
      <c r="X156" s="63"/>
      <c r="Y156" s="63"/>
      <c r="Z156"/>
      <c r="AA156">
        <f t="shared" si="12"/>
        <v>124.9</v>
      </c>
    </row>
    <row r="157" spans="4:27" x14ac:dyDescent="0.25">
      <c r="K157" s="10"/>
      <c r="L157" s="10"/>
      <c r="P157" s="68"/>
      <c r="Q157" s="68"/>
      <c r="R157" s="68"/>
      <c r="S157" s="63">
        <v>39</v>
      </c>
      <c r="T157" s="63"/>
      <c r="U157" s="63">
        <v>7</v>
      </c>
      <c r="V157" s="63"/>
      <c r="W157" s="63"/>
      <c r="X157" s="63"/>
      <c r="Y157" s="63"/>
      <c r="Z157"/>
      <c r="AA157">
        <f t="shared" si="12"/>
        <v>161</v>
      </c>
    </row>
    <row r="158" spans="4:27" x14ac:dyDescent="0.25">
      <c r="K158" s="10"/>
      <c r="L158" s="10"/>
      <c r="P158" s="68"/>
      <c r="Q158" s="68"/>
      <c r="R158" s="72" t="s">
        <v>103</v>
      </c>
      <c r="S158" s="63">
        <v>40</v>
      </c>
      <c r="T158" s="63">
        <v>8</v>
      </c>
      <c r="U158" s="63"/>
      <c r="V158" s="63"/>
      <c r="W158" s="63"/>
      <c r="X158" s="63"/>
      <c r="Y158" s="63"/>
      <c r="Z158"/>
      <c r="AA158">
        <f t="shared" si="12"/>
        <v>79.2</v>
      </c>
    </row>
    <row r="159" spans="4:27" x14ac:dyDescent="0.25">
      <c r="K159" s="10"/>
      <c r="L159" s="10"/>
      <c r="P159" s="68"/>
      <c r="Q159" s="68"/>
      <c r="R159" s="68"/>
      <c r="S159" s="63">
        <v>41</v>
      </c>
      <c r="T159" s="63"/>
      <c r="U159" s="63">
        <v>2</v>
      </c>
      <c r="V159" s="63"/>
      <c r="W159" s="63"/>
      <c r="X159" s="63"/>
      <c r="Y159" s="63"/>
      <c r="Z159"/>
      <c r="AA159">
        <f t="shared" si="12"/>
        <v>46</v>
      </c>
    </row>
    <row r="160" spans="4:27" x14ac:dyDescent="0.25">
      <c r="K160" s="10"/>
      <c r="L160" s="10"/>
      <c r="P160" s="68"/>
      <c r="Q160" s="68"/>
      <c r="R160" s="68"/>
      <c r="S160" s="63">
        <v>42</v>
      </c>
      <c r="T160" s="63">
        <v>8</v>
      </c>
      <c r="U160" s="63"/>
      <c r="V160" s="63">
        <v>4</v>
      </c>
      <c r="W160" s="63"/>
      <c r="X160" s="63"/>
      <c r="Y160" s="63"/>
      <c r="Z160"/>
      <c r="AA160">
        <f t="shared" si="12"/>
        <v>239.2</v>
      </c>
    </row>
    <row r="161" spans="4:27" x14ac:dyDescent="0.25">
      <c r="D161" s="84"/>
      <c r="E161" s="84"/>
      <c r="F161" s="84"/>
      <c r="G161" s="84"/>
      <c r="H161" s="84"/>
      <c r="I161" s="84"/>
      <c r="K161" s="10"/>
      <c r="L161" s="10"/>
      <c r="P161" s="68"/>
      <c r="Q161" s="68"/>
      <c r="R161" s="68"/>
      <c r="S161" s="63">
        <v>43</v>
      </c>
      <c r="T161" s="63">
        <v>8</v>
      </c>
      <c r="U161" s="63"/>
      <c r="V161" s="63">
        <v>4</v>
      </c>
      <c r="W161" s="63"/>
      <c r="X161" s="63"/>
      <c r="Y161" s="63"/>
      <c r="Z161"/>
      <c r="AA161">
        <f t="shared" si="12"/>
        <v>239.2</v>
      </c>
    </row>
    <row r="162" spans="4:27" x14ac:dyDescent="0.25">
      <c r="D162" s="84"/>
      <c r="E162" s="84"/>
      <c r="F162" s="84"/>
      <c r="G162" s="84"/>
      <c r="H162" s="84"/>
      <c r="I162" s="84"/>
      <c r="K162" s="10"/>
      <c r="L162" s="10"/>
      <c r="P162" s="68"/>
      <c r="Q162" s="68"/>
      <c r="R162" s="72" t="s">
        <v>103</v>
      </c>
      <c r="S162" s="63">
        <v>44</v>
      </c>
      <c r="T162" s="63">
        <v>6</v>
      </c>
      <c r="U162" s="63"/>
      <c r="V162" s="63"/>
      <c r="W162" s="63"/>
      <c r="X162" s="63"/>
      <c r="Y162" s="63"/>
      <c r="Z162"/>
      <c r="AA162">
        <f t="shared" si="12"/>
        <v>59.400000000000006</v>
      </c>
    </row>
    <row r="163" spans="4:27" x14ac:dyDescent="0.25">
      <c r="D163" s="84"/>
      <c r="E163" s="84"/>
      <c r="F163" s="84"/>
      <c r="G163" s="84"/>
      <c r="H163" s="84"/>
      <c r="I163" s="84"/>
      <c r="K163" s="10"/>
      <c r="L163" s="10"/>
      <c r="P163" s="68"/>
      <c r="Q163" s="68"/>
      <c r="R163" s="72" t="s">
        <v>103</v>
      </c>
      <c r="S163" s="63">
        <v>45</v>
      </c>
      <c r="T163" s="63">
        <v>7</v>
      </c>
      <c r="U163" s="63"/>
      <c r="V163" s="63"/>
      <c r="W163" s="63"/>
      <c r="X163" s="63"/>
      <c r="Y163" s="63"/>
      <c r="Z163"/>
      <c r="AA163">
        <f t="shared" si="12"/>
        <v>69.3</v>
      </c>
    </row>
    <row r="164" spans="4:27" x14ac:dyDescent="0.25">
      <c r="K164" s="10"/>
      <c r="L164" s="10"/>
      <c r="P164" s="68"/>
      <c r="Q164" s="68"/>
      <c r="R164" s="68"/>
      <c r="S164" s="63">
        <v>46</v>
      </c>
      <c r="T164" s="63">
        <v>4</v>
      </c>
      <c r="U164" s="63"/>
      <c r="V164" s="63"/>
      <c r="W164" s="63"/>
      <c r="X164" s="63"/>
      <c r="Y164" s="63"/>
      <c r="Z164"/>
      <c r="AA164">
        <f t="shared" si="12"/>
        <v>39.6</v>
      </c>
    </row>
    <row r="165" spans="4:27" x14ac:dyDescent="0.25">
      <c r="K165" s="10"/>
      <c r="L165" s="10"/>
      <c r="P165" s="68"/>
      <c r="Q165" s="68"/>
      <c r="R165" s="68"/>
      <c r="S165" s="63">
        <v>47</v>
      </c>
      <c r="T165" s="63"/>
      <c r="U165" s="63"/>
      <c r="V165" s="63">
        <v>13</v>
      </c>
      <c r="W165" s="63"/>
      <c r="X165" s="63"/>
      <c r="Y165" s="63"/>
      <c r="Z165"/>
      <c r="AA165">
        <f t="shared" si="12"/>
        <v>520</v>
      </c>
    </row>
    <row r="166" spans="4:27" x14ac:dyDescent="0.25">
      <c r="K166" s="10"/>
      <c r="L166" s="10"/>
      <c r="P166" s="68"/>
      <c r="Q166" s="68"/>
      <c r="R166" s="68"/>
      <c r="S166" s="63">
        <v>48</v>
      </c>
      <c r="T166" s="160"/>
      <c r="U166" s="161"/>
      <c r="V166" s="161"/>
      <c r="W166" s="161"/>
      <c r="X166" s="161"/>
      <c r="Y166" s="162"/>
      <c r="Z166"/>
      <c r="AA166">
        <f t="shared" si="12"/>
        <v>0</v>
      </c>
    </row>
    <row r="167" spans="4:27" x14ac:dyDescent="0.25">
      <c r="K167" s="10"/>
      <c r="L167" s="10"/>
      <c r="P167" s="68"/>
      <c r="Q167" s="68"/>
      <c r="R167" s="68"/>
      <c r="S167" s="63">
        <v>49</v>
      </c>
      <c r="T167" s="63">
        <v>1</v>
      </c>
      <c r="U167" s="63">
        <v>2</v>
      </c>
      <c r="V167" s="63"/>
      <c r="W167" s="63"/>
      <c r="X167" s="63"/>
      <c r="Y167" s="63"/>
      <c r="Z167"/>
      <c r="AA167">
        <f t="shared" si="12"/>
        <v>55.9</v>
      </c>
    </row>
    <row r="168" spans="4:27" x14ac:dyDescent="0.25">
      <c r="K168" s="10"/>
      <c r="L168" s="10"/>
      <c r="P168" s="68"/>
      <c r="Q168" s="68"/>
      <c r="R168" s="68"/>
      <c r="S168" s="63">
        <v>50</v>
      </c>
      <c r="T168" s="63">
        <v>4</v>
      </c>
      <c r="U168" s="63"/>
      <c r="V168" s="63">
        <v>2</v>
      </c>
      <c r="W168" s="63"/>
      <c r="X168" s="63"/>
      <c r="Y168" s="63"/>
      <c r="Z168"/>
      <c r="AA168">
        <f t="shared" si="12"/>
        <v>119.6</v>
      </c>
    </row>
    <row r="169" spans="4:27" x14ac:dyDescent="0.25">
      <c r="K169" s="10"/>
      <c r="L169" s="10"/>
      <c r="P169" s="68"/>
      <c r="Q169" s="68"/>
      <c r="R169" s="68"/>
      <c r="S169" s="63">
        <v>51</v>
      </c>
      <c r="T169" s="63">
        <v>1</v>
      </c>
      <c r="U169" s="63">
        <v>2</v>
      </c>
      <c r="V169" s="63"/>
      <c r="W169" s="63"/>
      <c r="X169" s="63"/>
      <c r="Y169" s="63"/>
      <c r="Z169"/>
      <c r="AA169">
        <f t="shared" si="12"/>
        <v>55.9</v>
      </c>
    </row>
    <row r="170" spans="4:27" x14ac:dyDescent="0.25">
      <c r="K170" s="10"/>
      <c r="L170" s="10"/>
      <c r="P170" s="68"/>
      <c r="Q170" s="68"/>
      <c r="R170" s="72" t="s">
        <v>103</v>
      </c>
      <c r="S170" s="63">
        <v>52</v>
      </c>
      <c r="T170" s="63">
        <v>5</v>
      </c>
      <c r="U170" s="63">
        <v>4</v>
      </c>
      <c r="V170" s="63"/>
      <c r="W170" s="63"/>
      <c r="X170" s="63"/>
      <c r="Y170" s="63"/>
      <c r="Z170"/>
      <c r="AA170">
        <f t="shared" si="12"/>
        <v>141.5</v>
      </c>
    </row>
    <row r="171" spans="4:27" x14ac:dyDescent="0.25">
      <c r="K171" s="10"/>
      <c r="L171" s="10"/>
      <c r="P171" s="68"/>
      <c r="Q171" s="68"/>
      <c r="R171" s="68"/>
      <c r="S171" s="63">
        <v>53</v>
      </c>
      <c r="T171" s="63">
        <v>9</v>
      </c>
      <c r="U171" s="63">
        <v>4</v>
      </c>
      <c r="V171" s="63">
        <v>4</v>
      </c>
      <c r="W171" s="63"/>
      <c r="X171" s="63"/>
      <c r="Y171" s="63"/>
      <c r="Z171"/>
      <c r="AA171">
        <f t="shared" si="12"/>
        <v>341.1</v>
      </c>
    </row>
    <row r="172" spans="4:27" x14ac:dyDescent="0.25">
      <c r="K172" s="10"/>
      <c r="L172" s="10"/>
      <c r="P172" s="68"/>
      <c r="Q172" s="68"/>
      <c r="R172" s="68"/>
      <c r="S172" s="63">
        <v>54</v>
      </c>
      <c r="T172" s="63">
        <v>9</v>
      </c>
      <c r="U172" s="63"/>
      <c r="V172" s="63">
        <v>4</v>
      </c>
      <c r="W172" s="63"/>
      <c r="X172" s="63"/>
      <c r="Y172" s="63"/>
      <c r="Z172"/>
      <c r="AA172">
        <f t="shared" si="12"/>
        <v>249.10000000000002</v>
      </c>
    </row>
    <row r="173" spans="4:27" x14ac:dyDescent="0.25">
      <c r="K173" s="10"/>
      <c r="L173" s="10"/>
      <c r="R173" s="68"/>
      <c r="S173" s="63">
        <v>55</v>
      </c>
      <c r="T173" s="63"/>
      <c r="U173" s="63">
        <v>8</v>
      </c>
      <c r="V173" s="63"/>
      <c r="W173" s="63"/>
      <c r="X173" s="63"/>
      <c r="Y173" s="63"/>
      <c r="Z173"/>
      <c r="AA173">
        <f t="shared" si="12"/>
        <v>184</v>
      </c>
    </row>
    <row r="174" spans="4:27" x14ac:dyDescent="0.25">
      <c r="K174" s="10"/>
      <c r="L174" s="10"/>
      <c r="R174" s="68"/>
      <c r="S174" s="63">
        <v>56</v>
      </c>
      <c r="T174" s="63"/>
      <c r="U174" s="63">
        <v>6</v>
      </c>
      <c r="V174" s="63"/>
      <c r="W174" s="63"/>
      <c r="X174" s="63"/>
      <c r="Y174" s="63"/>
      <c r="Z174"/>
      <c r="AA174">
        <f t="shared" si="12"/>
        <v>138</v>
      </c>
    </row>
    <row r="175" spans="4:27" x14ac:dyDescent="0.25">
      <c r="K175" s="10"/>
      <c r="L175" s="10"/>
      <c r="R175" s="68"/>
      <c r="S175" s="63">
        <v>57</v>
      </c>
      <c r="T175" s="63">
        <v>4</v>
      </c>
      <c r="U175" s="63"/>
      <c r="V175" s="63">
        <v>2</v>
      </c>
      <c r="W175" s="63"/>
      <c r="X175" s="63"/>
      <c r="Y175" s="63"/>
      <c r="Z175"/>
      <c r="AA175">
        <f t="shared" si="12"/>
        <v>119.6</v>
      </c>
    </row>
    <row r="176" spans="4:27" x14ac:dyDescent="0.25">
      <c r="D176" s="156"/>
      <c r="E176" s="156"/>
      <c r="F176" s="156"/>
      <c r="G176" s="156"/>
      <c r="H176" s="156"/>
      <c r="I176" s="156"/>
      <c r="K176" s="10"/>
      <c r="L176" s="10"/>
      <c r="R176" s="68"/>
      <c r="S176" s="63">
        <v>58</v>
      </c>
      <c r="T176" s="63">
        <v>2</v>
      </c>
      <c r="U176" s="63">
        <v>2</v>
      </c>
      <c r="V176" s="63"/>
      <c r="W176" s="63"/>
      <c r="X176" s="63"/>
      <c r="Y176" s="63"/>
      <c r="Z176"/>
      <c r="AA176">
        <f t="shared" si="12"/>
        <v>65.8</v>
      </c>
    </row>
    <row r="177" spans="3:14" x14ac:dyDescent="0.25">
      <c r="D177" s="157"/>
      <c r="E177" s="157"/>
      <c r="F177" s="157"/>
      <c r="G177" s="157"/>
      <c r="H177" s="157"/>
      <c r="I177" s="157"/>
      <c r="K177" s="10"/>
      <c r="L177" s="10"/>
    </row>
    <row r="178" spans="3:14" ht="14.4" thickBot="1" x14ac:dyDescent="0.3">
      <c r="D178" s="157"/>
      <c r="E178" s="157"/>
      <c r="F178" s="157"/>
      <c r="G178" s="157"/>
      <c r="H178" s="157"/>
      <c r="I178" s="157"/>
      <c r="K178" s="10"/>
      <c r="L178" s="10"/>
    </row>
    <row r="179" spans="3:14" x14ac:dyDescent="0.25">
      <c r="C179" s="95"/>
      <c r="D179" s="96"/>
      <c r="E179" s="96">
        <v>9.9</v>
      </c>
      <c r="F179" s="96">
        <v>23</v>
      </c>
      <c r="G179" s="96">
        <v>40</v>
      </c>
      <c r="H179" s="96">
        <v>8</v>
      </c>
      <c r="I179" s="96">
        <v>24.5</v>
      </c>
      <c r="J179" s="96">
        <v>39</v>
      </c>
      <c r="K179" s="96"/>
      <c r="L179" s="96"/>
      <c r="M179" s="96"/>
      <c r="N179" s="97"/>
    </row>
    <row r="180" spans="3:14" x14ac:dyDescent="0.25">
      <c r="C180" s="98"/>
      <c r="D180" s="70" t="s">
        <v>86</v>
      </c>
      <c r="E180" s="70" t="s">
        <v>97</v>
      </c>
      <c r="F180" s="70" t="s">
        <v>98</v>
      </c>
      <c r="G180" s="70" t="s">
        <v>99</v>
      </c>
      <c r="H180" s="70" t="s">
        <v>100</v>
      </c>
      <c r="I180" s="70" t="s">
        <v>101</v>
      </c>
      <c r="J180" s="70" t="s">
        <v>102</v>
      </c>
      <c r="K180" s="68"/>
      <c r="L180" s="71" t="s">
        <v>75</v>
      </c>
      <c r="M180" s="71" t="s">
        <v>111</v>
      </c>
      <c r="N180" s="99" t="s">
        <v>112</v>
      </c>
    </row>
    <row r="181" spans="3:14" x14ac:dyDescent="0.25">
      <c r="C181" s="98"/>
      <c r="D181" s="63">
        <v>1</v>
      </c>
      <c r="E181" s="63">
        <v>2</v>
      </c>
      <c r="F181" s="63">
        <v>10</v>
      </c>
      <c r="G181" s="63">
        <v>2</v>
      </c>
      <c r="H181" s="63"/>
      <c r="I181" s="63"/>
      <c r="J181" s="63"/>
      <c r="K181" s="68"/>
      <c r="L181" s="68">
        <f>(E181*$E$179)+(F181*$F$179)+(G181*$G$179)+(H181*$H$179)+(I181*$I$179)+(J181*$J$179)</f>
        <v>329.8</v>
      </c>
      <c r="M181" s="68">
        <f>SUM(E181:J181)</f>
        <v>14</v>
      </c>
      <c r="N181" s="100">
        <v>140</v>
      </c>
    </row>
    <row r="182" spans="3:14" x14ac:dyDescent="0.25">
      <c r="C182" s="98"/>
      <c r="D182" s="63">
        <v>2</v>
      </c>
      <c r="E182" s="63"/>
      <c r="F182" s="63"/>
      <c r="G182" s="63"/>
      <c r="H182" s="63"/>
      <c r="I182" s="63">
        <v>2</v>
      </c>
      <c r="J182" s="63"/>
      <c r="K182" s="68"/>
      <c r="L182" s="68">
        <f t="shared" ref="L182:L238" si="16">(E182*$E$179)+(F182*$F$179)+(G182*$G$179)+(H182*$H$179)+(I182*$I$179)+(J182*$J$179)</f>
        <v>49</v>
      </c>
      <c r="M182" s="68">
        <f t="shared" ref="M182:M238" si="17">SUM(E182:J182)</f>
        <v>2</v>
      </c>
      <c r="N182" s="100">
        <v>109</v>
      </c>
    </row>
    <row r="183" spans="3:14" x14ac:dyDescent="0.25">
      <c r="C183" s="98"/>
      <c r="D183" s="63">
        <v>3</v>
      </c>
      <c r="E183" s="63">
        <v>2</v>
      </c>
      <c r="F183" s="63">
        <v>4</v>
      </c>
      <c r="G183" s="63">
        <v>2</v>
      </c>
      <c r="H183" s="63"/>
      <c r="I183" s="63"/>
      <c r="J183" s="63"/>
      <c r="K183" s="68"/>
      <c r="L183" s="68">
        <f t="shared" si="16"/>
        <v>191.8</v>
      </c>
      <c r="M183" s="68">
        <f t="shared" si="17"/>
        <v>8</v>
      </c>
      <c r="N183" s="100">
        <v>112</v>
      </c>
    </row>
    <row r="184" spans="3:14" x14ac:dyDescent="0.25">
      <c r="C184" s="101" t="s">
        <v>103</v>
      </c>
      <c r="D184" s="63">
        <v>4</v>
      </c>
      <c r="E184" s="63">
        <v>5</v>
      </c>
      <c r="F184" s="63"/>
      <c r="G184" s="63"/>
      <c r="H184" s="63"/>
      <c r="I184" s="63"/>
      <c r="J184" s="63"/>
      <c r="K184" s="68"/>
      <c r="L184" s="68">
        <f t="shared" si="16"/>
        <v>49.5</v>
      </c>
      <c r="M184" s="68">
        <f t="shared" si="17"/>
        <v>5</v>
      </c>
      <c r="N184" s="100">
        <v>120</v>
      </c>
    </row>
    <row r="185" spans="3:14" x14ac:dyDescent="0.25">
      <c r="C185" s="98"/>
      <c r="D185" s="63">
        <v>5</v>
      </c>
      <c r="E185" s="63">
        <v>4</v>
      </c>
      <c r="F185" s="63"/>
      <c r="G185" s="63"/>
      <c r="H185" s="63"/>
      <c r="I185" s="63"/>
      <c r="J185" s="63"/>
      <c r="K185" s="68"/>
      <c r="L185" s="68">
        <f t="shared" si="16"/>
        <v>39.6</v>
      </c>
      <c r="M185" s="68">
        <f t="shared" si="17"/>
        <v>4</v>
      </c>
      <c r="N185" s="100">
        <v>130</v>
      </c>
    </row>
    <row r="186" spans="3:14" x14ac:dyDescent="0.25">
      <c r="C186" s="98"/>
      <c r="D186" s="63">
        <v>6</v>
      </c>
      <c r="E186" s="63">
        <v>4</v>
      </c>
      <c r="F186" s="63"/>
      <c r="G186" s="63"/>
      <c r="H186" s="63"/>
      <c r="I186" s="63"/>
      <c r="J186" s="63"/>
      <c r="K186" s="68"/>
      <c r="L186" s="68">
        <f t="shared" si="16"/>
        <v>39.6</v>
      </c>
      <c r="M186" s="68">
        <f t="shared" si="17"/>
        <v>4</v>
      </c>
      <c r="N186" s="100">
        <v>135</v>
      </c>
    </row>
    <row r="187" spans="3:14" x14ac:dyDescent="0.25">
      <c r="C187" s="98"/>
      <c r="D187" s="63">
        <v>7</v>
      </c>
      <c r="E187" s="63"/>
      <c r="F187" s="63">
        <v>8</v>
      </c>
      <c r="G187" s="63"/>
      <c r="H187" s="63"/>
      <c r="I187" s="63"/>
      <c r="J187" s="63"/>
      <c r="K187" s="68"/>
      <c r="L187" s="68">
        <f t="shared" si="16"/>
        <v>184</v>
      </c>
      <c r="M187" s="68">
        <f t="shared" si="17"/>
        <v>8</v>
      </c>
      <c r="N187" s="100">
        <v>35</v>
      </c>
    </row>
    <row r="188" spans="3:14" x14ac:dyDescent="0.25">
      <c r="C188" s="98"/>
      <c r="D188" s="63">
        <v>8</v>
      </c>
      <c r="E188" s="63"/>
      <c r="F188" s="63">
        <v>8</v>
      </c>
      <c r="G188" s="63"/>
      <c r="H188" s="63"/>
      <c r="I188" s="63"/>
      <c r="J188" s="63"/>
      <c r="K188" s="68"/>
      <c r="L188" s="68">
        <f t="shared" si="16"/>
        <v>184</v>
      </c>
      <c r="M188" s="68">
        <f t="shared" si="17"/>
        <v>8</v>
      </c>
      <c r="N188" s="100">
        <v>40</v>
      </c>
    </row>
    <row r="189" spans="3:14" x14ac:dyDescent="0.25">
      <c r="C189" s="98"/>
      <c r="D189" s="63">
        <v>9</v>
      </c>
      <c r="E189" s="63"/>
      <c r="F189" s="63">
        <v>5</v>
      </c>
      <c r="G189" s="63"/>
      <c r="H189" s="63"/>
      <c r="I189" s="63"/>
      <c r="J189" s="63"/>
      <c r="K189" s="68"/>
      <c r="L189" s="68">
        <f t="shared" si="16"/>
        <v>115</v>
      </c>
      <c r="M189" s="68">
        <f t="shared" si="17"/>
        <v>5</v>
      </c>
      <c r="N189" s="100">
        <v>44</v>
      </c>
    </row>
    <row r="190" spans="3:14" x14ac:dyDescent="0.25">
      <c r="C190" s="98"/>
      <c r="D190" s="63">
        <v>10</v>
      </c>
      <c r="E190" s="63">
        <v>6</v>
      </c>
      <c r="F190" s="63"/>
      <c r="G190" s="63"/>
      <c r="H190" s="63"/>
      <c r="I190" s="63"/>
      <c r="J190" s="63"/>
      <c r="K190" s="68"/>
      <c r="L190" s="68">
        <f t="shared" si="16"/>
        <v>59.400000000000006</v>
      </c>
      <c r="M190" s="68">
        <f t="shared" si="17"/>
        <v>6</v>
      </c>
      <c r="N190" s="100">
        <v>117</v>
      </c>
    </row>
    <row r="191" spans="3:14" x14ac:dyDescent="0.25">
      <c r="C191" s="98"/>
      <c r="D191" s="63">
        <v>11</v>
      </c>
      <c r="E191" s="63">
        <v>4</v>
      </c>
      <c r="F191" s="63"/>
      <c r="G191" s="63"/>
      <c r="H191" s="63"/>
      <c r="I191" s="63"/>
      <c r="J191" s="63"/>
      <c r="K191" s="68"/>
      <c r="L191" s="68">
        <f t="shared" si="16"/>
        <v>39.6</v>
      </c>
      <c r="M191" s="68">
        <f t="shared" si="17"/>
        <v>4</v>
      </c>
      <c r="N191" s="100">
        <v>97</v>
      </c>
    </row>
    <row r="192" spans="3:14" x14ac:dyDescent="0.25">
      <c r="C192" s="98"/>
      <c r="D192" s="63">
        <v>12</v>
      </c>
      <c r="E192" s="63"/>
      <c r="F192" s="63">
        <v>9</v>
      </c>
      <c r="G192" s="63"/>
      <c r="H192" s="63"/>
      <c r="I192" s="63"/>
      <c r="J192" s="63"/>
      <c r="K192" s="68"/>
      <c r="L192" s="68">
        <f t="shared" si="16"/>
        <v>207</v>
      </c>
      <c r="M192" s="68">
        <f t="shared" si="17"/>
        <v>9</v>
      </c>
      <c r="N192" s="100">
        <v>95</v>
      </c>
    </row>
    <row r="193" spans="3:14" x14ac:dyDescent="0.25">
      <c r="C193" s="98"/>
      <c r="D193" s="63">
        <v>13</v>
      </c>
      <c r="E193" s="63"/>
      <c r="F193" s="63">
        <v>8</v>
      </c>
      <c r="G193" s="63"/>
      <c r="H193" s="63"/>
      <c r="I193" s="63"/>
      <c r="J193" s="63"/>
      <c r="K193" s="68"/>
      <c r="L193" s="68">
        <f t="shared" si="16"/>
        <v>184</v>
      </c>
      <c r="M193" s="68">
        <f t="shared" si="17"/>
        <v>8</v>
      </c>
      <c r="N193" s="100">
        <v>96</v>
      </c>
    </row>
    <row r="194" spans="3:14" x14ac:dyDescent="0.25">
      <c r="C194" s="98"/>
      <c r="D194" s="63">
        <v>14</v>
      </c>
      <c r="E194" s="63">
        <v>4</v>
      </c>
      <c r="F194" s="63"/>
      <c r="G194" s="63"/>
      <c r="H194" s="63"/>
      <c r="I194" s="63"/>
      <c r="J194" s="63">
        <v>4</v>
      </c>
      <c r="K194" s="68"/>
      <c r="L194" s="68">
        <f t="shared" si="16"/>
        <v>195.6</v>
      </c>
      <c r="M194" s="68">
        <f t="shared" si="17"/>
        <v>8</v>
      </c>
      <c r="N194" s="100">
        <v>95</v>
      </c>
    </row>
    <row r="195" spans="3:14" x14ac:dyDescent="0.25">
      <c r="C195" s="98"/>
      <c r="D195" s="63">
        <v>15</v>
      </c>
      <c r="E195" s="63"/>
      <c r="F195" s="63"/>
      <c r="G195" s="63"/>
      <c r="H195" s="63"/>
      <c r="I195" s="63"/>
      <c r="J195" s="63"/>
      <c r="K195" s="68"/>
      <c r="L195" s="68">
        <f t="shared" si="16"/>
        <v>0</v>
      </c>
      <c r="M195" s="68">
        <f t="shared" si="17"/>
        <v>0</v>
      </c>
      <c r="N195" s="100">
        <v>85</v>
      </c>
    </row>
    <row r="196" spans="3:14" x14ac:dyDescent="0.25">
      <c r="C196" s="98"/>
      <c r="D196" s="63">
        <v>16</v>
      </c>
      <c r="E196" s="63"/>
      <c r="F196" s="63">
        <v>1</v>
      </c>
      <c r="G196" s="63"/>
      <c r="H196" s="63"/>
      <c r="I196" s="63"/>
      <c r="J196" s="63"/>
      <c r="K196" s="68"/>
      <c r="L196" s="68">
        <f t="shared" si="16"/>
        <v>23</v>
      </c>
      <c r="M196" s="68">
        <f t="shared" si="17"/>
        <v>1</v>
      </c>
      <c r="N196" s="100">
        <v>90</v>
      </c>
    </row>
    <row r="197" spans="3:14" x14ac:dyDescent="0.25">
      <c r="C197" s="98"/>
      <c r="D197" s="63">
        <v>17</v>
      </c>
      <c r="E197" s="63">
        <v>11</v>
      </c>
      <c r="F197" s="63"/>
      <c r="G197" s="63"/>
      <c r="H197" s="63"/>
      <c r="I197" s="63"/>
      <c r="J197" s="63"/>
      <c r="K197" s="68"/>
      <c r="L197" s="68">
        <f t="shared" si="16"/>
        <v>108.9</v>
      </c>
      <c r="M197" s="68">
        <f t="shared" si="17"/>
        <v>11</v>
      </c>
      <c r="N197" s="100">
        <v>74</v>
      </c>
    </row>
    <row r="198" spans="3:14" x14ac:dyDescent="0.25">
      <c r="C198" s="101" t="s">
        <v>103</v>
      </c>
      <c r="D198" s="63">
        <v>18</v>
      </c>
      <c r="E198" s="63"/>
      <c r="F198" s="63">
        <v>12</v>
      </c>
      <c r="G198" s="63"/>
      <c r="H198" s="63"/>
      <c r="I198" s="63"/>
      <c r="J198" s="63"/>
      <c r="K198" s="68"/>
      <c r="L198" s="68">
        <f t="shared" si="16"/>
        <v>276</v>
      </c>
      <c r="M198" s="68">
        <f t="shared" si="17"/>
        <v>12</v>
      </c>
      <c r="N198" s="100">
        <v>81</v>
      </c>
    </row>
    <row r="199" spans="3:14" x14ac:dyDescent="0.25">
      <c r="C199" s="98"/>
      <c r="D199" s="63">
        <v>19</v>
      </c>
      <c r="E199" s="63"/>
      <c r="F199" s="63"/>
      <c r="G199" s="63"/>
      <c r="H199" s="63"/>
      <c r="I199" s="63">
        <v>3</v>
      </c>
      <c r="J199" s="63"/>
      <c r="K199" s="68"/>
      <c r="L199" s="68">
        <f t="shared" si="16"/>
        <v>73.5</v>
      </c>
      <c r="M199" s="68">
        <f t="shared" si="17"/>
        <v>3</v>
      </c>
      <c r="N199" s="100">
        <v>43</v>
      </c>
    </row>
    <row r="200" spans="3:14" x14ac:dyDescent="0.25">
      <c r="C200" s="102" t="s">
        <v>104</v>
      </c>
      <c r="D200" s="63">
        <v>20</v>
      </c>
      <c r="E200" s="63">
        <v>9</v>
      </c>
      <c r="F200" s="63"/>
      <c r="G200" s="63">
        <v>4</v>
      </c>
      <c r="H200" s="63"/>
      <c r="I200" s="63"/>
      <c r="J200" s="63"/>
      <c r="K200" s="68"/>
      <c r="L200" s="68">
        <f t="shared" si="16"/>
        <v>249.10000000000002</v>
      </c>
      <c r="M200" s="68">
        <f t="shared" si="17"/>
        <v>13</v>
      </c>
      <c r="N200" s="100">
        <v>40</v>
      </c>
    </row>
    <row r="201" spans="3:14" x14ac:dyDescent="0.25">
      <c r="C201" s="102" t="s">
        <v>104</v>
      </c>
      <c r="D201" s="63">
        <v>21</v>
      </c>
      <c r="E201" s="63">
        <v>9</v>
      </c>
      <c r="F201" s="63"/>
      <c r="G201" s="63">
        <v>4</v>
      </c>
      <c r="H201" s="63"/>
      <c r="I201" s="63"/>
      <c r="J201" s="63"/>
      <c r="K201" s="68"/>
      <c r="L201" s="68">
        <f t="shared" si="16"/>
        <v>249.10000000000002</v>
      </c>
      <c r="M201" s="68">
        <f t="shared" si="17"/>
        <v>13</v>
      </c>
      <c r="N201" s="100">
        <v>47</v>
      </c>
    </row>
    <row r="202" spans="3:14" x14ac:dyDescent="0.25">
      <c r="C202" s="98"/>
      <c r="D202" s="63">
        <v>22</v>
      </c>
      <c r="E202" s="63"/>
      <c r="F202" s="63">
        <v>4</v>
      </c>
      <c r="G202" s="63"/>
      <c r="H202" s="63"/>
      <c r="I202" s="63"/>
      <c r="J202" s="63"/>
      <c r="K202" s="68"/>
      <c r="L202" s="68">
        <f t="shared" si="16"/>
        <v>92</v>
      </c>
      <c r="M202" s="68">
        <f t="shared" si="17"/>
        <v>4</v>
      </c>
      <c r="N202" s="100">
        <v>46</v>
      </c>
    </row>
    <row r="203" spans="3:14" x14ac:dyDescent="0.25">
      <c r="C203" s="98"/>
      <c r="D203" s="63">
        <v>23</v>
      </c>
      <c r="E203" s="63"/>
      <c r="F203" s="63">
        <v>4</v>
      </c>
      <c r="G203" s="63"/>
      <c r="H203" s="63"/>
      <c r="I203" s="63"/>
      <c r="J203" s="63"/>
      <c r="K203" s="68"/>
      <c r="L203" s="68">
        <f t="shared" si="16"/>
        <v>92</v>
      </c>
      <c r="M203" s="68">
        <f t="shared" si="17"/>
        <v>4</v>
      </c>
      <c r="N203" s="100">
        <v>52</v>
      </c>
    </row>
    <row r="204" spans="3:14" x14ac:dyDescent="0.25">
      <c r="C204" s="98"/>
      <c r="D204" s="63">
        <v>24</v>
      </c>
      <c r="E204" s="63"/>
      <c r="F204" s="63">
        <v>4</v>
      </c>
      <c r="G204" s="63"/>
      <c r="H204" s="63"/>
      <c r="I204" s="63"/>
      <c r="J204" s="63"/>
      <c r="K204" s="68"/>
      <c r="L204" s="68">
        <f t="shared" si="16"/>
        <v>92</v>
      </c>
      <c r="M204" s="68">
        <f t="shared" si="17"/>
        <v>4</v>
      </c>
      <c r="N204" s="100">
        <v>56</v>
      </c>
    </row>
    <row r="205" spans="3:14" x14ac:dyDescent="0.25">
      <c r="C205" s="98"/>
      <c r="D205" s="63">
        <v>25</v>
      </c>
      <c r="E205" s="63"/>
      <c r="F205" s="63">
        <v>4</v>
      </c>
      <c r="G205" s="63"/>
      <c r="H205" s="63"/>
      <c r="I205" s="63"/>
      <c r="J205" s="63"/>
      <c r="K205" s="68"/>
      <c r="L205" s="68">
        <f t="shared" si="16"/>
        <v>92</v>
      </c>
      <c r="M205" s="68">
        <f t="shared" si="17"/>
        <v>4</v>
      </c>
      <c r="N205" s="100">
        <v>61</v>
      </c>
    </row>
    <row r="206" spans="3:14" x14ac:dyDescent="0.25">
      <c r="C206" s="98"/>
      <c r="D206" s="63">
        <v>26</v>
      </c>
      <c r="E206" s="63"/>
      <c r="F206" s="63">
        <v>4</v>
      </c>
      <c r="G206" s="63"/>
      <c r="H206" s="63"/>
      <c r="I206" s="63"/>
      <c r="J206" s="63"/>
      <c r="K206" s="68"/>
      <c r="L206" s="68">
        <f t="shared" si="16"/>
        <v>92</v>
      </c>
      <c r="M206" s="68">
        <f t="shared" si="17"/>
        <v>4</v>
      </c>
      <c r="N206" s="100">
        <v>50</v>
      </c>
    </row>
    <row r="207" spans="3:14" x14ac:dyDescent="0.25">
      <c r="C207" s="98"/>
      <c r="D207" s="63">
        <v>27</v>
      </c>
      <c r="E207" s="63"/>
      <c r="F207" s="63">
        <v>4</v>
      </c>
      <c r="G207" s="63"/>
      <c r="H207" s="63"/>
      <c r="I207" s="63"/>
      <c r="J207" s="63"/>
      <c r="K207" s="68"/>
      <c r="L207" s="68">
        <f t="shared" si="16"/>
        <v>92</v>
      </c>
      <c r="M207" s="68">
        <f t="shared" si="17"/>
        <v>4</v>
      </c>
      <c r="N207" s="100">
        <v>54</v>
      </c>
    </row>
    <row r="208" spans="3:14" x14ac:dyDescent="0.25">
      <c r="C208" s="101" t="s">
        <v>103</v>
      </c>
      <c r="D208" s="63">
        <v>28</v>
      </c>
      <c r="E208" s="63">
        <v>9</v>
      </c>
      <c r="F208" s="63"/>
      <c r="G208" s="63"/>
      <c r="H208" s="63"/>
      <c r="I208" s="63"/>
      <c r="J208" s="63"/>
      <c r="K208" s="68"/>
      <c r="L208" s="68">
        <f t="shared" si="16"/>
        <v>89.100000000000009</v>
      </c>
      <c r="M208" s="68">
        <f t="shared" si="17"/>
        <v>9</v>
      </c>
      <c r="N208" s="100">
        <v>30</v>
      </c>
    </row>
    <row r="209" spans="3:14" x14ac:dyDescent="0.25">
      <c r="C209" s="98"/>
      <c r="D209" s="63">
        <v>29</v>
      </c>
      <c r="E209" s="63">
        <v>5</v>
      </c>
      <c r="F209" s="63"/>
      <c r="G209" s="63"/>
      <c r="H209" s="63"/>
      <c r="I209" s="63"/>
      <c r="J209" s="63"/>
      <c r="K209" s="68"/>
      <c r="L209" s="68">
        <f t="shared" si="16"/>
        <v>49.5</v>
      </c>
      <c r="M209" s="68">
        <f t="shared" si="17"/>
        <v>5</v>
      </c>
      <c r="N209" s="100">
        <v>38</v>
      </c>
    </row>
    <row r="210" spans="3:14" x14ac:dyDescent="0.25">
      <c r="C210" s="98"/>
      <c r="D210" s="63">
        <v>30</v>
      </c>
      <c r="E210" s="63"/>
      <c r="F210" s="63">
        <v>6</v>
      </c>
      <c r="G210" s="63"/>
      <c r="H210" s="63"/>
      <c r="I210" s="63"/>
      <c r="J210" s="63"/>
      <c r="K210" s="68"/>
      <c r="L210" s="68">
        <f t="shared" si="16"/>
        <v>138</v>
      </c>
      <c r="M210" s="68">
        <f t="shared" si="17"/>
        <v>6</v>
      </c>
      <c r="N210" s="100">
        <v>31</v>
      </c>
    </row>
    <row r="211" spans="3:14" x14ac:dyDescent="0.25">
      <c r="C211" s="98"/>
      <c r="D211" s="63">
        <v>31</v>
      </c>
      <c r="E211" s="63">
        <v>4</v>
      </c>
      <c r="F211" s="63"/>
      <c r="G211" s="63">
        <v>2</v>
      </c>
      <c r="H211" s="63"/>
      <c r="I211" s="63"/>
      <c r="J211" s="63"/>
      <c r="K211" s="68"/>
      <c r="L211" s="68">
        <f t="shared" si="16"/>
        <v>119.6</v>
      </c>
      <c r="M211" s="68">
        <f t="shared" si="17"/>
        <v>6</v>
      </c>
      <c r="N211" s="100">
        <v>25.5</v>
      </c>
    </row>
    <row r="212" spans="3:14" x14ac:dyDescent="0.25">
      <c r="C212" s="98"/>
      <c r="D212" s="63">
        <v>32</v>
      </c>
      <c r="E212" s="63">
        <v>6</v>
      </c>
      <c r="F212" s="63">
        <v>5</v>
      </c>
      <c r="G212" s="63"/>
      <c r="H212" s="63"/>
      <c r="I212" s="63"/>
      <c r="J212" s="63"/>
      <c r="K212" s="68"/>
      <c r="L212" s="68">
        <f t="shared" si="16"/>
        <v>174.4</v>
      </c>
      <c r="M212" s="68">
        <f t="shared" si="17"/>
        <v>11</v>
      </c>
      <c r="N212" s="100">
        <v>44.7</v>
      </c>
    </row>
    <row r="213" spans="3:14" x14ac:dyDescent="0.25">
      <c r="C213" s="98"/>
      <c r="D213" s="63">
        <v>33</v>
      </c>
      <c r="E213" s="63"/>
      <c r="F213" s="63">
        <v>6</v>
      </c>
      <c r="G213" s="63"/>
      <c r="H213" s="63"/>
      <c r="I213" s="63"/>
      <c r="J213" s="63"/>
      <c r="K213" s="68"/>
      <c r="L213" s="68">
        <f t="shared" si="16"/>
        <v>138</v>
      </c>
      <c r="M213" s="68">
        <f t="shared" si="17"/>
        <v>6</v>
      </c>
      <c r="N213" s="100">
        <v>27</v>
      </c>
    </row>
    <row r="214" spans="3:14" x14ac:dyDescent="0.25">
      <c r="C214" s="98"/>
      <c r="D214" s="63">
        <v>34</v>
      </c>
      <c r="E214" s="63">
        <v>6</v>
      </c>
      <c r="F214" s="63">
        <v>5</v>
      </c>
      <c r="G214" s="63"/>
      <c r="H214" s="63"/>
      <c r="I214" s="63"/>
      <c r="J214" s="63"/>
      <c r="K214" s="68"/>
      <c r="L214" s="68">
        <f t="shared" si="16"/>
        <v>174.4</v>
      </c>
      <c r="M214" s="68">
        <f t="shared" si="17"/>
        <v>11</v>
      </c>
      <c r="N214" s="100">
        <v>170</v>
      </c>
    </row>
    <row r="215" spans="3:14" x14ac:dyDescent="0.25">
      <c r="C215" s="98"/>
      <c r="D215" s="63">
        <v>35</v>
      </c>
      <c r="E215" s="63">
        <v>2</v>
      </c>
      <c r="F215" s="63">
        <v>2</v>
      </c>
      <c r="G215" s="63"/>
      <c r="H215" s="63"/>
      <c r="I215" s="63"/>
      <c r="J215" s="63"/>
      <c r="K215" s="68"/>
      <c r="L215" s="68">
        <f t="shared" si="16"/>
        <v>65.8</v>
      </c>
      <c r="M215" s="68">
        <f t="shared" si="17"/>
        <v>4</v>
      </c>
      <c r="N215" s="100">
        <v>27</v>
      </c>
    </row>
    <row r="216" spans="3:14" x14ac:dyDescent="0.25">
      <c r="C216" s="98"/>
      <c r="D216" s="63">
        <v>36</v>
      </c>
      <c r="E216" s="63">
        <v>2</v>
      </c>
      <c r="F216" s="63">
        <v>6</v>
      </c>
      <c r="G216" s="63"/>
      <c r="H216" s="63"/>
      <c r="I216" s="63"/>
      <c r="J216" s="63"/>
      <c r="K216" s="68"/>
      <c r="L216" s="68">
        <f t="shared" si="16"/>
        <v>157.80000000000001</v>
      </c>
      <c r="M216" s="68">
        <f t="shared" si="17"/>
        <v>8</v>
      </c>
      <c r="N216" s="100">
        <v>36</v>
      </c>
    </row>
    <row r="217" spans="3:14" x14ac:dyDescent="0.25">
      <c r="C217" s="98"/>
      <c r="D217" s="63">
        <v>37</v>
      </c>
      <c r="E217" s="63"/>
      <c r="F217" s="63"/>
      <c r="G217" s="63"/>
      <c r="H217" s="63"/>
      <c r="I217" s="63">
        <v>8</v>
      </c>
      <c r="J217" s="63"/>
      <c r="K217" s="68"/>
      <c r="L217" s="68">
        <f t="shared" si="16"/>
        <v>196</v>
      </c>
      <c r="M217" s="68">
        <f t="shared" si="17"/>
        <v>8</v>
      </c>
      <c r="N217" s="100">
        <v>19</v>
      </c>
    </row>
    <row r="218" spans="3:14" x14ac:dyDescent="0.25">
      <c r="C218" s="98"/>
      <c r="D218" s="63">
        <v>38</v>
      </c>
      <c r="E218" s="63">
        <v>1</v>
      </c>
      <c r="F218" s="63">
        <v>5</v>
      </c>
      <c r="G218" s="63"/>
      <c r="H218" s="63"/>
      <c r="I218" s="63"/>
      <c r="J218" s="63"/>
      <c r="K218" s="68"/>
      <c r="L218" s="68">
        <f t="shared" si="16"/>
        <v>124.9</v>
      </c>
      <c r="M218" s="68">
        <f t="shared" si="17"/>
        <v>6</v>
      </c>
      <c r="N218" s="100">
        <v>32</v>
      </c>
    </row>
    <row r="219" spans="3:14" x14ac:dyDescent="0.25">
      <c r="C219" s="98"/>
      <c r="D219" s="63">
        <v>39</v>
      </c>
      <c r="E219" s="63"/>
      <c r="F219" s="63">
        <v>7</v>
      </c>
      <c r="G219" s="63"/>
      <c r="H219" s="63"/>
      <c r="I219" s="63"/>
      <c r="J219" s="63"/>
      <c r="K219" s="68"/>
      <c r="L219" s="68">
        <f t="shared" si="16"/>
        <v>161</v>
      </c>
      <c r="M219" s="68">
        <f t="shared" si="17"/>
        <v>7</v>
      </c>
      <c r="N219" s="100">
        <v>38.5</v>
      </c>
    </row>
    <row r="220" spans="3:14" x14ac:dyDescent="0.25">
      <c r="C220" s="101" t="s">
        <v>103</v>
      </c>
      <c r="D220" s="63">
        <v>40</v>
      </c>
      <c r="E220" s="63">
        <v>8</v>
      </c>
      <c r="F220" s="63"/>
      <c r="G220" s="63"/>
      <c r="H220" s="63"/>
      <c r="I220" s="63"/>
      <c r="J220" s="63"/>
      <c r="K220" s="68"/>
      <c r="L220" s="68">
        <f t="shared" si="16"/>
        <v>79.2</v>
      </c>
      <c r="M220" s="68">
        <f t="shared" si="17"/>
        <v>8</v>
      </c>
      <c r="N220" s="100">
        <v>55</v>
      </c>
    </row>
    <row r="221" spans="3:14" x14ac:dyDescent="0.25">
      <c r="C221" s="98"/>
      <c r="D221" s="63">
        <v>41</v>
      </c>
      <c r="E221" s="63"/>
      <c r="F221" s="63">
        <v>2</v>
      </c>
      <c r="G221" s="63"/>
      <c r="H221" s="63"/>
      <c r="I221" s="63"/>
      <c r="J221" s="63"/>
      <c r="K221" s="68"/>
      <c r="L221" s="68">
        <f t="shared" si="16"/>
        <v>46</v>
      </c>
      <c r="M221" s="68">
        <f t="shared" si="17"/>
        <v>2</v>
      </c>
      <c r="N221" s="100">
        <v>26</v>
      </c>
    </row>
    <row r="222" spans="3:14" x14ac:dyDescent="0.25">
      <c r="C222" s="98"/>
      <c r="D222" s="63">
        <v>42</v>
      </c>
      <c r="E222" s="63">
        <v>8</v>
      </c>
      <c r="F222" s="63"/>
      <c r="G222" s="63">
        <v>4</v>
      </c>
      <c r="H222" s="63"/>
      <c r="I222" s="63"/>
      <c r="J222" s="63"/>
      <c r="K222" s="68"/>
      <c r="L222" s="68">
        <f t="shared" si="16"/>
        <v>239.2</v>
      </c>
      <c r="M222" s="68">
        <f t="shared" si="17"/>
        <v>12</v>
      </c>
      <c r="N222" s="100">
        <v>35</v>
      </c>
    </row>
    <row r="223" spans="3:14" x14ac:dyDescent="0.25">
      <c r="C223" s="98"/>
      <c r="D223" s="63">
        <v>43</v>
      </c>
      <c r="E223" s="63">
        <v>8</v>
      </c>
      <c r="F223" s="63"/>
      <c r="G223" s="63">
        <v>4</v>
      </c>
      <c r="H223" s="63"/>
      <c r="I223" s="63"/>
      <c r="J223" s="63"/>
      <c r="K223" s="68"/>
      <c r="L223" s="68">
        <f t="shared" si="16"/>
        <v>239.2</v>
      </c>
      <c r="M223" s="68">
        <f t="shared" si="17"/>
        <v>12</v>
      </c>
      <c r="N223" s="100">
        <v>142</v>
      </c>
    </row>
    <row r="224" spans="3:14" x14ac:dyDescent="0.25">
      <c r="C224" s="101" t="s">
        <v>103</v>
      </c>
      <c r="D224" s="63">
        <v>44</v>
      </c>
      <c r="E224" s="63">
        <v>6</v>
      </c>
      <c r="F224" s="63"/>
      <c r="G224" s="63"/>
      <c r="H224" s="63"/>
      <c r="I224" s="63"/>
      <c r="J224" s="63"/>
      <c r="K224" s="68"/>
      <c r="L224" s="68">
        <f t="shared" si="16"/>
        <v>59.400000000000006</v>
      </c>
      <c r="M224" s="68">
        <f t="shared" si="17"/>
        <v>6</v>
      </c>
      <c r="N224" s="100">
        <v>157</v>
      </c>
    </row>
    <row r="225" spans="3:14" x14ac:dyDescent="0.25">
      <c r="C225" s="101" t="s">
        <v>103</v>
      </c>
      <c r="D225" s="63">
        <v>45</v>
      </c>
      <c r="E225" s="63">
        <v>7</v>
      </c>
      <c r="F225" s="63"/>
      <c r="G225" s="63"/>
      <c r="H225" s="63"/>
      <c r="I225" s="63"/>
      <c r="J225" s="63"/>
      <c r="K225" s="68"/>
      <c r="L225" s="68">
        <f t="shared" si="16"/>
        <v>69.3</v>
      </c>
      <c r="M225" s="68">
        <f t="shared" si="17"/>
        <v>7</v>
      </c>
      <c r="N225" s="100">
        <v>68</v>
      </c>
    </row>
    <row r="226" spans="3:14" x14ac:dyDescent="0.25">
      <c r="C226" s="98"/>
      <c r="D226" s="63">
        <v>46</v>
      </c>
      <c r="E226" s="63">
        <v>4</v>
      </c>
      <c r="F226" s="63"/>
      <c r="G226" s="63"/>
      <c r="H226" s="63"/>
      <c r="I226" s="63"/>
      <c r="J226" s="63"/>
      <c r="K226" s="68"/>
      <c r="L226" s="68">
        <f t="shared" si="16"/>
        <v>39.6</v>
      </c>
      <c r="M226" s="68">
        <f t="shared" si="17"/>
        <v>4</v>
      </c>
      <c r="N226" s="100">
        <v>140</v>
      </c>
    </row>
    <row r="227" spans="3:14" x14ac:dyDescent="0.25">
      <c r="C227" s="98"/>
      <c r="D227" s="63">
        <v>47</v>
      </c>
      <c r="E227" s="63"/>
      <c r="F227" s="63"/>
      <c r="G227" s="63">
        <v>13</v>
      </c>
      <c r="H227" s="63"/>
      <c r="I227" s="63"/>
      <c r="J227" s="63"/>
      <c r="K227" s="68"/>
      <c r="L227" s="68">
        <f t="shared" si="16"/>
        <v>520</v>
      </c>
      <c r="M227" s="68">
        <f t="shared" si="17"/>
        <v>13</v>
      </c>
      <c r="N227" s="100">
        <v>203</v>
      </c>
    </row>
    <row r="228" spans="3:14" x14ac:dyDescent="0.25">
      <c r="C228" s="98"/>
      <c r="D228" s="63">
        <v>48</v>
      </c>
      <c r="E228" s="160"/>
      <c r="F228" s="161"/>
      <c r="G228" s="161"/>
      <c r="H228" s="161"/>
      <c r="I228" s="161"/>
      <c r="J228" s="162"/>
      <c r="K228" s="68"/>
      <c r="L228" s="68">
        <f t="shared" si="16"/>
        <v>0</v>
      </c>
      <c r="M228" s="68">
        <f t="shared" si="17"/>
        <v>0</v>
      </c>
      <c r="N228" s="100">
        <v>0</v>
      </c>
    </row>
    <row r="229" spans="3:14" x14ac:dyDescent="0.25">
      <c r="C229" s="98"/>
      <c r="D229" s="63">
        <v>49</v>
      </c>
      <c r="E229" s="63">
        <v>1</v>
      </c>
      <c r="F229" s="63">
        <v>2</v>
      </c>
      <c r="G229" s="63"/>
      <c r="H229" s="63"/>
      <c r="I229" s="63"/>
      <c r="J229" s="63"/>
      <c r="K229" s="68"/>
      <c r="L229" s="68">
        <f t="shared" si="16"/>
        <v>55.9</v>
      </c>
      <c r="M229" s="68">
        <f t="shared" si="17"/>
        <v>3</v>
      </c>
      <c r="N229" s="100">
        <v>160</v>
      </c>
    </row>
    <row r="230" spans="3:14" x14ac:dyDescent="0.25">
      <c r="C230" s="98"/>
      <c r="D230" s="63">
        <v>50</v>
      </c>
      <c r="E230" s="63">
        <v>4</v>
      </c>
      <c r="F230" s="63"/>
      <c r="G230" s="63">
        <v>2</v>
      </c>
      <c r="H230" s="63"/>
      <c r="I230" s="63"/>
      <c r="J230" s="63"/>
      <c r="K230" s="68"/>
      <c r="L230" s="68">
        <f t="shared" si="16"/>
        <v>119.6</v>
      </c>
      <c r="M230" s="68">
        <f t="shared" si="17"/>
        <v>6</v>
      </c>
      <c r="N230" s="100">
        <v>160</v>
      </c>
    </row>
    <row r="231" spans="3:14" x14ac:dyDescent="0.25">
      <c r="C231" s="98"/>
      <c r="D231" s="63">
        <v>51</v>
      </c>
      <c r="E231" s="63">
        <v>1</v>
      </c>
      <c r="F231" s="63">
        <v>2</v>
      </c>
      <c r="G231" s="63"/>
      <c r="H231" s="63"/>
      <c r="I231" s="63"/>
      <c r="J231" s="63"/>
      <c r="K231" s="68"/>
      <c r="L231" s="68">
        <f t="shared" si="16"/>
        <v>55.9</v>
      </c>
      <c r="M231" s="68">
        <f t="shared" si="17"/>
        <v>3</v>
      </c>
      <c r="N231" s="100">
        <v>170</v>
      </c>
    </row>
    <row r="232" spans="3:14" x14ac:dyDescent="0.25">
      <c r="C232" s="101" t="s">
        <v>103</v>
      </c>
      <c r="D232" s="63">
        <v>52</v>
      </c>
      <c r="E232" s="63">
        <v>5</v>
      </c>
      <c r="F232" s="63">
        <v>4</v>
      </c>
      <c r="G232" s="63"/>
      <c r="H232" s="63"/>
      <c r="I232" s="63"/>
      <c r="J232" s="63"/>
      <c r="K232" s="68"/>
      <c r="L232" s="68">
        <f t="shared" si="16"/>
        <v>141.5</v>
      </c>
      <c r="M232" s="68">
        <f t="shared" si="17"/>
        <v>9</v>
      </c>
      <c r="N232" s="100">
        <v>180</v>
      </c>
    </row>
    <row r="233" spans="3:14" x14ac:dyDescent="0.25">
      <c r="C233" s="98"/>
      <c r="D233" s="63">
        <v>53</v>
      </c>
      <c r="E233" s="63">
        <v>9</v>
      </c>
      <c r="F233" s="63">
        <v>4</v>
      </c>
      <c r="G233" s="63">
        <v>4</v>
      </c>
      <c r="H233" s="63"/>
      <c r="I233" s="63"/>
      <c r="J233" s="63"/>
      <c r="K233" s="68"/>
      <c r="L233" s="68">
        <f t="shared" si="16"/>
        <v>341.1</v>
      </c>
      <c r="M233" s="68">
        <f t="shared" si="17"/>
        <v>17</v>
      </c>
      <c r="N233" s="100">
        <v>184</v>
      </c>
    </row>
    <row r="234" spans="3:14" x14ac:dyDescent="0.25">
      <c r="C234" s="98"/>
      <c r="D234" s="63">
        <v>54</v>
      </c>
      <c r="E234" s="63">
        <v>9</v>
      </c>
      <c r="F234" s="63"/>
      <c r="G234" s="63">
        <v>4</v>
      </c>
      <c r="H234" s="63"/>
      <c r="I234" s="63"/>
      <c r="J234" s="63"/>
      <c r="K234" s="68"/>
      <c r="L234" s="68">
        <f t="shared" si="16"/>
        <v>249.10000000000002</v>
      </c>
      <c r="M234" s="68">
        <f t="shared" si="17"/>
        <v>13</v>
      </c>
      <c r="N234" s="100">
        <v>189</v>
      </c>
    </row>
    <row r="235" spans="3:14" x14ac:dyDescent="0.25">
      <c r="C235" s="98"/>
      <c r="D235" s="63">
        <v>55</v>
      </c>
      <c r="E235" s="63"/>
      <c r="F235" s="63">
        <v>8</v>
      </c>
      <c r="G235" s="63"/>
      <c r="H235" s="63"/>
      <c r="I235" s="63"/>
      <c r="J235" s="63"/>
      <c r="K235" s="68"/>
      <c r="L235" s="68">
        <f t="shared" si="16"/>
        <v>184</v>
      </c>
      <c r="M235" s="68">
        <f t="shared" si="17"/>
        <v>8</v>
      </c>
      <c r="N235" s="100">
        <v>190</v>
      </c>
    </row>
    <row r="236" spans="3:14" x14ac:dyDescent="0.25">
      <c r="C236" s="98"/>
      <c r="D236" s="63">
        <v>56</v>
      </c>
      <c r="E236" s="63"/>
      <c r="F236" s="63">
        <v>6</v>
      </c>
      <c r="G236" s="63"/>
      <c r="H236" s="63"/>
      <c r="I236" s="63"/>
      <c r="J236" s="63"/>
      <c r="K236" s="68"/>
      <c r="L236" s="68">
        <f t="shared" si="16"/>
        <v>138</v>
      </c>
      <c r="M236" s="68">
        <f t="shared" si="17"/>
        <v>6</v>
      </c>
      <c r="N236" s="100">
        <v>52</v>
      </c>
    </row>
    <row r="237" spans="3:14" x14ac:dyDescent="0.25">
      <c r="C237" s="98"/>
      <c r="D237" s="63">
        <v>57</v>
      </c>
      <c r="E237" s="63">
        <v>4</v>
      </c>
      <c r="F237" s="63"/>
      <c r="G237" s="63">
        <v>2</v>
      </c>
      <c r="H237" s="63"/>
      <c r="I237" s="63"/>
      <c r="J237" s="63"/>
      <c r="K237" s="68"/>
      <c r="L237" s="68">
        <f t="shared" si="16"/>
        <v>119.6</v>
      </c>
      <c r="M237" s="68">
        <f t="shared" si="17"/>
        <v>6</v>
      </c>
      <c r="N237" s="100">
        <v>40</v>
      </c>
    </row>
    <row r="238" spans="3:14" ht="14.4" thickBot="1" x14ac:dyDescent="0.3">
      <c r="C238" s="103"/>
      <c r="D238" s="63">
        <v>58</v>
      </c>
      <c r="E238" s="104">
        <v>2</v>
      </c>
      <c r="F238" s="104">
        <v>2</v>
      </c>
      <c r="G238" s="104"/>
      <c r="H238" s="104"/>
      <c r="I238" s="104"/>
      <c r="J238" s="104"/>
      <c r="K238" s="105"/>
      <c r="L238" s="68">
        <f t="shared" si="16"/>
        <v>65.8</v>
      </c>
      <c r="M238" s="105">
        <f t="shared" si="17"/>
        <v>4</v>
      </c>
      <c r="N238" s="106">
        <v>40</v>
      </c>
    </row>
    <row r="239" spans="3:14" x14ac:dyDescent="0.25">
      <c r="K239" s="10"/>
      <c r="L239" s="10"/>
    </row>
    <row r="240" spans="3:14" x14ac:dyDescent="0.25">
      <c r="K240" s="10"/>
      <c r="L240" s="10"/>
    </row>
    <row r="241" spans="11:12" x14ac:dyDescent="0.25">
      <c r="K241" s="10"/>
      <c r="L241" s="10"/>
    </row>
    <row r="242" spans="11:12" x14ac:dyDescent="0.25">
      <c r="K242" s="10"/>
      <c r="L242" s="10"/>
    </row>
    <row r="243" spans="11:12" x14ac:dyDescent="0.25">
      <c r="K243" s="10"/>
      <c r="L243" s="10"/>
    </row>
    <row r="244" spans="11:12" x14ac:dyDescent="0.25">
      <c r="K244" s="10"/>
      <c r="L244" s="10"/>
    </row>
    <row r="245" spans="11:12" x14ac:dyDescent="0.25">
      <c r="K245" s="10"/>
      <c r="L245" s="10"/>
    </row>
    <row r="246" spans="11:12" x14ac:dyDescent="0.25">
      <c r="K246" s="10"/>
      <c r="L246" s="10"/>
    </row>
    <row r="247" spans="11:12" x14ac:dyDescent="0.25">
      <c r="K247" s="10"/>
      <c r="L247" s="10"/>
    </row>
    <row r="248" spans="11:12" x14ac:dyDescent="0.25">
      <c r="K248" s="10"/>
      <c r="L248" s="10"/>
    </row>
    <row r="249" spans="11:12" x14ac:dyDescent="0.25">
      <c r="K249" s="10"/>
      <c r="L249" s="10"/>
    </row>
    <row r="250" spans="11:12" x14ac:dyDescent="0.25">
      <c r="K250" s="10"/>
      <c r="L250" s="10"/>
    </row>
    <row r="251" spans="11:12" x14ac:dyDescent="0.25">
      <c r="K251" s="10"/>
      <c r="L251" s="10"/>
    </row>
    <row r="252" spans="11:12" x14ac:dyDescent="0.25">
      <c r="K252" s="10"/>
      <c r="L252" s="10"/>
    </row>
    <row r="253" spans="11:12" x14ac:dyDescent="0.25">
      <c r="K253" s="10"/>
      <c r="L253" s="10"/>
    </row>
    <row r="254" spans="11:12" x14ac:dyDescent="0.25">
      <c r="K254" s="10"/>
      <c r="L254" s="10"/>
    </row>
    <row r="255" spans="11:12" x14ac:dyDescent="0.25">
      <c r="K255" s="10"/>
      <c r="L255" s="10"/>
    </row>
    <row r="256" spans="11:12" x14ac:dyDescent="0.25">
      <c r="K256" s="10"/>
      <c r="L256" s="10"/>
    </row>
  </sheetData>
  <mergeCells count="22">
    <mergeCell ref="A1:E1"/>
    <mergeCell ref="F1:J1"/>
    <mergeCell ref="M1:O1"/>
    <mergeCell ref="P1:U1"/>
    <mergeCell ref="A2:J4"/>
    <mergeCell ref="M2:U4"/>
    <mergeCell ref="A5:J5"/>
    <mergeCell ref="K5:L66"/>
    <mergeCell ref="M5:U5"/>
    <mergeCell ref="C6:F6"/>
    <mergeCell ref="G6:H6"/>
    <mergeCell ref="I6:J6"/>
    <mergeCell ref="N6:R6"/>
    <mergeCell ref="T6:U6"/>
    <mergeCell ref="A8:J8"/>
    <mergeCell ref="M8:U8"/>
    <mergeCell ref="E228:J228"/>
    <mergeCell ref="D176:I176"/>
    <mergeCell ref="D177:I178"/>
    <mergeCell ref="T166:Y166"/>
    <mergeCell ref="D72:I74"/>
    <mergeCell ref="D154:I154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F8C74-193E-434B-91AA-680834669533}">
  <dimension ref="A1:Z212"/>
  <sheetViews>
    <sheetView topLeftCell="B55" zoomScale="115" zoomScaleNormal="115" workbookViewId="0">
      <selection activeCell="I54" sqref="I54"/>
    </sheetView>
  </sheetViews>
  <sheetFormatPr defaultColWidth="9" defaultRowHeight="13.8" x14ac:dyDescent="0.25"/>
  <cols>
    <col min="1" max="1" width="8.296875" style="10" bestFit="1" customWidth="1"/>
    <col min="2" max="2" width="29.09765625" style="10" customWidth="1"/>
    <col min="3" max="3" width="7.5" style="10" bestFit="1" customWidth="1"/>
    <col min="4" max="4" width="13.19921875" style="10" customWidth="1"/>
    <col min="5" max="5" width="13" style="10" customWidth="1"/>
    <col min="6" max="6" width="14.296875" style="10" customWidth="1"/>
    <col min="7" max="7" width="12" style="48" customWidth="1"/>
    <col min="8" max="8" width="15.8984375" style="10" customWidth="1"/>
    <col min="9" max="9" width="12.19921875" style="10" customWidth="1"/>
    <col min="10" max="10" width="9.296875" style="10" bestFit="1" customWidth="1"/>
    <col min="11" max="11" width="11.8984375" style="11" customWidth="1"/>
    <col min="12" max="12" width="29.09765625" style="11" bestFit="1" customWidth="1"/>
    <col min="13" max="13" width="18.69921875" style="10" customWidth="1"/>
    <col min="14" max="14" width="8.69921875" style="10" customWidth="1"/>
    <col min="15" max="15" width="13" style="10" customWidth="1"/>
    <col min="16" max="16" width="11.296875" style="10" customWidth="1"/>
    <col min="17" max="17" width="10.296875" style="10" customWidth="1"/>
    <col min="18" max="18" width="12.796875" style="10" customWidth="1"/>
    <col min="19" max="19" width="16.19921875" style="10" bestFit="1" customWidth="1"/>
    <col min="20" max="20" width="13" style="10" customWidth="1"/>
    <col min="21" max="21" width="12.09765625" style="10" customWidth="1"/>
    <col min="22" max="16384" width="9" style="10"/>
  </cols>
  <sheetData>
    <row r="1" spans="1:21" ht="15" customHeight="1" thickTop="1" thickBot="1" x14ac:dyDescent="0.3">
      <c r="A1" s="146" t="s">
        <v>28</v>
      </c>
      <c r="B1" s="147"/>
      <c r="C1" s="147"/>
      <c r="D1" s="147"/>
      <c r="E1" s="147"/>
      <c r="F1" s="148" t="s">
        <v>27</v>
      </c>
      <c r="G1" s="148"/>
      <c r="H1" s="148"/>
      <c r="I1" s="148"/>
      <c r="J1" s="149"/>
      <c r="K1" s="36"/>
      <c r="L1" s="2"/>
      <c r="M1" s="150" t="s">
        <v>0</v>
      </c>
      <c r="N1" s="150"/>
      <c r="O1" s="150"/>
      <c r="P1" s="151" t="s">
        <v>29</v>
      </c>
      <c r="Q1" s="151"/>
      <c r="R1" s="151"/>
      <c r="S1" s="151"/>
      <c r="T1" s="151"/>
      <c r="U1" s="151"/>
    </row>
    <row r="2" spans="1:21" ht="33.75" customHeight="1" thickTop="1" thickBot="1" x14ac:dyDescent="0.3">
      <c r="A2" s="152"/>
      <c r="B2" s="153"/>
      <c r="C2" s="153"/>
      <c r="D2" s="153"/>
      <c r="E2" s="153"/>
      <c r="F2" s="153"/>
      <c r="G2" s="153"/>
      <c r="H2" s="153"/>
      <c r="I2" s="153"/>
      <c r="J2" s="154"/>
      <c r="K2" s="37"/>
      <c r="L2" s="9"/>
      <c r="M2" s="153"/>
      <c r="N2" s="153"/>
      <c r="O2" s="153"/>
      <c r="P2" s="153"/>
      <c r="Q2" s="153"/>
      <c r="R2" s="153"/>
      <c r="S2" s="153"/>
      <c r="T2" s="153"/>
      <c r="U2" s="153"/>
    </row>
    <row r="3" spans="1:21" ht="51.75" customHeight="1" thickTop="1" thickBot="1" x14ac:dyDescent="0.3">
      <c r="A3" s="152"/>
      <c r="B3" s="153"/>
      <c r="C3" s="153"/>
      <c r="D3" s="153"/>
      <c r="E3" s="153"/>
      <c r="F3" s="153"/>
      <c r="G3" s="153"/>
      <c r="H3" s="153"/>
      <c r="I3" s="153"/>
      <c r="J3" s="154"/>
      <c r="K3" s="37"/>
      <c r="L3" s="9"/>
      <c r="M3" s="153"/>
      <c r="N3" s="153"/>
      <c r="O3" s="153"/>
      <c r="P3" s="153"/>
      <c r="Q3" s="153"/>
      <c r="R3" s="153"/>
      <c r="S3" s="153"/>
      <c r="T3" s="153"/>
      <c r="U3" s="153"/>
    </row>
    <row r="4" spans="1:21" ht="21.75" customHeight="1" thickTop="1" thickBot="1" x14ac:dyDescent="0.3">
      <c r="A4" s="152"/>
      <c r="B4" s="153"/>
      <c r="C4" s="153"/>
      <c r="D4" s="153"/>
      <c r="E4" s="153"/>
      <c r="F4" s="153"/>
      <c r="G4" s="153"/>
      <c r="H4" s="153"/>
      <c r="I4" s="153"/>
      <c r="J4" s="154"/>
      <c r="K4" s="37"/>
      <c r="L4" s="9"/>
      <c r="M4" s="155"/>
      <c r="N4" s="155"/>
      <c r="O4" s="155"/>
      <c r="P4" s="155"/>
      <c r="Q4" s="155"/>
      <c r="R4" s="155"/>
      <c r="S4" s="155"/>
      <c r="T4" s="155"/>
      <c r="U4" s="155"/>
    </row>
    <row r="5" spans="1:21" ht="39.6" customHeight="1" thickTop="1" thickBot="1" x14ac:dyDescent="0.3">
      <c r="A5" s="134" t="s">
        <v>1</v>
      </c>
      <c r="B5" s="135"/>
      <c r="C5" s="135"/>
      <c r="D5" s="135"/>
      <c r="E5" s="135"/>
      <c r="F5" s="135"/>
      <c r="G5" s="135"/>
      <c r="H5" s="135"/>
      <c r="I5" s="135"/>
      <c r="J5" s="136"/>
      <c r="K5" s="119"/>
      <c r="L5" s="119"/>
      <c r="M5" s="137" t="s">
        <v>2</v>
      </c>
      <c r="N5" s="138"/>
      <c r="O5" s="138"/>
      <c r="P5" s="138"/>
      <c r="Q5" s="138"/>
      <c r="R5" s="138"/>
      <c r="S5" s="138"/>
      <c r="T5" s="138"/>
      <c r="U5" s="139"/>
    </row>
    <row r="6" spans="1:21" ht="16.8" thickTop="1" thickBot="1" x14ac:dyDescent="0.3">
      <c r="A6" s="31" t="s">
        <v>3</v>
      </c>
      <c r="B6" s="1"/>
      <c r="C6" s="140" t="s">
        <v>4</v>
      </c>
      <c r="D6" s="140"/>
      <c r="E6" s="140"/>
      <c r="F6" s="140"/>
      <c r="G6" s="140" t="s">
        <v>5</v>
      </c>
      <c r="H6" s="140"/>
      <c r="I6" s="140" t="s">
        <v>6</v>
      </c>
      <c r="J6" s="141"/>
      <c r="K6" s="120"/>
      <c r="L6" s="120"/>
      <c r="M6" s="31" t="s">
        <v>3</v>
      </c>
      <c r="N6" s="140" t="s">
        <v>7</v>
      </c>
      <c r="O6" s="140"/>
      <c r="P6" s="140"/>
      <c r="Q6" s="140"/>
      <c r="R6" s="140"/>
      <c r="S6" s="1" t="s">
        <v>8</v>
      </c>
      <c r="T6" s="140" t="s">
        <v>6</v>
      </c>
      <c r="U6" s="141"/>
    </row>
    <row r="7" spans="1:21" ht="42.6" thickTop="1" thickBot="1" x14ac:dyDescent="0.3">
      <c r="A7" s="38" t="s">
        <v>9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  <c r="G7" s="64" t="s">
        <v>15</v>
      </c>
      <c r="H7" s="2" t="s">
        <v>16</v>
      </c>
      <c r="I7" s="2" t="s">
        <v>17</v>
      </c>
      <c r="J7" s="33" t="s">
        <v>18</v>
      </c>
      <c r="K7" s="120"/>
      <c r="L7" s="120"/>
      <c r="M7" s="32" t="s">
        <v>19</v>
      </c>
      <c r="N7" s="3" t="s">
        <v>20</v>
      </c>
      <c r="O7" s="2" t="s">
        <v>21</v>
      </c>
      <c r="P7" s="3" t="s">
        <v>22</v>
      </c>
      <c r="Q7" s="3" t="s">
        <v>23</v>
      </c>
      <c r="R7" s="3" t="s">
        <v>24</v>
      </c>
      <c r="S7" s="2" t="s">
        <v>30</v>
      </c>
      <c r="T7" s="3" t="s">
        <v>25</v>
      </c>
      <c r="U7" s="33" t="s">
        <v>18</v>
      </c>
    </row>
    <row r="8" spans="1:21" ht="18" customHeight="1" thickTop="1" x14ac:dyDescent="0.25">
      <c r="A8" s="131" t="s">
        <v>168</v>
      </c>
      <c r="B8" s="132"/>
      <c r="C8" s="132"/>
      <c r="D8" s="132"/>
      <c r="E8" s="132"/>
      <c r="F8" s="132"/>
      <c r="G8" s="132"/>
      <c r="H8" s="132"/>
      <c r="I8" s="132"/>
      <c r="J8" s="133"/>
      <c r="K8" s="120"/>
      <c r="L8" s="120"/>
      <c r="M8" s="172">
        <f>A9</f>
        <v>1</v>
      </c>
      <c r="N8" s="132"/>
      <c r="O8" s="132"/>
      <c r="P8" s="132"/>
      <c r="Q8" s="132"/>
      <c r="R8" s="132"/>
      <c r="S8" s="132"/>
      <c r="T8" s="132"/>
      <c r="U8" s="133"/>
    </row>
    <row r="9" spans="1:21" ht="18" customHeight="1" x14ac:dyDescent="0.25">
      <c r="A9" s="39">
        <v>1</v>
      </c>
      <c r="B9" s="28" t="s">
        <v>47</v>
      </c>
      <c r="C9" s="28">
        <f>1.25*K95</f>
        <v>245</v>
      </c>
      <c r="D9" s="28">
        <f t="shared" ref="D9" si="0">C9*0.9</f>
        <v>220.5</v>
      </c>
      <c r="E9" s="28">
        <v>220</v>
      </c>
      <c r="F9" s="28">
        <f>D9/E9</f>
        <v>1.0022727272727272</v>
      </c>
      <c r="G9" s="65">
        <f>I54</f>
        <v>147.80000000000001</v>
      </c>
      <c r="H9" s="28">
        <v>7.66</v>
      </c>
      <c r="I9" s="28">
        <f>(2*F9*H9*G9*100)/(E9*1000)</f>
        <v>1.0315646033057853</v>
      </c>
      <c r="J9" s="40" t="s">
        <v>26</v>
      </c>
      <c r="K9" s="120"/>
      <c r="L9" s="120"/>
      <c r="M9" s="34">
        <f>A9</f>
        <v>1</v>
      </c>
      <c r="N9" s="4">
        <v>11.6</v>
      </c>
      <c r="O9" s="4">
        <f t="shared" ref="O9" si="1">(0.79*N9*N9)</f>
        <v>106.30239999999999</v>
      </c>
      <c r="P9" s="4">
        <v>0</v>
      </c>
      <c r="Q9" s="4">
        <v>0</v>
      </c>
      <c r="R9" s="4">
        <f t="shared" ref="R9" si="2">SUM(O9:Q9)</f>
        <v>106.30239999999999</v>
      </c>
      <c r="S9" s="4">
        <v>352.81</v>
      </c>
      <c r="T9" s="4">
        <f>(R9/S9)*100</f>
        <v>30.130211728692498</v>
      </c>
      <c r="U9" s="35" t="s">
        <v>26</v>
      </c>
    </row>
    <row r="10" spans="1:21" ht="18" customHeight="1" x14ac:dyDescent="0.25">
      <c r="A10" s="39">
        <v>2</v>
      </c>
      <c r="B10" s="28" t="s">
        <v>47</v>
      </c>
      <c r="C10" s="28">
        <f t="shared" ref="C10:C43" si="3">1.25*K96</f>
        <v>452</v>
      </c>
      <c r="D10" s="28">
        <f t="shared" ref="D10:D44" si="4">C10*0.9</f>
        <v>406.8</v>
      </c>
      <c r="E10" s="28">
        <v>221</v>
      </c>
      <c r="F10" s="28">
        <f t="shared" ref="F10:F44" si="5">D10/E10</f>
        <v>1.8407239819004526</v>
      </c>
      <c r="G10" s="65">
        <f t="shared" ref="G10:G44" si="6">I55</f>
        <v>204.5</v>
      </c>
      <c r="H10" s="28">
        <v>7.66</v>
      </c>
      <c r="I10" s="28">
        <f t="shared" ref="I10:I44" si="7">(2*F10*H10*G10*100)/(E10*1000)</f>
        <v>2.6094469646403637</v>
      </c>
      <c r="J10" s="40" t="s">
        <v>26</v>
      </c>
      <c r="K10" s="120"/>
      <c r="L10" s="120"/>
      <c r="M10" s="34">
        <f t="shared" ref="M10:M44" si="8">A10</f>
        <v>2</v>
      </c>
      <c r="N10" s="4">
        <v>11.6</v>
      </c>
      <c r="O10" s="4">
        <f t="shared" ref="O10:O44" si="9">(0.79*N10*N10)</f>
        <v>106.30239999999999</v>
      </c>
      <c r="P10" s="4">
        <v>0</v>
      </c>
      <c r="Q10" s="4">
        <v>0</v>
      </c>
      <c r="R10" s="4">
        <f t="shared" ref="R10:R44" si="10">SUM(O10:Q10)</f>
        <v>106.30239999999999</v>
      </c>
      <c r="S10" s="4">
        <v>352.81</v>
      </c>
      <c r="T10" s="4">
        <f t="shared" ref="T10:T44" si="11">(R10/S10)*100</f>
        <v>30.130211728692498</v>
      </c>
      <c r="U10" s="35" t="s">
        <v>26</v>
      </c>
    </row>
    <row r="11" spans="1:21" ht="18" customHeight="1" x14ac:dyDescent="0.25">
      <c r="A11" s="39">
        <v>3</v>
      </c>
      <c r="B11" s="28" t="s">
        <v>47</v>
      </c>
      <c r="C11" s="28">
        <f t="shared" si="3"/>
        <v>230</v>
      </c>
      <c r="D11" s="28">
        <f t="shared" si="4"/>
        <v>207</v>
      </c>
      <c r="E11" s="28">
        <v>222</v>
      </c>
      <c r="F11" s="28">
        <f t="shared" si="5"/>
        <v>0.93243243243243246</v>
      </c>
      <c r="G11" s="65">
        <f t="shared" si="6"/>
        <v>163.5</v>
      </c>
      <c r="H11" s="28">
        <v>7.66</v>
      </c>
      <c r="I11" s="28">
        <f t="shared" si="7"/>
        <v>1.0520609934258585</v>
      </c>
      <c r="J11" s="40" t="s">
        <v>26</v>
      </c>
      <c r="K11" s="120"/>
      <c r="L11" s="120"/>
      <c r="M11" s="34">
        <f t="shared" si="8"/>
        <v>3</v>
      </c>
      <c r="N11" s="4">
        <v>11.6</v>
      </c>
      <c r="O11" s="4">
        <f t="shared" si="9"/>
        <v>106.30239999999999</v>
      </c>
      <c r="P11" s="4">
        <v>0</v>
      </c>
      <c r="Q11" s="4">
        <v>0</v>
      </c>
      <c r="R11" s="4">
        <f t="shared" si="10"/>
        <v>106.30239999999999</v>
      </c>
      <c r="S11" s="4">
        <v>352.81</v>
      </c>
      <c r="T11" s="4">
        <f t="shared" si="11"/>
        <v>30.130211728692498</v>
      </c>
      <c r="U11" s="35" t="s">
        <v>26</v>
      </c>
    </row>
    <row r="12" spans="1:21" ht="18" customHeight="1" x14ac:dyDescent="0.25">
      <c r="A12" s="39">
        <v>4</v>
      </c>
      <c r="B12" s="28" t="s">
        <v>47</v>
      </c>
      <c r="C12" s="28">
        <f t="shared" si="3"/>
        <v>172.5</v>
      </c>
      <c r="D12" s="28">
        <f t="shared" si="4"/>
        <v>155.25</v>
      </c>
      <c r="E12" s="28">
        <v>223</v>
      </c>
      <c r="F12" s="28">
        <f t="shared" si="5"/>
        <v>0.69618834080717484</v>
      </c>
      <c r="G12" s="65">
        <f t="shared" si="6"/>
        <v>126.10000000000001</v>
      </c>
      <c r="H12" s="28">
        <v>7.66</v>
      </c>
      <c r="I12" s="28">
        <f t="shared" si="7"/>
        <v>0.60310889621749897</v>
      </c>
      <c r="J12" s="40" t="s">
        <v>26</v>
      </c>
      <c r="K12" s="120"/>
      <c r="L12" s="120"/>
      <c r="M12" s="34">
        <f t="shared" si="8"/>
        <v>4</v>
      </c>
      <c r="N12" s="4">
        <v>11.6</v>
      </c>
      <c r="O12" s="4">
        <f t="shared" si="9"/>
        <v>106.30239999999999</v>
      </c>
      <c r="P12" s="4">
        <v>0</v>
      </c>
      <c r="Q12" s="4">
        <v>0</v>
      </c>
      <c r="R12" s="4">
        <f t="shared" si="10"/>
        <v>106.30239999999999</v>
      </c>
      <c r="S12" s="4">
        <v>352.81</v>
      </c>
      <c r="T12" s="4">
        <f t="shared" si="11"/>
        <v>30.130211728692498</v>
      </c>
      <c r="U12" s="35" t="s">
        <v>26</v>
      </c>
    </row>
    <row r="13" spans="1:21" ht="18" customHeight="1" x14ac:dyDescent="0.25">
      <c r="A13" s="39">
        <v>5</v>
      </c>
      <c r="B13" s="28" t="s">
        <v>47</v>
      </c>
      <c r="C13" s="28">
        <f t="shared" si="3"/>
        <v>49.5</v>
      </c>
      <c r="D13" s="28">
        <f t="shared" si="4"/>
        <v>44.550000000000004</v>
      </c>
      <c r="E13" s="28">
        <v>224</v>
      </c>
      <c r="F13" s="28">
        <f t="shared" si="5"/>
        <v>0.19888392857142859</v>
      </c>
      <c r="G13" s="65">
        <f t="shared" si="6"/>
        <v>119.7</v>
      </c>
      <c r="H13" s="28">
        <v>7.66</v>
      </c>
      <c r="I13" s="28">
        <f t="shared" si="7"/>
        <v>0.16281881417410718</v>
      </c>
      <c r="J13" s="40" t="s">
        <v>26</v>
      </c>
      <c r="K13" s="120"/>
      <c r="L13" s="120"/>
      <c r="M13" s="34">
        <f t="shared" si="8"/>
        <v>5</v>
      </c>
      <c r="N13" s="4">
        <v>11.6</v>
      </c>
      <c r="O13" s="4">
        <f t="shared" si="9"/>
        <v>106.30239999999999</v>
      </c>
      <c r="P13" s="4">
        <v>0</v>
      </c>
      <c r="Q13" s="4">
        <v>0</v>
      </c>
      <c r="R13" s="4">
        <f t="shared" si="10"/>
        <v>106.30239999999999</v>
      </c>
      <c r="S13" s="4">
        <v>352.81</v>
      </c>
      <c r="T13" s="4">
        <f t="shared" si="11"/>
        <v>30.130211728692498</v>
      </c>
      <c r="U13" s="35" t="s">
        <v>26</v>
      </c>
    </row>
    <row r="14" spans="1:21" ht="18" customHeight="1" x14ac:dyDescent="0.25">
      <c r="A14" s="39">
        <v>6</v>
      </c>
      <c r="B14" s="28" t="s">
        <v>47</v>
      </c>
      <c r="C14" s="28">
        <f t="shared" si="3"/>
        <v>243.75</v>
      </c>
      <c r="D14" s="28">
        <f t="shared" si="4"/>
        <v>219.375</v>
      </c>
      <c r="E14" s="28">
        <v>225</v>
      </c>
      <c r="F14" s="28">
        <f t="shared" si="5"/>
        <v>0.97499999999999998</v>
      </c>
      <c r="G14" s="65">
        <f t="shared" si="6"/>
        <v>96.9</v>
      </c>
      <c r="H14" s="28">
        <v>7.66</v>
      </c>
      <c r="I14" s="28">
        <f t="shared" si="7"/>
        <v>0.64328680000000016</v>
      </c>
      <c r="J14" s="40" t="s">
        <v>26</v>
      </c>
      <c r="K14" s="120"/>
      <c r="L14" s="120"/>
      <c r="M14" s="34">
        <f t="shared" si="8"/>
        <v>6</v>
      </c>
      <c r="N14" s="4">
        <v>11.6</v>
      </c>
      <c r="O14" s="4">
        <f t="shared" si="9"/>
        <v>106.30239999999999</v>
      </c>
      <c r="P14" s="4">
        <v>0</v>
      </c>
      <c r="Q14" s="4">
        <v>0</v>
      </c>
      <c r="R14" s="4">
        <f t="shared" si="10"/>
        <v>106.30239999999999</v>
      </c>
      <c r="S14" s="4">
        <v>352.81</v>
      </c>
      <c r="T14" s="4">
        <f t="shared" si="11"/>
        <v>30.130211728692498</v>
      </c>
      <c r="U14" s="35" t="s">
        <v>26</v>
      </c>
    </row>
    <row r="15" spans="1:21" ht="18" customHeight="1" x14ac:dyDescent="0.25">
      <c r="A15" s="39">
        <v>7</v>
      </c>
      <c r="B15" s="28" t="s">
        <v>47</v>
      </c>
      <c r="C15" s="28">
        <f t="shared" si="3"/>
        <v>61.875</v>
      </c>
      <c r="D15" s="28">
        <f t="shared" si="4"/>
        <v>55.6875</v>
      </c>
      <c r="E15" s="28">
        <v>226</v>
      </c>
      <c r="F15" s="28">
        <f t="shared" si="5"/>
        <v>0.24640486725663716</v>
      </c>
      <c r="G15" s="65">
        <f t="shared" si="6"/>
        <v>112.9</v>
      </c>
      <c r="H15" s="28">
        <v>7.66</v>
      </c>
      <c r="I15" s="28">
        <f t="shared" si="7"/>
        <v>0.18857909634662071</v>
      </c>
      <c r="J15" s="40" t="s">
        <v>26</v>
      </c>
      <c r="K15" s="120"/>
      <c r="L15" s="120"/>
      <c r="M15" s="34">
        <f t="shared" si="8"/>
        <v>7</v>
      </c>
      <c r="N15" s="4">
        <v>11.6</v>
      </c>
      <c r="O15" s="4">
        <f t="shared" si="9"/>
        <v>106.30239999999999</v>
      </c>
      <c r="P15" s="4">
        <v>0</v>
      </c>
      <c r="Q15" s="4">
        <v>0</v>
      </c>
      <c r="R15" s="4">
        <f t="shared" si="10"/>
        <v>106.30239999999999</v>
      </c>
      <c r="S15" s="4">
        <v>352.81</v>
      </c>
      <c r="T15" s="4">
        <f t="shared" si="11"/>
        <v>30.130211728692498</v>
      </c>
      <c r="U15" s="35" t="s">
        <v>26</v>
      </c>
    </row>
    <row r="16" spans="1:21" ht="18" customHeight="1" x14ac:dyDescent="0.25">
      <c r="A16" s="39">
        <v>8</v>
      </c>
      <c r="B16" s="28" t="s">
        <v>47</v>
      </c>
      <c r="C16" s="28">
        <f t="shared" si="3"/>
        <v>0</v>
      </c>
      <c r="D16" s="28">
        <f t="shared" si="4"/>
        <v>0</v>
      </c>
      <c r="E16" s="28">
        <v>227</v>
      </c>
      <c r="F16" s="28">
        <f t="shared" si="5"/>
        <v>0</v>
      </c>
      <c r="G16" s="65">
        <f t="shared" si="6"/>
        <v>1.9</v>
      </c>
      <c r="H16" s="28">
        <v>7.66</v>
      </c>
      <c r="I16" s="28">
        <f t="shared" si="7"/>
        <v>0</v>
      </c>
      <c r="J16" s="40" t="s">
        <v>26</v>
      </c>
      <c r="K16" s="120"/>
      <c r="L16" s="120"/>
      <c r="M16" s="34">
        <f t="shared" si="8"/>
        <v>8</v>
      </c>
      <c r="N16" s="4">
        <v>11.6</v>
      </c>
      <c r="O16" s="4">
        <f t="shared" si="9"/>
        <v>106.30239999999999</v>
      </c>
      <c r="P16" s="4">
        <v>0</v>
      </c>
      <c r="Q16" s="4">
        <v>0</v>
      </c>
      <c r="R16" s="4">
        <f t="shared" si="10"/>
        <v>106.30239999999999</v>
      </c>
      <c r="S16" s="4">
        <v>352.81</v>
      </c>
      <c r="T16" s="4">
        <f t="shared" si="11"/>
        <v>30.130211728692498</v>
      </c>
      <c r="U16" s="35" t="s">
        <v>26</v>
      </c>
    </row>
    <row r="17" spans="1:21" ht="14.4" x14ac:dyDescent="0.25">
      <c r="A17" s="39">
        <v>9</v>
      </c>
      <c r="B17" s="28" t="s">
        <v>47</v>
      </c>
      <c r="C17" s="28">
        <f t="shared" si="3"/>
        <v>99</v>
      </c>
      <c r="D17" s="28">
        <f t="shared" si="4"/>
        <v>89.100000000000009</v>
      </c>
      <c r="E17" s="28">
        <v>228</v>
      </c>
      <c r="F17" s="28">
        <f t="shared" si="5"/>
        <v>0.39078947368421058</v>
      </c>
      <c r="G17" s="65">
        <f t="shared" si="6"/>
        <v>122.5</v>
      </c>
      <c r="H17" s="28">
        <v>7.66</v>
      </c>
      <c r="I17" s="28">
        <f t="shared" si="7"/>
        <v>0.32166430055401662</v>
      </c>
      <c r="J17" s="40" t="s">
        <v>26</v>
      </c>
      <c r="K17" s="120"/>
      <c r="L17" s="120"/>
      <c r="M17" s="34">
        <f t="shared" si="8"/>
        <v>9</v>
      </c>
      <c r="N17" s="4">
        <v>11.6</v>
      </c>
      <c r="O17" s="4">
        <f t="shared" si="9"/>
        <v>106.30239999999999</v>
      </c>
      <c r="P17" s="4">
        <v>0</v>
      </c>
      <c r="Q17" s="4">
        <v>0</v>
      </c>
      <c r="R17" s="4">
        <f t="shared" si="10"/>
        <v>106.30239999999999</v>
      </c>
      <c r="S17" s="4">
        <v>352.81</v>
      </c>
      <c r="T17" s="4">
        <f t="shared" si="11"/>
        <v>30.130211728692498</v>
      </c>
      <c r="U17" s="35" t="s">
        <v>26</v>
      </c>
    </row>
    <row r="18" spans="1:21" ht="14.4" x14ac:dyDescent="0.25">
      <c r="A18" s="39">
        <v>10</v>
      </c>
      <c r="B18" s="28" t="s">
        <v>47</v>
      </c>
      <c r="C18" s="28">
        <f t="shared" si="3"/>
        <v>230</v>
      </c>
      <c r="D18" s="28">
        <f t="shared" si="4"/>
        <v>207</v>
      </c>
      <c r="E18" s="28">
        <v>229</v>
      </c>
      <c r="F18" s="28">
        <f t="shared" si="5"/>
        <v>0.90393013100436681</v>
      </c>
      <c r="G18" s="65">
        <f t="shared" si="6"/>
        <v>125.5</v>
      </c>
      <c r="H18" s="28">
        <v>7.66</v>
      </c>
      <c r="I18" s="28">
        <f t="shared" si="7"/>
        <v>0.75893026448771006</v>
      </c>
      <c r="J18" s="40" t="s">
        <v>26</v>
      </c>
      <c r="K18" s="120"/>
      <c r="L18" s="120"/>
      <c r="M18" s="34">
        <f t="shared" si="8"/>
        <v>10</v>
      </c>
      <c r="N18" s="4">
        <v>11.6</v>
      </c>
      <c r="O18" s="4">
        <f t="shared" si="9"/>
        <v>106.30239999999999</v>
      </c>
      <c r="P18" s="4">
        <v>0</v>
      </c>
      <c r="Q18" s="4">
        <v>0</v>
      </c>
      <c r="R18" s="4">
        <f t="shared" si="10"/>
        <v>106.30239999999999</v>
      </c>
      <c r="S18" s="4">
        <v>352.81</v>
      </c>
      <c r="T18" s="4">
        <f t="shared" si="11"/>
        <v>30.130211728692498</v>
      </c>
      <c r="U18" s="35" t="s">
        <v>26</v>
      </c>
    </row>
    <row r="19" spans="1:21" ht="14.4" x14ac:dyDescent="0.25">
      <c r="A19" s="39">
        <v>11</v>
      </c>
      <c r="B19" s="28" t="s">
        <v>47</v>
      </c>
      <c r="C19" s="28">
        <f t="shared" si="3"/>
        <v>345</v>
      </c>
      <c r="D19" s="28">
        <f t="shared" si="4"/>
        <v>310.5</v>
      </c>
      <c r="E19" s="28">
        <v>230</v>
      </c>
      <c r="F19" s="28">
        <f t="shared" si="5"/>
        <v>1.35</v>
      </c>
      <c r="G19" s="65">
        <f t="shared" si="6"/>
        <v>133.30000000000001</v>
      </c>
      <c r="H19" s="28">
        <v>7.66</v>
      </c>
      <c r="I19" s="28">
        <f t="shared" si="7"/>
        <v>1.1986567826086958</v>
      </c>
      <c r="J19" s="40" t="s">
        <v>26</v>
      </c>
      <c r="K19" s="120"/>
      <c r="L19" s="120"/>
      <c r="M19" s="34">
        <f t="shared" si="8"/>
        <v>11</v>
      </c>
      <c r="N19" s="4">
        <v>11.6</v>
      </c>
      <c r="O19" s="4">
        <f t="shared" si="9"/>
        <v>106.30239999999999</v>
      </c>
      <c r="P19" s="4">
        <v>0</v>
      </c>
      <c r="Q19" s="4">
        <v>0</v>
      </c>
      <c r="R19" s="4">
        <f t="shared" si="10"/>
        <v>106.30239999999999</v>
      </c>
      <c r="S19" s="4">
        <v>352.81</v>
      </c>
      <c r="T19" s="4">
        <f t="shared" si="11"/>
        <v>30.130211728692498</v>
      </c>
      <c r="U19" s="35" t="s">
        <v>26</v>
      </c>
    </row>
    <row r="20" spans="1:21" ht="14.4" x14ac:dyDescent="0.25">
      <c r="A20" s="39">
        <v>12</v>
      </c>
      <c r="B20" s="28" t="s">
        <v>47</v>
      </c>
      <c r="C20" s="28">
        <f t="shared" si="3"/>
        <v>99</v>
      </c>
      <c r="D20" s="28">
        <f t="shared" si="4"/>
        <v>89.100000000000009</v>
      </c>
      <c r="E20" s="28">
        <v>231</v>
      </c>
      <c r="F20" s="28">
        <f t="shared" si="5"/>
        <v>0.38571428571428573</v>
      </c>
      <c r="G20" s="65">
        <f t="shared" si="6"/>
        <v>152.5</v>
      </c>
      <c r="H20" s="28">
        <v>7.66</v>
      </c>
      <c r="I20" s="28">
        <f t="shared" si="7"/>
        <v>0.39010575139146569</v>
      </c>
      <c r="J20" s="40" t="s">
        <v>26</v>
      </c>
      <c r="K20" s="120"/>
      <c r="L20" s="120"/>
      <c r="M20" s="34">
        <f t="shared" si="8"/>
        <v>12</v>
      </c>
      <c r="N20" s="4">
        <v>11.6</v>
      </c>
      <c r="O20" s="4">
        <f t="shared" si="9"/>
        <v>106.30239999999999</v>
      </c>
      <c r="P20" s="4">
        <v>0</v>
      </c>
      <c r="Q20" s="4">
        <v>0</v>
      </c>
      <c r="R20" s="4">
        <f t="shared" si="10"/>
        <v>106.30239999999999</v>
      </c>
      <c r="S20" s="4">
        <v>352.81</v>
      </c>
      <c r="T20" s="4">
        <f t="shared" si="11"/>
        <v>30.130211728692498</v>
      </c>
      <c r="U20" s="35" t="s">
        <v>26</v>
      </c>
    </row>
    <row r="21" spans="1:21" ht="14.4" x14ac:dyDescent="0.25">
      <c r="A21" s="39">
        <v>13</v>
      </c>
      <c r="B21" s="28" t="s">
        <v>47</v>
      </c>
      <c r="C21" s="28">
        <f t="shared" si="3"/>
        <v>37.125</v>
      </c>
      <c r="D21" s="28">
        <f t="shared" si="4"/>
        <v>33.412500000000001</v>
      </c>
      <c r="E21" s="28">
        <v>232</v>
      </c>
      <c r="F21" s="28">
        <f t="shared" si="5"/>
        <v>0.14401939655172413</v>
      </c>
      <c r="G21" s="65">
        <f t="shared" si="6"/>
        <v>106.5</v>
      </c>
      <c r="H21" s="28">
        <v>7.66</v>
      </c>
      <c r="I21" s="28">
        <f t="shared" si="7"/>
        <v>0.101284123718044</v>
      </c>
      <c r="J21" s="40" t="s">
        <v>26</v>
      </c>
      <c r="K21" s="120"/>
      <c r="L21" s="120"/>
      <c r="M21" s="34">
        <f t="shared" si="8"/>
        <v>13</v>
      </c>
      <c r="N21" s="4">
        <v>11.6</v>
      </c>
      <c r="O21" s="4">
        <f t="shared" si="9"/>
        <v>106.30239999999999</v>
      </c>
      <c r="P21" s="4">
        <v>0</v>
      </c>
      <c r="Q21" s="4">
        <v>0</v>
      </c>
      <c r="R21" s="4">
        <f t="shared" si="10"/>
        <v>106.30239999999999</v>
      </c>
      <c r="S21" s="4">
        <v>352.81</v>
      </c>
      <c r="T21" s="4">
        <f t="shared" si="11"/>
        <v>30.130211728692498</v>
      </c>
      <c r="U21" s="35" t="s">
        <v>26</v>
      </c>
    </row>
    <row r="22" spans="1:21" ht="14.4" x14ac:dyDescent="0.25">
      <c r="A22" s="39">
        <v>14</v>
      </c>
      <c r="B22" s="28" t="s">
        <v>47</v>
      </c>
      <c r="C22" s="28">
        <f t="shared" si="3"/>
        <v>287.5</v>
      </c>
      <c r="D22" s="28">
        <f t="shared" si="4"/>
        <v>258.75</v>
      </c>
      <c r="E22" s="28">
        <v>233</v>
      </c>
      <c r="F22" s="28">
        <f t="shared" si="5"/>
        <v>1.1105150214592274</v>
      </c>
      <c r="G22" s="65">
        <f t="shared" si="6"/>
        <v>129.9</v>
      </c>
      <c r="H22" s="28">
        <v>7.66</v>
      </c>
      <c r="I22" s="28">
        <f t="shared" si="7"/>
        <v>0.94849802906666181</v>
      </c>
      <c r="J22" s="40" t="s">
        <v>26</v>
      </c>
      <c r="K22" s="120"/>
      <c r="L22" s="120"/>
      <c r="M22" s="34">
        <f t="shared" si="8"/>
        <v>14</v>
      </c>
      <c r="N22" s="4">
        <v>11.6</v>
      </c>
      <c r="O22" s="4">
        <f t="shared" si="9"/>
        <v>106.30239999999999</v>
      </c>
      <c r="P22" s="4">
        <v>0</v>
      </c>
      <c r="Q22" s="4">
        <v>0</v>
      </c>
      <c r="R22" s="4">
        <f t="shared" si="10"/>
        <v>106.30239999999999</v>
      </c>
      <c r="S22" s="4">
        <v>352.81</v>
      </c>
      <c r="T22" s="4">
        <f t="shared" si="11"/>
        <v>30.130211728692498</v>
      </c>
      <c r="U22" s="35" t="s">
        <v>26</v>
      </c>
    </row>
    <row r="23" spans="1:21" s="48" customFormat="1" ht="14.4" x14ac:dyDescent="0.25">
      <c r="A23" s="39">
        <v>15</v>
      </c>
      <c r="B23" s="28" t="s">
        <v>47</v>
      </c>
      <c r="C23" s="28">
        <f t="shared" si="3"/>
        <v>111.37500000000001</v>
      </c>
      <c r="D23" s="28">
        <f t="shared" si="4"/>
        <v>100.23750000000001</v>
      </c>
      <c r="E23" s="28">
        <v>234</v>
      </c>
      <c r="F23" s="28">
        <f t="shared" si="5"/>
        <v>0.42836538461538465</v>
      </c>
      <c r="G23" s="65">
        <f t="shared" si="6"/>
        <v>155.70000000000002</v>
      </c>
      <c r="H23" s="28">
        <v>7.66</v>
      </c>
      <c r="I23" s="28">
        <f t="shared" si="7"/>
        <v>0.43666249260355039</v>
      </c>
      <c r="J23" s="40" t="s">
        <v>26</v>
      </c>
      <c r="K23" s="120"/>
      <c r="L23" s="120"/>
      <c r="M23" s="34">
        <f t="shared" si="8"/>
        <v>15</v>
      </c>
      <c r="N23" s="4">
        <v>11.6</v>
      </c>
      <c r="O23" s="4">
        <f t="shared" si="9"/>
        <v>106.30239999999999</v>
      </c>
      <c r="P23" s="4">
        <v>0</v>
      </c>
      <c r="Q23" s="4">
        <v>0</v>
      </c>
      <c r="R23" s="4">
        <f t="shared" si="10"/>
        <v>106.30239999999999</v>
      </c>
      <c r="S23" s="4">
        <v>352.81</v>
      </c>
      <c r="T23" s="4">
        <f t="shared" si="11"/>
        <v>30.130211728692498</v>
      </c>
      <c r="U23" s="35" t="s">
        <v>26</v>
      </c>
    </row>
    <row r="24" spans="1:21" ht="14.4" x14ac:dyDescent="0.25">
      <c r="A24" s="39">
        <v>16</v>
      </c>
      <c r="B24" s="28" t="s">
        <v>47</v>
      </c>
      <c r="C24" s="28">
        <f t="shared" si="3"/>
        <v>123.75</v>
      </c>
      <c r="D24" s="28">
        <f t="shared" si="4"/>
        <v>111.375</v>
      </c>
      <c r="E24" s="28">
        <v>235</v>
      </c>
      <c r="F24" s="28">
        <f t="shared" si="5"/>
        <v>0.47393617021276596</v>
      </c>
      <c r="G24" s="65">
        <f t="shared" si="6"/>
        <v>178.9</v>
      </c>
      <c r="H24" s="28">
        <v>7.66</v>
      </c>
      <c r="I24" s="28">
        <f t="shared" si="7"/>
        <v>0.55274025984608433</v>
      </c>
      <c r="J24" s="40" t="s">
        <v>26</v>
      </c>
      <c r="K24" s="121"/>
      <c r="L24" s="121"/>
      <c r="M24" s="34">
        <f t="shared" si="8"/>
        <v>16</v>
      </c>
      <c r="N24" s="4">
        <v>11.6</v>
      </c>
      <c r="O24" s="4">
        <f t="shared" si="9"/>
        <v>106.30239999999999</v>
      </c>
      <c r="P24" s="4">
        <v>0</v>
      </c>
      <c r="Q24" s="4">
        <v>0</v>
      </c>
      <c r="R24" s="4">
        <f t="shared" si="10"/>
        <v>106.30239999999999</v>
      </c>
      <c r="S24" s="4">
        <v>352.81</v>
      </c>
      <c r="T24" s="4">
        <f t="shared" si="11"/>
        <v>30.130211728692498</v>
      </c>
      <c r="U24" s="35" t="s">
        <v>26</v>
      </c>
    </row>
    <row r="25" spans="1:21" ht="14.4" x14ac:dyDescent="0.25">
      <c r="A25" s="39">
        <v>17</v>
      </c>
      <c r="B25" s="28" t="s">
        <v>47</v>
      </c>
      <c r="C25" s="28">
        <f t="shared" si="3"/>
        <v>136.125</v>
      </c>
      <c r="D25" s="28">
        <f t="shared" si="4"/>
        <v>122.5125</v>
      </c>
      <c r="E25" s="28">
        <v>236</v>
      </c>
      <c r="F25" s="28">
        <f t="shared" si="5"/>
        <v>0.51912076271186447</v>
      </c>
      <c r="G25" s="65">
        <f t="shared" si="6"/>
        <v>201.1</v>
      </c>
      <c r="H25" s="28">
        <v>7.66</v>
      </c>
      <c r="I25" s="28">
        <f t="shared" si="7"/>
        <v>0.6776840000179547</v>
      </c>
      <c r="J25" s="40" t="s">
        <v>26</v>
      </c>
      <c r="K25" s="121"/>
      <c r="L25" s="121"/>
      <c r="M25" s="34">
        <f t="shared" si="8"/>
        <v>17</v>
      </c>
      <c r="N25" s="4">
        <v>11.6</v>
      </c>
      <c r="O25" s="4">
        <f t="shared" si="9"/>
        <v>106.30239999999999</v>
      </c>
      <c r="P25" s="4">
        <v>0</v>
      </c>
      <c r="Q25" s="4">
        <v>0</v>
      </c>
      <c r="R25" s="4">
        <f t="shared" si="10"/>
        <v>106.30239999999999</v>
      </c>
      <c r="S25" s="4">
        <v>352.81</v>
      </c>
      <c r="T25" s="4">
        <f t="shared" si="11"/>
        <v>30.130211728692498</v>
      </c>
      <c r="U25" s="35" t="s">
        <v>26</v>
      </c>
    </row>
    <row r="26" spans="1:21" ht="14.4" x14ac:dyDescent="0.25">
      <c r="A26" s="39">
        <v>18</v>
      </c>
      <c r="B26" s="28" t="s">
        <v>47</v>
      </c>
      <c r="C26" s="28">
        <f t="shared" si="3"/>
        <v>99</v>
      </c>
      <c r="D26" s="28">
        <f t="shared" si="4"/>
        <v>89.100000000000009</v>
      </c>
      <c r="E26" s="28">
        <v>237</v>
      </c>
      <c r="F26" s="28">
        <f t="shared" si="5"/>
        <v>0.37594936708860766</v>
      </c>
      <c r="G26" s="65">
        <f t="shared" si="6"/>
        <v>185.5</v>
      </c>
      <c r="H26" s="28">
        <v>7.66</v>
      </c>
      <c r="I26" s="28">
        <f t="shared" si="7"/>
        <v>0.45079977567697488</v>
      </c>
      <c r="J26" s="40" t="s">
        <v>26</v>
      </c>
      <c r="K26" s="120"/>
      <c r="L26" s="120"/>
      <c r="M26" s="34">
        <f t="shared" si="8"/>
        <v>18</v>
      </c>
      <c r="N26" s="4">
        <v>11.6</v>
      </c>
      <c r="O26" s="4">
        <f t="shared" si="9"/>
        <v>106.30239999999999</v>
      </c>
      <c r="P26" s="4">
        <v>0</v>
      </c>
      <c r="Q26" s="4">
        <v>0</v>
      </c>
      <c r="R26" s="4">
        <f t="shared" si="10"/>
        <v>106.30239999999999</v>
      </c>
      <c r="S26" s="4">
        <v>352.81</v>
      </c>
      <c r="T26" s="4">
        <f t="shared" si="11"/>
        <v>30.130211728692498</v>
      </c>
      <c r="U26" s="35" t="s">
        <v>26</v>
      </c>
    </row>
    <row r="27" spans="1:21" s="48" customFormat="1" ht="14.4" x14ac:dyDescent="0.25">
      <c r="A27" s="39">
        <v>19</v>
      </c>
      <c r="B27" s="28" t="s">
        <v>47</v>
      </c>
      <c r="C27" s="28">
        <f t="shared" si="3"/>
        <v>258.75</v>
      </c>
      <c r="D27" s="28">
        <f t="shared" si="4"/>
        <v>232.875</v>
      </c>
      <c r="E27" s="28">
        <v>238</v>
      </c>
      <c r="F27" s="28">
        <f t="shared" si="5"/>
        <v>0.97846638655462181</v>
      </c>
      <c r="G27" s="65">
        <f t="shared" si="6"/>
        <v>197.70000000000002</v>
      </c>
      <c r="H27" s="28">
        <v>7.66</v>
      </c>
      <c r="I27" s="28">
        <f t="shared" si="7"/>
        <v>1.2451864566414801</v>
      </c>
      <c r="J27" s="40" t="s">
        <v>26</v>
      </c>
      <c r="K27" s="120"/>
      <c r="L27" s="120"/>
      <c r="M27" s="34">
        <f t="shared" si="8"/>
        <v>19</v>
      </c>
      <c r="N27" s="4">
        <v>11.6</v>
      </c>
      <c r="O27" s="4">
        <f t="shared" si="9"/>
        <v>106.30239999999999</v>
      </c>
      <c r="P27" s="4">
        <v>0</v>
      </c>
      <c r="Q27" s="4">
        <v>0</v>
      </c>
      <c r="R27" s="4">
        <f t="shared" si="10"/>
        <v>106.30239999999999</v>
      </c>
      <c r="S27" s="4">
        <v>352.81</v>
      </c>
      <c r="T27" s="4">
        <f t="shared" si="11"/>
        <v>30.130211728692498</v>
      </c>
      <c r="U27" s="35" t="s">
        <v>26</v>
      </c>
    </row>
    <row r="28" spans="1:21" s="48" customFormat="1" ht="14.4" x14ac:dyDescent="0.25">
      <c r="A28" s="39">
        <v>20</v>
      </c>
      <c r="B28" s="28" t="s">
        <v>47</v>
      </c>
      <c r="C28" s="28">
        <f t="shared" si="3"/>
        <v>337</v>
      </c>
      <c r="D28" s="28">
        <f t="shared" si="4"/>
        <v>303.3</v>
      </c>
      <c r="E28" s="28">
        <v>239</v>
      </c>
      <c r="F28" s="28">
        <f t="shared" si="5"/>
        <v>1.2690376569037658</v>
      </c>
      <c r="G28" s="65">
        <f t="shared" si="6"/>
        <v>195.70000000000002</v>
      </c>
      <c r="H28" s="28">
        <v>7.66</v>
      </c>
      <c r="I28" s="28">
        <f t="shared" si="7"/>
        <v>1.5919381824547894</v>
      </c>
      <c r="J28" s="40" t="s">
        <v>26</v>
      </c>
      <c r="K28" s="120"/>
      <c r="L28" s="120"/>
      <c r="M28" s="34">
        <f t="shared" si="8"/>
        <v>20</v>
      </c>
      <c r="N28" s="4">
        <v>11.6</v>
      </c>
      <c r="O28" s="4">
        <f t="shared" si="9"/>
        <v>106.30239999999999</v>
      </c>
      <c r="P28" s="4">
        <v>0</v>
      </c>
      <c r="Q28" s="4">
        <v>0</v>
      </c>
      <c r="R28" s="4">
        <f t="shared" si="10"/>
        <v>106.30239999999999</v>
      </c>
      <c r="S28" s="4">
        <v>352.81</v>
      </c>
      <c r="T28" s="4">
        <f t="shared" si="11"/>
        <v>30.130211728692498</v>
      </c>
      <c r="U28" s="35" t="s">
        <v>26</v>
      </c>
    </row>
    <row r="29" spans="1:21" ht="14.4" x14ac:dyDescent="0.25">
      <c r="A29" s="39">
        <v>21</v>
      </c>
      <c r="B29" s="28" t="s">
        <v>47</v>
      </c>
      <c r="C29" s="28">
        <f t="shared" si="3"/>
        <v>74.25</v>
      </c>
      <c r="D29" s="28">
        <f t="shared" si="4"/>
        <v>66.825000000000003</v>
      </c>
      <c r="E29" s="28">
        <v>240</v>
      </c>
      <c r="F29" s="28">
        <f t="shared" si="5"/>
        <v>0.2784375</v>
      </c>
      <c r="G29" s="65">
        <f t="shared" si="6"/>
        <v>60.1</v>
      </c>
      <c r="H29" s="28">
        <v>7.66</v>
      </c>
      <c r="I29" s="28">
        <f t="shared" si="7"/>
        <v>0.1068192984375</v>
      </c>
      <c r="J29" s="40" t="s">
        <v>26</v>
      </c>
      <c r="K29" s="120"/>
      <c r="L29" s="120"/>
      <c r="M29" s="34">
        <f t="shared" si="8"/>
        <v>21</v>
      </c>
      <c r="N29" s="4">
        <v>11.6</v>
      </c>
      <c r="O29" s="4">
        <f t="shared" si="9"/>
        <v>106.30239999999999</v>
      </c>
      <c r="P29" s="4">
        <v>0</v>
      </c>
      <c r="Q29" s="4">
        <v>0</v>
      </c>
      <c r="R29" s="4">
        <f t="shared" si="10"/>
        <v>106.30239999999999</v>
      </c>
      <c r="S29" s="4">
        <v>352.81</v>
      </c>
      <c r="T29" s="4">
        <f t="shared" si="11"/>
        <v>30.130211728692498</v>
      </c>
      <c r="U29" s="35" t="s">
        <v>26</v>
      </c>
    </row>
    <row r="30" spans="1:21" ht="14.4" x14ac:dyDescent="0.25">
      <c r="A30" s="39">
        <v>22</v>
      </c>
      <c r="B30" s="28" t="s">
        <v>47</v>
      </c>
      <c r="C30" s="28">
        <f t="shared" si="3"/>
        <v>258.75</v>
      </c>
      <c r="D30" s="28">
        <f t="shared" si="4"/>
        <v>232.875</v>
      </c>
      <c r="E30" s="28">
        <v>241</v>
      </c>
      <c r="F30" s="28">
        <f t="shared" si="5"/>
        <v>0.96628630705394192</v>
      </c>
      <c r="G30" s="65">
        <f t="shared" si="6"/>
        <v>196.70000000000002</v>
      </c>
      <c r="H30" s="28">
        <v>7.66</v>
      </c>
      <c r="I30" s="28">
        <f t="shared" si="7"/>
        <v>1.2082363793667465</v>
      </c>
      <c r="J30" s="40" t="s">
        <v>26</v>
      </c>
      <c r="K30" s="120"/>
      <c r="L30" s="120"/>
      <c r="M30" s="34">
        <f t="shared" si="8"/>
        <v>22</v>
      </c>
      <c r="N30" s="4">
        <v>11.6</v>
      </c>
      <c r="O30" s="4">
        <f t="shared" si="9"/>
        <v>106.30239999999999</v>
      </c>
      <c r="P30" s="4">
        <v>0</v>
      </c>
      <c r="Q30" s="4">
        <v>0</v>
      </c>
      <c r="R30" s="4">
        <f t="shared" si="10"/>
        <v>106.30239999999999</v>
      </c>
      <c r="S30" s="4">
        <v>352.81</v>
      </c>
      <c r="T30" s="4">
        <f t="shared" si="11"/>
        <v>30.130211728692498</v>
      </c>
      <c r="U30" s="35" t="s">
        <v>26</v>
      </c>
    </row>
    <row r="31" spans="1:21" ht="14.4" x14ac:dyDescent="0.25">
      <c r="A31" s="39">
        <v>23</v>
      </c>
      <c r="B31" s="28" t="s">
        <v>47</v>
      </c>
      <c r="C31" s="28">
        <f t="shared" si="3"/>
        <v>164.5</v>
      </c>
      <c r="D31" s="28">
        <f t="shared" si="4"/>
        <v>148.05000000000001</v>
      </c>
      <c r="E31" s="28">
        <v>242</v>
      </c>
      <c r="F31" s="28">
        <f t="shared" si="5"/>
        <v>0.6117768595041323</v>
      </c>
      <c r="G31" s="65">
        <f t="shared" si="6"/>
        <v>187.5</v>
      </c>
      <c r="H31" s="28">
        <v>7.66</v>
      </c>
      <c r="I31" s="28">
        <f t="shared" si="7"/>
        <v>0.72616902021719831</v>
      </c>
      <c r="J31" s="40" t="s">
        <v>26</v>
      </c>
      <c r="K31" s="120"/>
      <c r="L31" s="120"/>
      <c r="M31" s="34">
        <f t="shared" si="8"/>
        <v>23</v>
      </c>
      <c r="N31" s="4">
        <v>11.6</v>
      </c>
      <c r="O31" s="4">
        <f t="shared" si="9"/>
        <v>106.30239999999999</v>
      </c>
      <c r="P31" s="4">
        <v>0</v>
      </c>
      <c r="Q31" s="4">
        <v>0</v>
      </c>
      <c r="R31" s="4">
        <f t="shared" si="10"/>
        <v>106.30239999999999</v>
      </c>
      <c r="S31" s="4">
        <v>352.81</v>
      </c>
      <c r="T31" s="4">
        <f t="shared" si="11"/>
        <v>30.130211728692498</v>
      </c>
      <c r="U31" s="35" t="s">
        <v>26</v>
      </c>
    </row>
    <row r="32" spans="1:21" s="48" customFormat="1" ht="14.4" x14ac:dyDescent="0.25">
      <c r="A32" s="39">
        <v>24</v>
      </c>
      <c r="B32" s="28" t="s">
        <v>47</v>
      </c>
      <c r="C32" s="28">
        <f t="shared" si="3"/>
        <v>230</v>
      </c>
      <c r="D32" s="28">
        <f t="shared" si="4"/>
        <v>207</v>
      </c>
      <c r="E32" s="28">
        <v>243</v>
      </c>
      <c r="F32" s="28">
        <f t="shared" si="5"/>
        <v>0.85185185185185186</v>
      </c>
      <c r="G32" s="65">
        <f t="shared" si="6"/>
        <v>215.5</v>
      </c>
      <c r="H32" s="28">
        <v>7.66</v>
      </c>
      <c r="I32" s="28">
        <f t="shared" si="7"/>
        <v>1.1573476604176192</v>
      </c>
      <c r="J32" s="40" t="s">
        <v>26</v>
      </c>
      <c r="K32" s="120"/>
      <c r="L32" s="120"/>
      <c r="M32" s="34">
        <f t="shared" si="8"/>
        <v>24</v>
      </c>
      <c r="N32" s="4">
        <v>11.6</v>
      </c>
      <c r="O32" s="4">
        <f t="shared" si="9"/>
        <v>106.30239999999999</v>
      </c>
      <c r="P32" s="4">
        <v>0</v>
      </c>
      <c r="Q32" s="4">
        <v>0</v>
      </c>
      <c r="R32" s="4">
        <f t="shared" si="10"/>
        <v>106.30239999999999</v>
      </c>
      <c r="S32" s="4">
        <v>352.81</v>
      </c>
      <c r="T32" s="4">
        <f t="shared" si="11"/>
        <v>30.130211728692498</v>
      </c>
      <c r="U32" s="35" t="s">
        <v>26</v>
      </c>
    </row>
    <row r="33" spans="1:21" ht="14.4" x14ac:dyDescent="0.25">
      <c r="A33" s="39">
        <v>25</v>
      </c>
      <c r="B33" s="28" t="s">
        <v>47</v>
      </c>
      <c r="C33" s="28">
        <f t="shared" si="3"/>
        <v>86.25</v>
      </c>
      <c r="D33" s="28">
        <f t="shared" si="4"/>
        <v>77.625</v>
      </c>
      <c r="E33" s="28">
        <v>244</v>
      </c>
      <c r="F33" s="28">
        <f t="shared" si="5"/>
        <v>0.31813524590163933</v>
      </c>
      <c r="G33" s="65">
        <f t="shared" si="6"/>
        <v>58.5</v>
      </c>
      <c r="H33" s="28">
        <v>7.66</v>
      </c>
      <c r="I33" s="28">
        <f t="shared" si="7"/>
        <v>0.11685211888605215</v>
      </c>
      <c r="J33" s="40" t="s">
        <v>26</v>
      </c>
      <c r="K33" s="120"/>
      <c r="L33" s="120"/>
      <c r="M33" s="34">
        <f t="shared" si="8"/>
        <v>25</v>
      </c>
      <c r="N33" s="4">
        <v>11.6</v>
      </c>
      <c r="O33" s="4">
        <f t="shared" si="9"/>
        <v>106.30239999999999</v>
      </c>
      <c r="P33" s="4">
        <v>0</v>
      </c>
      <c r="Q33" s="4">
        <v>0</v>
      </c>
      <c r="R33" s="4">
        <f t="shared" si="10"/>
        <v>106.30239999999999</v>
      </c>
      <c r="S33" s="4">
        <v>352.81</v>
      </c>
      <c r="T33" s="4">
        <f t="shared" si="11"/>
        <v>30.130211728692498</v>
      </c>
      <c r="U33" s="35" t="s">
        <v>26</v>
      </c>
    </row>
    <row r="34" spans="1:21" ht="14.4" x14ac:dyDescent="0.25">
      <c r="A34" s="39">
        <v>26</v>
      </c>
      <c r="B34" s="28" t="s">
        <v>47</v>
      </c>
      <c r="C34" s="28">
        <f t="shared" si="3"/>
        <v>86.625</v>
      </c>
      <c r="D34" s="28">
        <f t="shared" si="4"/>
        <v>77.962500000000006</v>
      </c>
      <c r="E34" s="28">
        <v>245</v>
      </c>
      <c r="F34" s="28">
        <f t="shared" si="5"/>
        <v>0.31821428571428573</v>
      </c>
      <c r="G34" s="65">
        <f t="shared" si="6"/>
        <v>84.800000000000011</v>
      </c>
      <c r="H34" s="28">
        <v>7.66</v>
      </c>
      <c r="I34" s="28">
        <f t="shared" si="7"/>
        <v>0.16873617725947526</v>
      </c>
      <c r="J34" s="40" t="s">
        <v>26</v>
      </c>
      <c r="K34" s="120"/>
      <c r="L34" s="120"/>
      <c r="M34" s="34">
        <f t="shared" si="8"/>
        <v>26</v>
      </c>
      <c r="N34" s="4">
        <v>11.6</v>
      </c>
      <c r="O34" s="4">
        <f t="shared" si="9"/>
        <v>106.30239999999999</v>
      </c>
      <c r="P34" s="4">
        <v>0</v>
      </c>
      <c r="Q34" s="4">
        <v>0</v>
      </c>
      <c r="R34" s="4">
        <f t="shared" si="10"/>
        <v>106.30239999999999</v>
      </c>
      <c r="S34" s="4">
        <v>352.81</v>
      </c>
      <c r="T34" s="4">
        <f t="shared" si="11"/>
        <v>30.130211728692498</v>
      </c>
      <c r="U34" s="35" t="s">
        <v>26</v>
      </c>
    </row>
    <row r="35" spans="1:21" ht="14.4" x14ac:dyDescent="0.25">
      <c r="A35" s="39">
        <v>27</v>
      </c>
      <c r="B35" s="28" t="s">
        <v>47</v>
      </c>
      <c r="C35" s="28">
        <f t="shared" si="3"/>
        <v>99</v>
      </c>
      <c r="D35" s="28">
        <f t="shared" si="4"/>
        <v>89.100000000000009</v>
      </c>
      <c r="E35" s="28">
        <v>246</v>
      </c>
      <c r="F35" s="28">
        <f t="shared" si="5"/>
        <v>0.36219512195121956</v>
      </c>
      <c r="G35" s="65">
        <f t="shared" si="6"/>
        <v>57.9</v>
      </c>
      <c r="H35" s="28">
        <v>7.66</v>
      </c>
      <c r="I35" s="28">
        <f t="shared" si="7"/>
        <v>0.13060049375371804</v>
      </c>
      <c r="J35" s="40" t="s">
        <v>26</v>
      </c>
      <c r="K35" s="120"/>
      <c r="L35" s="120"/>
      <c r="M35" s="34">
        <f t="shared" si="8"/>
        <v>27</v>
      </c>
      <c r="N35" s="4">
        <v>11.6</v>
      </c>
      <c r="O35" s="4">
        <f t="shared" si="9"/>
        <v>106.30239999999999</v>
      </c>
      <c r="P35" s="4">
        <v>0</v>
      </c>
      <c r="Q35" s="4">
        <v>0</v>
      </c>
      <c r="R35" s="4">
        <f t="shared" si="10"/>
        <v>106.30239999999999</v>
      </c>
      <c r="S35" s="4">
        <v>352.81</v>
      </c>
      <c r="T35" s="4">
        <f t="shared" si="11"/>
        <v>30.130211728692498</v>
      </c>
      <c r="U35" s="35" t="s">
        <v>26</v>
      </c>
    </row>
    <row r="36" spans="1:21" ht="14.4" x14ac:dyDescent="0.25">
      <c r="A36" s="39">
        <v>28</v>
      </c>
      <c r="B36" s="28" t="s">
        <v>47</v>
      </c>
      <c r="C36" s="28">
        <f t="shared" si="3"/>
        <v>287.5</v>
      </c>
      <c r="D36" s="28">
        <f t="shared" si="4"/>
        <v>258.75</v>
      </c>
      <c r="E36" s="28">
        <v>247</v>
      </c>
      <c r="F36" s="28">
        <f t="shared" si="5"/>
        <v>1.0475708502024292</v>
      </c>
      <c r="G36" s="65">
        <f t="shared" si="6"/>
        <v>140.9</v>
      </c>
      <c r="H36" s="28">
        <v>7.66</v>
      </c>
      <c r="I36" s="28">
        <f t="shared" si="7"/>
        <v>0.9154954924683244</v>
      </c>
      <c r="J36" s="40" t="s">
        <v>26</v>
      </c>
      <c r="K36" s="120"/>
      <c r="L36" s="120"/>
      <c r="M36" s="34">
        <f t="shared" si="8"/>
        <v>28</v>
      </c>
      <c r="N36" s="4">
        <v>11.6</v>
      </c>
      <c r="O36" s="4">
        <f t="shared" si="9"/>
        <v>106.30239999999999</v>
      </c>
      <c r="P36" s="4">
        <v>0</v>
      </c>
      <c r="Q36" s="4">
        <v>0</v>
      </c>
      <c r="R36" s="4">
        <f t="shared" si="10"/>
        <v>106.30239999999999</v>
      </c>
      <c r="S36" s="4">
        <v>352.81</v>
      </c>
      <c r="T36" s="4">
        <f t="shared" si="11"/>
        <v>30.130211728692498</v>
      </c>
      <c r="U36" s="35" t="s">
        <v>26</v>
      </c>
    </row>
    <row r="37" spans="1:21" ht="14.4" x14ac:dyDescent="0.25">
      <c r="A37" s="39">
        <v>29</v>
      </c>
      <c r="B37" s="28" t="s">
        <v>47</v>
      </c>
      <c r="C37" s="28">
        <f t="shared" si="3"/>
        <v>74.25</v>
      </c>
      <c r="D37" s="28">
        <f t="shared" si="4"/>
        <v>66.825000000000003</v>
      </c>
      <c r="E37" s="28">
        <v>248</v>
      </c>
      <c r="F37" s="28">
        <f t="shared" si="5"/>
        <v>0.26945564516129034</v>
      </c>
      <c r="G37" s="65">
        <f t="shared" si="6"/>
        <v>128.1</v>
      </c>
      <c r="H37" s="28">
        <v>7.66</v>
      </c>
      <c r="I37" s="28">
        <f t="shared" si="7"/>
        <v>0.21322764031607699</v>
      </c>
      <c r="J37" s="40" t="s">
        <v>26</v>
      </c>
      <c r="K37" s="120"/>
      <c r="L37" s="120"/>
      <c r="M37" s="34">
        <f t="shared" si="8"/>
        <v>29</v>
      </c>
      <c r="N37" s="4">
        <v>11.6</v>
      </c>
      <c r="O37" s="4">
        <f t="shared" si="9"/>
        <v>106.30239999999999</v>
      </c>
      <c r="P37" s="4">
        <v>0</v>
      </c>
      <c r="Q37" s="4">
        <v>0</v>
      </c>
      <c r="R37" s="4">
        <f t="shared" si="10"/>
        <v>106.30239999999999</v>
      </c>
      <c r="S37" s="4">
        <v>352.81</v>
      </c>
      <c r="T37" s="4">
        <f t="shared" si="11"/>
        <v>30.130211728692498</v>
      </c>
      <c r="U37" s="35" t="s">
        <v>26</v>
      </c>
    </row>
    <row r="38" spans="1:21" ht="14.4" x14ac:dyDescent="0.25">
      <c r="A38" s="39">
        <v>30</v>
      </c>
      <c r="B38" s="28" t="s">
        <v>47</v>
      </c>
      <c r="C38" s="28">
        <f t="shared" si="3"/>
        <v>287.5</v>
      </c>
      <c r="D38" s="28">
        <f t="shared" si="4"/>
        <v>258.75</v>
      </c>
      <c r="E38" s="28">
        <v>249</v>
      </c>
      <c r="F38" s="28">
        <f t="shared" si="5"/>
        <v>1.0391566265060241</v>
      </c>
      <c r="G38" s="65">
        <f t="shared" si="6"/>
        <v>130.9</v>
      </c>
      <c r="H38" s="28">
        <v>7.66</v>
      </c>
      <c r="I38" s="28">
        <f t="shared" si="7"/>
        <v>0.83691254173319807</v>
      </c>
      <c r="J38" s="40" t="s">
        <v>26</v>
      </c>
      <c r="K38" s="120"/>
      <c r="L38" s="120"/>
      <c r="M38" s="34">
        <f t="shared" si="8"/>
        <v>30</v>
      </c>
      <c r="N38" s="4">
        <v>11.6</v>
      </c>
      <c r="O38" s="4">
        <f t="shared" si="9"/>
        <v>106.30239999999999</v>
      </c>
      <c r="P38" s="4">
        <v>0</v>
      </c>
      <c r="Q38" s="4">
        <v>0</v>
      </c>
      <c r="R38" s="4">
        <f t="shared" si="10"/>
        <v>106.30239999999999</v>
      </c>
      <c r="S38" s="4">
        <v>352.81</v>
      </c>
      <c r="T38" s="4">
        <f t="shared" si="11"/>
        <v>30.130211728692498</v>
      </c>
      <c r="U38" s="35" t="s">
        <v>26</v>
      </c>
    </row>
    <row r="39" spans="1:21" ht="14.4" x14ac:dyDescent="0.25">
      <c r="A39" s="39">
        <v>31</v>
      </c>
      <c r="B39" s="28" t="s">
        <v>47</v>
      </c>
      <c r="C39" s="28">
        <f t="shared" si="3"/>
        <v>287.5</v>
      </c>
      <c r="D39" s="28">
        <f t="shared" si="4"/>
        <v>258.75</v>
      </c>
      <c r="E39" s="28">
        <v>250</v>
      </c>
      <c r="F39" s="28">
        <f t="shared" si="5"/>
        <v>1.0349999999999999</v>
      </c>
      <c r="G39" s="65">
        <f t="shared" si="6"/>
        <v>121.9</v>
      </c>
      <c r="H39" s="28">
        <v>7.66</v>
      </c>
      <c r="I39" s="28">
        <f t="shared" si="7"/>
        <v>0.773148312</v>
      </c>
      <c r="J39" s="40" t="s">
        <v>26</v>
      </c>
      <c r="K39" s="120"/>
      <c r="L39" s="120"/>
      <c r="M39" s="34">
        <f t="shared" si="8"/>
        <v>31</v>
      </c>
      <c r="N39" s="4">
        <v>11.6</v>
      </c>
      <c r="O39" s="4">
        <f t="shared" si="9"/>
        <v>106.30239999999999</v>
      </c>
      <c r="P39" s="4">
        <v>0</v>
      </c>
      <c r="Q39" s="4">
        <v>0</v>
      </c>
      <c r="R39" s="4">
        <f t="shared" si="10"/>
        <v>106.30239999999999</v>
      </c>
      <c r="S39" s="4">
        <v>352.81</v>
      </c>
      <c r="T39" s="4">
        <f t="shared" si="11"/>
        <v>30.130211728692498</v>
      </c>
      <c r="U39" s="35" t="s">
        <v>26</v>
      </c>
    </row>
    <row r="40" spans="1:21" ht="14.4" x14ac:dyDescent="0.25">
      <c r="A40" s="39">
        <v>32</v>
      </c>
      <c r="B40" s="28" t="s">
        <v>47</v>
      </c>
      <c r="C40" s="28">
        <f t="shared" si="3"/>
        <v>98.625</v>
      </c>
      <c r="D40" s="28">
        <f t="shared" si="4"/>
        <v>88.762500000000003</v>
      </c>
      <c r="E40" s="28">
        <v>251</v>
      </c>
      <c r="F40" s="28">
        <f t="shared" si="5"/>
        <v>0.35363545816733066</v>
      </c>
      <c r="G40" s="65">
        <f t="shared" si="6"/>
        <v>45.699999999999996</v>
      </c>
      <c r="H40" s="28">
        <v>7.66</v>
      </c>
      <c r="I40" s="28">
        <f t="shared" si="7"/>
        <v>9.8640904985635144E-2</v>
      </c>
      <c r="J40" s="40" t="s">
        <v>26</v>
      </c>
      <c r="K40" s="120"/>
      <c r="L40" s="120"/>
      <c r="M40" s="34">
        <f t="shared" si="8"/>
        <v>32</v>
      </c>
      <c r="N40" s="4">
        <v>11.6</v>
      </c>
      <c r="O40" s="4">
        <f t="shared" si="9"/>
        <v>106.30239999999999</v>
      </c>
      <c r="P40" s="4">
        <v>0</v>
      </c>
      <c r="Q40" s="4">
        <v>0</v>
      </c>
      <c r="R40" s="4">
        <f t="shared" si="10"/>
        <v>106.30239999999999</v>
      </c>
      <c r="S40" s="4">
        <v>352.81</v>
      </c>
      <c r="T40" s="4">
        <f t="shared" si="11"/>
        <v>30.130211728692498</v>
      </c>
      <c r="U40" s="35" t="s">
        <v>26</v>
      </c>
    </row>
    <row r="41" spans="1:21" ht="14.4" x14ac:dyDescent="0.25">
      <c r="A41" s="39">
        <v>33</v>
      </c>
      <c r="B41" s="28" t="s">
        <v>47</v>
      </c>
      <c r="C41" s="28">
        <f t="shared" si="3"/>
        <v>299.875</v>
      </c>
      <c r="D41" s="28">
        <f t="shared" si="4"/>
        <v>269.88749999999999</v>
      </c>
      <c r="E41" s="28">
        <v>252</v>
      </c>
      <c r="F41" s="28">
        <f t="shared" si="5"/>
        <v>1.0709821428571429</v>
      </c>
      <c r="G41" s="65">
        <f t="shared" si="6"/>
        <v>106.89999999999999</v>
      </c>
      <c r="H41" s="28">
        <v>7.66</v>
      </c>
      <c r="I41" s="28">
        <f t="shared" si="7"/>
        <v>0.69601429492630384</v>
      </c>
      <c r="J41" s="40" t="s">
        <v>26</v>
      </c>
      <c r="K41" s="120"/>
      <c r="L41" s="120"/>
      <c r="M41" s="34">
        <f t="shared" si="8"/>
        <v>33</v>
      </c>
      <c r="N41" s="4">
        <v>11.6</v>
      </c>
      <c r="O41" s="4">
        <f t="shared" si="9"/>
        <v>106.30239999999999</v>
      </c>
      <c r="P41" s="4">
        <v>0</v>
      </c>
      <c r="Q41" s="4">
        <v>0</v>
      </c>
      <c r="R41" s="4">
        <f t="shared" si="10"/>
        <v>106.30239999999999</v>
      </c>
      <c r="S41" s="4">
        <v>352.81</v>
      </c>
      <c r="T41" s="4">
        <f t="shared" si="11"/>
        <v>30.130211728692498</v>
      </c>
      <c r="U41" s="35" t="s">
        <v>26</v>
      </c>
    </row>
    <row r="42" spans="1:21" ht="14.4" x14ac:dyDescent="0.25">
      <c r="A42" s="39">
        <v>34</v>
      </c>
      <c r="B42" s="28" t="s">
        <v>47</v>
      </c>
      <c r="C42" s="28">
        <f t="shared" si="3"/>
        <v>287.5</v>
      </c>
      <c r="D42" s="28">
        <f t="shared" si="4"/>
        <v>258.75</v>
      </c>
      <c r="E42" s="28">
        <v>253</v>
      </c>
      <c r="F42" s="28">
        <f t="shared" si="5"/>
        <v>1.0227272727272727</v>
      </c>
      <c r="G42" s="65">
        <f t="shared" si="6"/>
        <v>65.900000000000006</v>
      </c>
      <c r="H42" s="28">
        <v>7.66</v>
      </c>
      <c r="I42" s="28">
        <f t="shared" si="7"/>
        <v>0.4081158821415739</v>
      </c>
      <c r="J42" s="40" t="s">
        <v>26</v>
      </c>
      <c r="K42" s="120"/>
      <c r="L42" s="120"/>
      <c r="M42" s="34">
        <f t="shared" si="8"/>
        <v>34</v>
      </c>
      <c r="N42" s="4">
        <v>11.6</v>
      </c>
      <c r="O42" s="4">
        <f t="shared" si="9"/>
        <v>106.30239999999999</v>
      </c>
      <c r="P42" s="4">
        <v>0</v>
      </c>
      <c r="Q42" s="4">
        <v>0</v>
      </c>
      <c r="R42" s="4">
        <f t="shared" si="10"/>
        <v>106.30239999999999</v>
      </c>
      <c r="S42" s="4">
        <v>352.81</v>
      </c>
      <c r="T42" s="4">
        <f t="shared" si="11"/>
        <v>30.130211728692498</v>
      </c>
      <c r="U42" s="35" t="s">
        <v>26</v>
      </c>
    </row>
    <row r="43" spans="1:21" ht="14.4" x14ac:dyDescent="0.25">
      <c r="A43" s="39">
        <v>35</v>
      </c>
      <c r="B43" s="28" t="s">
        <v>47</v>
      </c>
      <c r="C43" s="28">
        <f t="shared" si="3"/>
        <v>74.25</v>
      </c>
      <c r="D43" s="28">
        <f t="shared" si="4"/>
        <v>66.825000000000003</v>
      </c>
      <c r="E43" s="28">
        <v>254</v>
      </c>
      <c r="F43" s="28">
        <f t="shared" si="5"/>
        <v>0.26309055118110236</v>
      </c>
      <c r="G43" s="65">
        <f t="shared" si="6"/>
        <v>27.1</v>
      </c>
      <c r="H43" s="28">
        <v>7.66</v>
      </c>
      <c r="I43" s="28">
        <f t="shared" si="7"/>
        <v>4.3003082801165604E-2</v>
      </c>
      <c r="J43" s="40" t="s">
        <v>26</v>
      </c>
      <c r="K43" s="120"/>
      <c r="L43" s="120"/>
      <c r="M43" s="34">
        <f t="shared" si="8"/>
        <v>35</v>
      </c>
      <c r="N43" s="4">
        <v>11.6</v>
      </c>
      <c r="O43" s="4">
        <f t="shared" si="9"/>
        <v>106.30239999999999</v>
      </c>
      <c r="P43" s="4">
        <v>0</v>
      </c>
      <c r="Q43" s="4">
        <v>0</v>
      </c>
      <c r="R43" s="4">
        <f t="shared" si="10"/>
        <v>106.30239999999999</v>
      </c>
      <c r="S43" s="4">
        <v>352.81</v>
      </c>
      <c r="T43" s="4">
        <f t="shared" si="11"/>
        <v>30.130211728692498</v>
      </c>
      <c r="U43" s="35" t="s">
        <v>26</v>
      </c>
    </row>
    <row r="44" spans="1:21" ht="14.4" x14ac:dyDescent="0.25">
      <c r="A44" s="39">
        <v>36</v>
      </c>
      <c r="B44" s="28" t="s">
        <v>47</v>
      </c>
      <c r="C44" s="28">
        <f>1.25*K130</f>
        <v>245</v>
      </c>
      <c r="D44" s="28">
        <f t="shared" si="4"/>
        <v>220.5</v>
      </c>
      <c r="E44" s="28">
        <v>255</v>
      </c>
      <c r="F44" s="28">
        <f t="shared" si="5"/>
        <v>0.86470588235294121</v>
      </c>
      <c r="G44" s="65">
        <f t="shared" si="6"/>
        <v>106.78</v>
      </c>
      <c r="H44" s="28">
        <v>7.66</v>
      </c>
      <c r="I44" s="28">
        <f t="shared" si="7"/>
        <v>0.55472394740484432</v>
      </c>
      <c r="J44" s="40" t="s">
        <v>26</v>
      </c>
      <c r="K44" s="120"/>
      <c r="L44" s="120"/>
      <c r="M44" s="34">
        <f t="shared" si="8"/>
        <v>36</v>
      </c>
      <c r="N44" s="4">
        <v>11.6</v>
      </c>
      <c r="O44" s="4">
        <f t="shared" si="9"/>
        <v>106.30239999999999</v>
      </c>
      <c r="P44" s="4">
        <v>0</v>
      </c>
      <c r="Q44" s="4">
        <v>0</v>
      </c>
      <c r="R44" s="4">
        <f t="shared" si="10"/>
        <v>106.30239999999999</v>
      </c>
      <c r="S44" s="4">
        <v>352.81</v>
      </c>
      <c r="T44" s="4">
        <f t="shared" si="11"/>
        <v>30.130211728692498</v>
      </c>
      <c r="U44" s="35" t="s">
        <v>26</v>
      </c>
    </row>
    <row r="45" spans="1:21" x14ac:dyDescent="0.25">
      <c r="K45" s="10"/>
      <c r="L45" s="10"/>
    </row>
    <row r="46" spans="1:21" x14ac:dyDescent="0.25">
      <c r="K46" s="10"/>
      <c r="L46" s="10"/>
    </row>
    <row r="47" spans="1:21" x14ac:dyDescent="0.25">
      <c r="K47" s="10"/>
      <c r="L47" s="10"/>
      <c r="Q47" s="163"/>
      <c r="R47" s="163"/>
      <c r="S47" s="163"/>
    </row>
    <row r="48" spans="1:21" x14ac:dyDescent="0.25">
      <c r="K48" s="10"/>
      <c r="L48" s="10"/>
      <c r="Q48" s="163"/>
      <c r="R48" s="163"/>
      <c r="S48" s="163"/>
    </row>
    <row r="49" spans="4:19" ht="14.4" thickBot="1" x14ac:dyDescent="0.3">
      <c r="K49" s="10"/>
      <c r="L49" s="10"/>
      <c r="Q49" s="69"/>
      <c r="R49" s="69"/>
      <c r="S49" s="69"/>
    </row>
    <row r="50" spans="4:19" x14ac:dyDescent="0.25">
      <c r="D50" s="164" t="s">
        <v>74</v>
      </c>
      <c r="E50" s="165"/>
      <c r="F50" s="165"/>
      <c r="G50" s="165"/>
      <c r="H50" s="165"/>
      <c r="I50" s="166"/>
      <c r="K50" s="10"/>
      <c r="L50" s="10"/>
      <c r="Q50" s="68"/>
      <c r="R50" s="68"/>
      <c r="S50" s="68"/>
    </row>
    <row r="51" spans="4:19" x14ac:dyDescent="0.25">
      <c r="D51" s="167"/>
      <c r="E51" s="156"/>
      <c r="F51" s="156"/>
      <c r="G51" s="156"/>
      <c r="H51" s="156"/>
      <c r="I51" s="168"/>
      <c r="K51" s="10"/>
      <c r="L51" s="10"/>
      <c r="Q51" s="68"/>
      <c r="R51" s="68"/>
      <c r="S51" s="68"/>
    </row>
    <row r="52" spans="4:19" x14ac:dyDescent="0.25">
      <c r="D52" s="169"/>
      <c r="E52" s="170"/>
      <c r="F52" s="170"/>
      <c r="G52" s="170"/>
      <c r="H52" s="170"/>
      <c r="I52" s="171"/>
      <c r="K52" s="10"/>
      <c r="L52" s="10"/>
    </row>
    <row r="53" spans="4:19" x14ac:dyDescent="0.25">
      <c r="D53" s="14" t="s">
        <v>78</v>
      </c>
      <c r="E53" s="12" t="s">
        <v>72</v>
      </c>
      <c r="F53" s="12" t="s">
        <v>73</v>
      </c>
      <c r="G53" s="66"/>
      <c r="H53" s="12"/>
      <c r="I53" s="15" t="s">
        <v>75</v>
      </c>
      <c r="K53" s="10"/>
      <c r="L53" s="10"/>
    </row>
    <row r="54" spans="4:19" x14ac:dyDescent="0.25">
      <c r="D54" s="14">
        <v>1</v>
      </c>
      <c r="E54" s="12">
        <f>M95</f>
        <v>113</v>
      </c>
      <c r="F54" s="12">
        <f>L95</f>
        <v>8</v>
      </c>
      <c r="G54" s="66"/>
      <c r="H54" s="12"/>
      <c r="I54" s="15">
        <f>E54+(F54*0.3)+F54*(4-3)+F54*(4-1.2)+2</f>
        <v>147.80000000000001</v>
      </c>
      <c r="K54" s="10"/>
      <c r="L54" s="10"/>
    </row>
    <row r="55" spans="4:19" x14ac:dyDescent="0.25">
      <c r="D55" s="14">
        <v>2</v>
      </c>
      <c r="E55" s="12">
        <f t="shared" ref="E55:E89" si="12">M96</f>
        <v>127</v>
      </c>
      <c r="F55" s="12">
        <f t="shared" ref="F55:F89" si="13">L96</f>
        <v>18</v>
      </c>
      <c r="G55" s="66"/>
      <c r="H55" s="12"/>
      <c r="I55" s="15">
        <f t="shared" ref="I55:I89" si="14">E55+(F55*0.6)+F55*(3.9-3)+F55*(3.9-1.2)+1.9</f>
        <v>204.5</v>
      </c>
      <c r="K55" s="10"/>
      <c r="L55" s="10"/>
    </row>
    <row r="56" spans="4:19" x14ac:dyDescent="0.25">
      <c r="D56" s="14">
        <v>3</v>
      </c>
      <c r="E56" s="12">
        <f t="shared" si="12"/>
        <v>128</v>
      </c>
      <c r="F56" s="12">
        <f t="shared" si="13"/>
        <v>8</v>
      </c>
      <c r="G56" s="66"/>
      <c r="H56" s="12"/>
      <c r="I56" s="15">
        <f t="shared" si="14"/>
        <v>163.5</v>
      </c>
      <c r="K56" s="10"/>
      <c r="L56" s="10"/>
    </row>
    <row r="57" spans="4:19" ht="14.4" thickBot="1" x14ac:dyDescent="0.3">
      <c r="D57" s="14">
        <v>4</v>
      </c>
      <c r="E57" s="12">
        <f t="shared" si="12"/>
        <v>99</v>
      </c>
      <c r="F57" s="12">
        <f t="shared" si="13"/>
        <v>6</v>
      </c>
      <c r="G57" s="66"/>
      <c r="H57" s="12"/>
      <c r="I57" s="15">
        <f t="shared" si="14"/>
        <v>126.10000000000001</v>
      </c>
      <c r="K57" s="10"/>
      <c r="L57" s="10"/>
    </row>
    <row r="58" spans="4:19" x14ac:dyDescent="0.25">
      <c r="D58" s="14">
        <v>5</v>
      </c>
      <c r="E58" s="12">
        <f t="shared" si="12"/>
        <v>101</v>
      </c>
      <c r="F58" s="12">
        <f t="shared" si="13"/>
        <v>4</v>
      </c>
      <c r="G58" s="66"/>
      <c r="H58" s="12"/>
      <c r="I58" s="15">
        <f t="shared" si="14"/>
        <v>119.7</v>
      </c>
      <c r="K58" s="24" t="s">
        <v>72</v>
      </c>
      <c r="L58" s="25" t="s">
        <v>79</v>
      </c>
    </row>
    <row r="59" spans="4:19" x14ac:dyDescent="0.25">
      <c r="D59" s="14">
        <v>6</v>
      </c>
      <c r="E59" s="12">
        <f t="shared" si="12"/>
        <v>74</v>
      </c>
      <c r="F59" s="12">
        <f t="shared" si="13"/>
        <v>5</v>
      </c>
      <c r="G59" s="66"/>
      <c r="H59" s="12"/>
      <c r="I59" s="15">
        <f t="shared" si="14"/>
        <v>96.9</v>
      </c>
      <c r="K59" s="26" t="s">
        <v>73</v>
      </c>
      <c r="L59" s="27" t="s">
        <v>81</v>
      </c>
    </row>
    <row r="60" spans="4:19" ht="14.4" thickBot="1" x14ac:dyDescent="0.3">
      <c r="D60" s="14">
        <v>7</v>
      </c>
      <c r="E60" s="12">
        <f t="shared" si="12"/>
        <v>90</v>
      </c>
      <c r="F60" s="12">
        <f t="shared" si="13"/>
        <v>5</v>
      </c>
      <c r="G60" s="66"/>
      <c r="H60" s="12"/>
      <c r="I60" s="15">
        <f t="shared" si="14"/>
        <v>112.9</v>
      </c>
      <c r="K60" s="22">
        <v>2</v>
      </c>
      <c r="L60" s="23" t="s">
        <v>76</v>
      </c>
    </row>
    <row r="61" spans="4:19" x14ac:dyDescent="0.25">
      <c r="D61" s="14">
        <v>8</v>
      </c>
      <c r="E61" s="12">
        <f t="shared" si="12"/>
        <v>0</v>
      </c>
      <c r="F61" s="12">
        <f t="shared" si="13"/>
        <v>0</v>
      </c>
      <c r="G61" s="66"/>
      <c r="H61" s="12"/>
      <c r="I61" s="15">
        <f t="shared" si="14"/>
        <v>1.9</v>
      </c>
      <c r="K61" s="10"/>
      <c r="L61" s="10"/>
    </row>
    <row r="62" spans="4:19" x14ac:dyDescent="0.25">
      <c r="D62" s="14">
        <v>9</v>
      </c>
      <c r="E62" s="12">
        <f t="shared" si="12"/>
        <v>87</v>
      </c>
      <c r="F62" s="12">
        <f t="shared" si="13"/>
        <v>8</v>
      </c>
      <c r="G62" s="66"/>
      <c r="H62" s="12"/>
      <c r="I62" s="15">
        <f t="shared" si="14"/>
        <v>122.5</v>
      </c>
      <c r="K62" s="10"/>
      <c r="L62" s="10"/>
    </row>
    <row r="63" spans="4:19" x14ac:dyDescent="0.25">
      <c r="D63" s="14">
        <v>10</v>
      </c>
      <c r="E63" s="12">
        <f t="shared" si="12"/>
        <v>90</v>
      </c>
      <c r="F63" s="12">
        <f t="shared" si="13"/>
        <v>8</v>
      </c>
      <c r="G63" s="66"/>
      <c r="H63" s="12"/>
      <c r="I63" s="15">
        <f t="shared" si="14"/>
        <v>125.5</v>
      </c>
      <c r="K63" s="10"/>
      <c r="L63" s="10"/>
    </row>
    <row r="64" spans="4:19" x14ac:dyDescent="0.25">
      <c r="D64" s="14">
        <v>11</v>
      </c>
      <c r="E64" s="12">
        <f t="shared" si="12"/>
        <v>81</v>
      </c>
      <c r="F64" s="12">
        <f t="shared" si="13"/>
        <v>12</v>
      </c>
      <c r="G64" s="66"/>
      <c r="H64" s="12"/>
      <c r="I64" s="15">
        <f t="shared" si="14"/>
        <v>133.30000000000001</v>
      </c>
      <c r="K64" s="10"/>
      <c r="L64" s="10"/>
    </row>
    <row r="65" spans="4:12" x14ac:dyDescent="0.25">
      <c r="D65" s="14">
        <v>12</v>
      </c>
      <c r="E65" s="12">
        <f t="shared" si="12"/>
        <v>117</v>
      </c>
      <c r="F65" s="12">
        <f t="shared" si="13"/>
        <v>8</v>
      </c>
      <c r="G65" s="66"/>
      <c r="H65" s="12"/>
      <c r="I65" s="15">
        <f t="shared" si="14"/>
        <v>152.5</v>
      </c>
      <c r="K65" s="10"/>
      <c r="L65" s="10"/>
    </row>
    <row r="66" spans="4:12" x14ac:dyDescent="0.25">
      <c r="D66" s="14">
        <v>13</v>
      </c>
      <c r="E66" s="12">
        <f t="shared" si="12"/>
        <v>92</v>
      </c>
      <c r="F66" s="12">
        <f t="shared" si="13"/>
        <v>3</v>
      </c>
      <c r="G66" s="66"/>
      <c r="H66" s="12"/>
      <c r="I66" s="15">
        <f t="shared" si="14"/>
        <v>106.5</v>
      </c>
      <c r="K66" s="10"/>
      <c r="L66" s="10"/>
    </row>
    <row r="67" spans="4:12" x14ac:dyDescent="0.25">
      <c r="D67" s="14">
        <v>14</v>
      </c>
      <c r="E67" s="12">
        <f t="shared" si="12"/>
        <v>86</v>
      </c>
      <c r="F67" s="12">
        <f t="shared" si="13"/>
        <v>10</v>
      </c>
      <c r="G67" s="66"/>
      <c r="H67" s="12"/>
      <c r="I67" s="15">
        <f t="shared" si="14"/>
        <v>129.9</v>
      </c>
      <c r="K67" s="10"/>
      <c r="L67" s="10"/>
    </row>
    <row r="68" spans="4:12" x14ac:dyDescent="0.25">
      <c r="D68" s="14">
        <v>15</v>
      </c>
      <c r="E68" s="12">
        <f t="shared" si="12"/>
        <v>116</v>
      </c>
      <c r="F68" s="12">
        <f t="shared" si="13"/>
        <v>9</v>
      </c>
      <c r="G68" s="66"/>
      <c r="H68" s="12"/>
      <c r="I68" s="15">
        <f t="shared" si="14"/>
        <v>155.70000000000002</v>
      </c>
      <c r="K68" s="10"/>
      <c r="L68" s="10"/>
    </row>
    <row r="69" spans="4:12" x14ac:dyDescent="0.25">
      <c r="D69" s="14">
        <v>16</v>
      </c>
      <c r="E69" s="12">
        <f t="shared" si="12"/>
        <v>135</v>
      </c>
      <c r="F69" s="12">
        <f t="shared" si="13"/>
        <v>10</v>
      </c>
      <c r="G69" s="66"/>
      <c r="H69" s="12"/>
      <c r="I69" s="15">
        <f t="shared" si="14"/>
        <v>178.9</v>
      </c>
      <c r="K69" s="10"/>
      <c r="L69" s="10"/>
    </row>
    <row r="70" spans="4:12" x14ac:dyDescent="0.25">
      <c r="D70" s="14">
        <v>17</v>
      </c>
      <c r="E70" s="12">
        <f t="shared" si="12"/>
        <v>153</v>
      </c>
      <c r="F70" s="12">
        <f t="shared" si="13"/>
        <v>11</v>
      </c>
      <c r="G70" s="66"/>
      <c r="H70" s="12"/>
      <c r="I70" s="15">
        <f t="shared" si="14"/>
        <v>201.1</v>
      </c>
      <c r="K70" s="10"/>
      <c r="L70" s="10"/>
    </row>
    <row r="71" spans="4:12" x14ac:dyDescent="0.25">
      <c r="D71" s="14">
        <v>18</v>
      </c>
      <c r="E71" s="12">
        <f t="shared" si="12"/>
        <v>150</v>
      </c>
      <c r="F71" s="12">
        <f t="shared" si="13"/>
        <v>8</v>
      </c>
      <c r="G71" s="66"/>
      <c r="H71" s="12"/>
      <c r="I71" s="15">
        <f t="shared" si="14"/>
        <v>185.5</v>
      </c>
      <c r="K71" s="10"/>
      <c r="L71" s="10"/>
    </row>
    <row r="72" spans="4:12" x14ac:dyDescent="0.25">
      <c r="D72" s="14">
        <v>19</v>
      </c>
      <c r="E72" s="12">
        <f t="shared" si="12"/>
        <v>158</v>
      </c>
      <c r="F72" s="12">
        <f t="shared" si="13"/>
        <v>9</v>
      </c>
      <c r="G72" s="66"/>
      <c r="H72" s="12"/>
      <c r="I72" s="15">
        <f t="shared" si="14"/>
        <v>197.70000000000002</v>
      </c>
      <c r="K72" s="10"/>
      <c r="L72" s="10"/>
    </row>
    <row r="73" spans="4:12" x14ac:dyDescent="0.25">
      <c r="D73" s="14">
        <v>20</v>
      </c>
      <c r="E73" s="12">
        <f t="shared" si="12"/>
        <v>135</v>
      </c>
      <c r="F73" s="12">
        <f t="shared" si="13"/>
        <v>14</v>
      </c>
      <c r="G73" s="66"/>
      <c r="H73" s="12"/>
      <c r="I73" s="15">
        <f t="shared" si="14"/>
        <v>195.70000000000002</v>
      </c>
      <c r="K73" s="10"/>
      <c r="L73" s="10"/>
    </row>
    <row r="74" spans="4:12" x14ac:dyDescent="0.25">
      <c r="D74" s="14">
        <v>21</v>
      </c>
      <c r="E74" s="12">
        <f t="shared" si="12"/>
        <v>33</v>
      </c>
      <c r="F74" s="12">
        <f t="shared" si="13"/>
        <v>6</v>
      </c>
      <c r="G74" s="66"/>
      <c r="H74" s="12"/>
      <c r="I74" s="15">
        <f t="shared" si="14"/>
        <v>60.1</v>
      </c>
      <c r="K74" s="10"/>
      <c r="L74" s="10"/>
    </row>
    <row r="75" spans="4:12" x14ac:dyDescent="0.25">
      <c r="D75" s="14">
        <v>22</v>
      </c>
      <c r="E75" s="12">
        <f t="shared" si="12"/>
        <v>157</v>
      </c>
      <c r="F75" s="12">
        <f t="shared" si="13"/>
        <v>9</v>
      </c>
      <c r="G75" s="66"/>
      <c r="H75" s="12"/>
      <c r="I75" s="15">
        <f t="shared" si="14"/>
        <v>196.70000000000002</v>
      </c>
      <c r="K75" s="10"/>
      <c r="L75" s="10"/>
    </row>
    <row r="76" spans="4:12" x14ac:dyDescent="0.25">
      <c r="D76" s="14">
        <v>23</v>
      </c>
      <c r="E76" s="12">
        <f t="shared" si="12"/>
        <v>152</v>
      </c>
      <c r="F76" s="12">
        <f t="shared" si="13"/>
        <v>8</v>
      </c>
      <c r="G76" s="66"/>
      <c r="H76" s="12"/>
      <c r="I76" s="15">
        <f t="shared" si="14"/>
        <v>187.5</v>
      </c>
      <c r="K76" s="10"/>
      <c r="L76" s="10"/>
    </row>
    <row r="77" spans="4:12" x14ac:dyDescent="0.25">
      <c r="D77" s="14">
        <v>24</v>
      </c>
      <c r="E77" s="12">
        <f t="shared" si="12"/>
        <v>180</v>
      </c>
      <c r="F77" s="12">
        <f t="shared" si="13"/>
        <v>8</v>
      </c>
      <c r="G77" s="66"/>
      <c r="H77" s="12"/>
      <c r="I77" s="15">
        <f t="shared" si="14"/>
        <v>215.5</v>
      </c>
      <c r="K77" s="10"/>
      <c r="L77" s="10"/>
    </row>
    <row r="78" spans="4:12" x14ac:dyDescent="0.25">
      <c r="D78" s="14">
        <v>25</v>
      </c>
      <c r="E78" s="12">
        <f t="shared" si="12"/>
        <v>44</v>
      </c>
      <c r="F78" s="12">
        <f t="shared" si="13"/>
        <v>3</v>
      </c>
      <c r="G78" s="66"/>
      <c r="H78" s="12"/>
      <c r="I78" s="15">
        <f t="shared" si="14"/>
        <v>58.5</v>
      </c>
      <c r="K78" s="10"/>
      <c r="L78" s="10"/>
    </row>
    <row r="79" spans="4:12" x14ac:dyDescent="0.25">
      <c r="D79" s="14">
        <v>26</v>
      </c>
      <c r="E79" s="12">
        <f t="shared" si="12"/>
        <v>53.5</v>
      </c>
      <c r="F79" s="12">
        <f t="shared" si="13"/>
        <v>7</v>
      </c>
      <c r="G79" s="66"/>
      <c r="H79" s="12"/>
      <c r="I79" s="15">
        <f t="shared" si="14"/>
        <v>84.800000000000011</v>
      </c>
      <c r="K79" s="10"/>
      <c r="L79" s="10"/>
    </row>
    <row r="80" spans="4:12" x14ac:dyDescent="0.25">
      <c r="D80" s="14">
        <v>27</v>
      </c>
      <c r="E80" s="12">
        <f t="shared" si="12"/>
        <v>22.4</v>
      </c>
      <c r="F80" s="12">
        <f t="shared" si="13"/>
        <v>8</v>
      </c>
      <c r="G80" s="66"/>
      <c r="H80" s="12"/>
      <c r="I80" s="15">
        <f t="shared" si="14"/>
        <v>57.9</v>
      </c>
      <c r="K80" s="10"/>
      <c r="L80" s="10"/>
    </row>
    <row r="81" spans="4:13" x14ac:dyDescent="0.25">
      <c r="D81" s="14">
        <v>28</v>
      </c>
      <c r="E81" s="12">
        <f t="shared" si="12"/>
        <v>97</v>
      </c>
      <c r="F81" s="12">
        <f t="shared" si="13"/>
        <v>10</v>
      </c>
      <c r="G81" s="66"/>
      <c r="H81" s="12"/>
      <c r="I81" s="15">
        <f t="shared" si="14"/>
        <v>140.9</v>
      </c>
      <c r="K81" s="10"/>
      <c r="L81" s="10"/>
    </row>
    <row r="82" spans="4:13" x14ac:dyDescent="0.25">
      <c r="D82" s="14">
        <v>29</v>
      </c>
      <c r="E82" s="12">
        <f t="shared" si="12"/>
        <v>101</v>
      </c>
      <c r="F82" s="12">
        <f t="shared" si="13"/>
        <v>6</v>
      </c>
      <c r="G82" s="66"/>
      <c r="H82" s="12"/>
      <c r="I82" s="15">
        <f t="shared" si="14"/>
        <v>128.1</v>
      </c>
      <c r="K82" s="10"/>
      <c r="L82" s="10"/>
    </row>
    <row r="83" spans="4:13" x14ac:dyDescent="0.25">
      <c r="D83" s="14">
        <v>30</v>
      </c>
      <c r="E83" s="12">
        <f t="shared" si="12"/>
        <v>87</v>
      </c>
      <c r="F83" s="12">
        <f t="shared" si="13"/>
        <v>10</v>
      </c>
      <c r="G83" s="66"/>
      <c r="H83" s="12"/>
      <c r="I83" s="15">
        <f t="shared" si="14"/>
        <v>130.9</v>
      </c>
      <c r="K83" s="10"/>
      <c r="L83" s="10"/>
    </row>
    <row r="84" spans="4:13" x14ac:dyDescent="0.25">
      <c r="D84" s="14">
        <v>31</v>
      </c>
      <c r="E84" s="12">
        <f t="shared" si="12"/>
        <v>78</v>
      </c>
      <c r="F84" s="12">
        <f t="shared" si="13"/>
        <v>10</v>
      </c>
      <c r="G84" s="66"/>
      <c r="H84" s="12"/>
      <c r="I84" s="15">
        <f t="shared" si="14"/>
        <v>121.9</v>
      </c>
      <c r="K84" s="10"/>
      <c r="L84" s="10"/>
    </row>
    <row r="85" spans="4:13" x14ac:dyDescent="0.25">
      <c r="D85" s="14">
        <v>32</v>
      </c>
      <c r="E85" s="12">
        <f t="shared" si="12"/>
        <v>27</v>
      </c>
      <c r="F85" s="12">
        <f t="shared" si="13"/>
        <v>4</v>
      </c>
      <c r="G85" s="66"/>
      <c r="H85" s="12"/>
      <c r="I85" s="15">
        <f t="shared" si="14"/>
        <v>45.699999999999996</v>
      </c>
      <c r="K85" s="10"/>
      <c r="L85" s="10"/>
    </row>
    <row r="86" spans="4:13" x14ac:dyDescent="0.25">
      <c r="D86" s="14">
        <v>33</v>
      </c>
      <c r="E86" s="12">
        <f t="shared" si="12"/>
        <v>58.8</v>
      </c>
      <c r="F86" s="12">
        <f t="shared" si="13"/>
        <v>11</v>
      </c>
      <c r="G86" s="66"/>
      <c r="H86" s="12"/>
      <c r="I86" s="15">
        <f t="shared" si="14"/>
        <v>106.89999999999999</v>
      </c>
      <c r="K86" s="10"/>
      <c r="L86" s="10"/>
    </row>
    <row r="87" spans="4:13" x14ac:dyDescent="0.25">
      <c r="D87" s="14">
        <v>34</v>
      </c>
      <c r="E87" s="12">
        <f t="shared" si="12"/>
        <v>22</v>
      </c>
      <c r="F87" s="12">
        <f t="shared" si="13"/>
        <v>10</v>
      </c>
      <c r="G87" s="66"/>
      <c r="H87" s="12"/>
      <c r="I87" s="15">
        <f t="shared" si="14"/>
        <v>65.900000000000006</v>
      </c>
      <c r="K87" s="10"/>
      <c r="L87" s="10"/>
    </row>
    <row r="88" spans="4:13" x14ac:dyDescent="0.25">
      <c r="D88" s="14">
        <v>35</v>
      </c>
      <c r="E88" s="12">
        <f t="shared" si="12"/>
        <v>0</v>
      </c>
      <c r="F88" s="12">
        <f t="shared" si="13"/>
        <v>6</v>
      </c>
      <c r="G88" s="66"/>
      <c r="H88" s="12"/>
      <c r="I88" s="15">
        <f t="shared" si="14"/>
        <v>27.1</v>
      </c>
      <c r="K88" s="10"/>
      <c r="L88" s="10"/>
    </row>
    <row r="89" spans="4:13" ht="14.4" thickBot="1" x14ac:dyDescent="0.3">
      <c r="D89" s="16">
        <v>36</v>
      </c>
      <c r="E89" s="12">
        <f t="shared" si="12"/>
        <v>71.28</v>
      </c>
      <c r="F89" s="12">
        <f t="shared" si="13"/>
        <v>8</v>
      </c>
      <c r="G89" s="66"/>
      <c r="H89" s="12"/>
      <c r="I89" s="15">
        <f t="shared" si="14"/>
        <v>106.78</v>
      </c>
      <c r="K89" s="10"/>
      <c r="L89" s="10"/>
    </row>
    <row r="90" spans="4:13" x14ac:dyDescent="0.25">
      <c r="K90" s="10"/>
      <c r="L90" s="10"/>
    </row>
    <row r="91" spans="4:13" x14ac:dyDescent="0.25">
      <c r="K91" s="10"/>
      <c r="L91" s="10"/>
    </row>
    <row r="92" spans="4:13" ht="14.4" thickBot="1" x14ac:dyDescent="0.3">
      <c r="K92" s="10"/>
      <c r="L92" s="10"/>
    </row>
    <row r="93" spans="4:13" ht="14.4" thickBot="1" x14ac:dyDescent="0.3">
      <c r="D93" s="95"/>
      <c r="E93" s="96"/>
      <c r="F93" s="96">
        <v>9.9</v>
      </c>
      <c r="G93" s="96">
        <v>23</v>
      </c>
      <c r="H93" s="96">
        <v>24.5</v>
      </c>
      <c r="I93" s="96">
        <v>39</v>
      </c>
      <c r="J93" s="96"/>
      <c r="K93" s="96"/>
      <c r="L93" s="96"/>
      <c r="M93" s="97"/>
    </row>
    <row r="94" spans="4:13" x14ac:dyDescent="0.25">
      <c r="D94" s="95"/>
      <c r="E94" s="107" t="s">
        <v>86</v>
      </c>
      <c r="F94" s="107" t="s">
        <v>72</v>
      </c>
      <c r="G94" s="107" t="s">
        <v>73</v>
      </c>
      <c r="H94" s="107" t="s">
        <v>105</v>
      </c>
      <c r="I94" s="107" t="s">
        <v>106</v>
      </c>
      <c r="J94" s="96"/>
      <c r="K94" s="108" t="s">
        <v>75</v>
      </c>
      <c r="L94" s="108" t="s">
        <v>86</v>
      </c>
      <c r="M94" s="109" t="s">
        <v>164</v>
      </c>
    </row>
    <row r="95" spans="4:13" x14ac:dyDescent="0.25">
      <c r="D95" s="98"/>
      <c r="E95" s="63">
        <v>1</v>
      </c>
      <c r="F95" s="63"/>
      <c r="G95" s="63"/>
      <c r="H95" s="63">
        <v>8</v>
      </c>
      <c r="I95" s="63"/>
      <c r="J95" s="68"/>
      <c r="K95" s="68">
        <f>(F95*$F$93)+(G95*$G$93)+(H95*$H$93)+(I95*$I$93)</f>
        <v>196</v>
      </c>
      <c r="L95" s="68">
        <f>SUM(F95:I95)</f>
        <v>8</v>
      </c>
      <c r="M95" s="100">
        <v>113</v>
      </c>
    </row>
    <row r="96" spans="4:13" x14ac:dyDescent="0.25">
      <c r="D96" s="98"/>
      <c r="E96" s="63">
        <v>2</v>
      </c>
      <c r="F96" s="63">
        <v>4</v>
      </c>
      <c r="G96" s="63">
        <v>14</v>
      </c>
      <c r="H96" s="63"/>
      <c r="I96" s="63"/>
      <c r="J96" s="68"/>
      <c r="K96" s="68">
        <f t="shared" ref="K96:K130" si="15">(F96*$F$93)+(G96*$G$93)+(H96*$H$93)+(I96*$I$93)</f>
        <v>361.6</v>
      </c>
      <c r="L96" s="68">
        <f t="shared" ref="L96:L130" si="16">SUM(F96:I96)</f>
        <v>18</v>
      </c>
      <c r="M96" s="100">
        <v>127</v>
      </c>
    </row>
    <row r="97" spans="4:13" x14ac:dyDescent="0.25">
      <c r="D97" s="101" t="s">
        <v>107</v>
      </c>
      <c r="E97" s="70">
        <v>3</v>
      </c>
      <c r="F97" s="63"/>
      <c r="G97" s="63">
        <v>8</v>
      </c>
      <c r="H97" s="63"/>
      <c r="I97" s="63"/>
      <c r="J97" s="68"/>
      <c r="K97" s="68">
        <f t="shared" si="15"/>
        <v>184</v>
      </c>
      <c r="L97" s="68">
        <f t="shared" si="16"/>
        <v>8</v>
      </c>
      <c r="M97" s="100">
        <v>128</v>
      </c>
    </row>
    <row r="98" spans="4:13" x14ac:dyDescent="0.25">
      <c r="D98" s="98"/>
      <c r="E98" s="63">
        <v>4</v>
      </c>
      <c r="F98" s="63"/>
      <c r="G98" s="63">
        <v>6</v>
      </c>
      <c r="H98" s="63"/>
      <c r="I98" s="63"/>
      <c r="J98" s="68"/>
      <c r="K98" s="68">
        <f t="shared" si="15"/>
        <v>138</v>
      </c>
      <c r="L98" s="68">
        <f t="shared" si="16"/>
        <v>6</v>
      </c>
      <c r="M98" s="100">
        <v>99</v>
      </c>
    </row>
    <row r="99" spans="4:13" x14ac:dyDescent="0.25">
      <c r="D99" s="98"/>
      <c r="E99" s="63">
        <v>5</v>
      </c>
      <c r="F99" s="63">
        <v>4</v>
      </c>
      <c r="G99" s="63"/>
      <c r="H99" s="63"/>
      <c r="I99" s="63"/>
      <c r="J99" s="68"/>
      <c r="K99" s="68">
        <f t="shared" si="15"/>
        <v>39.6</v>
      </c>
      <c r="L99" s="68">
        <f t="shared" si="16"/>
        <v>4</v>
      </c>
      <c r="M99" s="100">
        <v>101</v>
      </c>
    </row>
    <row r="100" spans="4:13" x14ac:dyDescent="0.25">
      <c r="D100" s="98"/>
      <c r="E100" s="63">
        <v>6</v>
      </c>
      <c r="F100" s="63"/>
      <c r="G100" s="63"/>
      <c r="H100" s="63"/>
      <c r="I100" s="63">
        <v>5</v>
      </c>
      <c r="J100" s="68"/>
      <c r="K100" s="68">
        <f t="shared" si="15"/>
        <v>195</v>
      </c>
      <c r="L100" s="68">
        <f t="shared" si="16"/>
        <v>5</v>
      </c>
      <c r="M100" s="100">
        <v>74</v>
      </c>
    </row>
    <row r="101" spans="4:13" x14ac:dyDescent="0.25">
      <c r="D101" s="98"/>
      <c r="E101" s="63">
        <v>7</v>
      </c>
      <c r="F101" s="63">
        <v>5</v>
      </c>
      <c r="G101" s="63"/>
      <c r="H101" s="63"/>
      <c r="I101" s="63"/>
      <c r="J101" s="68"/>
      <c r="K101" s="68">
        <f t="shared" si="15"/>
        <v>49.5</v>
      </c>
      <c r="L101" s="68">
        <f t="shared" si="16"/>
        <v>5</v>
      </c>
      <c r="M101" s="100">
        <v>90</v>
      </c>
    </row>
    <row r="102" spans="4:13" x14ac:dyDescent="0.25">
      <c r="D102" s="98"/>
      <c r="E102" s="63">
        <v>8</v>
      </c>
      <c r="F102" s="159"/>
      <c r="G102" s="159"/>
      <c r="H102" s="159"/>
      <c r="I102" s="159"/>
      <c r="J102" s="68"/>
      <c r="K102" s="68">
        <f t="shared" si="15"/>
        <v>0</v>
      </c>
      <c r="L102" s="68">
        <f t="shared" si="16"/>
        <v>0</v>
      </c>
      <c r="M102" s="100">
        <v>0</v>
      </c>
    </row>
    <row r="103" spans="4:13" x14ac:dyDescent="0.25">
      <c r="D103" s="101" t="s">
        <v>107</v>
      </c>
      <c r="E103" s="70">
        <v>9</v>
      </c>
      <c r="F103" s="63">
        <v>8</v>
      </c>
      <c r="G103" s="63"/>
      <c r="H103" s="63"/>
      <c r="I103" s="63"/>
      <c r="J103" s="68"/>
      <c r="K103" s="68">
        <f t="shared" si="15"/>
        <v>79.2</v>
      </c>
      <c r="L103" s="68">
        <f t="shared" si="16"/>
        <v>8</v>
      </c>
      <c r="M103" s="100">
        <v>87</v>
      </c>
    </row>
    <row r="104" spans="4:13" x14ac:dyDescent="0.25">
      <c r="D104" s="101" t="s">
        <v>107</v>
      </c>
      <c r="E104" s="70">
        <v>10</v>
      </c>
      <c r="F104" s="63"/>
      <c r="G104" s="63">
        <v>8</v>
      </c>
      <c r="H104" s="63"/>
      <c r="I104" s="63"/>
      <c r="J104" s="68"/>
      <c r="K104" s="68">
        <f t="shared" si="15"/>
        <v>184</v>
      </c>
      <c r="L104" s="68">
        <f t="shared" si="16"/>
        <v>8</v>
      </c>
      <c r="M104" s="100">
        <v>90</v>
      </c>
    </row>
    <row r="105" spans="4:13" x14ac:dyDescent="0.25">
      <c r="D105" s="101" t="s">
        <v>107</v>
      </c>
      <c r="E105" s="70">
        <v>11</v>
      </c>
      <c r="F105" s="63"/>
      <c r="G105" s="63">
        <v>12</v>
      </c>
      <c r="H105" s="63"/>
      <c r="I105" s="63"/>
      <c r="J105" s="68"/>
      <c r="K105" s="68">
        <f t="shared" si="15"/>
        <v>276</v>
      </c>
      <c r="L105" s="68">
        <f t="shared" si="16"/>
        <v>12</v>
      </c>
      <c r="M105" s="100">
        <v>81</v>
      </c>
    </row>
    <row r="106" spans="4:13" x14ac:dyDescent="0.25">
      <c r="D106" s="98"/>
      <c r="E106" s="63">
        <v>12</v>
      </c>
      <c r="F106" s="63">
        <v>8</v>
      </c>
      <c r="G106" s="63"/>
      <c r="H106" s="63"/>
      <c r="I106" s="63"/>
      <c r="J106" s="68"/>
      <c r="K106" s="68">
        <f t="shared" si="15"/>
        <v>79.2</v>
      </c>
      <c r="L106" s="68">
        <f t="shared" si="16"/>
        <v>8</v>
      </c>
      <c r="M106" s="100">
        <v>117</v>
      </c>
    </row>
    <row r="107" spans="4:13" x14ac:dyDescent="0.25">
      <c r="D107" s="98"/>
      <c r="E107" s="63">
        <v>13</v>
      </c>
      <c r="F107" s="63">
        <v>3</v>
      </c>
      <c r="G107" s="63"/>
      <c r="H107" s="63"/>
      <c r="I107" s="63"/>
      <c r="J107" s="68"/>
      <c r="K107" s="68">
        <f t="shared" si="15"/>
        <v>29.700000000000003</v>
      </c>
      <c r="L107" s="68">
        <f t="shared" si="16"/>
        <v>3</v>
      </c>
      <c r="M107" s="100">
        <v>92</v>
      </c>
    </row>
    <row r="108" spans="4:13" x14ac:dyDescent="0.25">
      <c r="D108" s="98"/>
      <c r="E108" s="63">
        <v>14</v>
      </c>
      <c r="F108" s="63"/>
      <c r="G108" s="63">
        <v>10</v>
      </c>
      <c r="H108" s="63"/>
      <c r="I108" s="63"/>
      <c r="J108" s="68"/>
      <c r="K108" s="68">
        <f t="shared" si="15"/>
        <v>230</v>
      </c>
      <c r="L108" s="68">
        <f t="shared" si="16"/>
        <v>10</v>
      </c>
      <c r="M108" s="100">
        <v>86</v>
      </c>
    </row>
    <row r="109" spans="4:13" x14ac:dyDescent="0.25">
      <c r="D109" s="98"/>
      <c r="E109" s="63">
        <v>15</v>
      </c>
      <c r="F109" s="63">
        <v>9</v>
      </c>
      <c r="G109" s="63"/>
      <c r="H109" s="63"/>
      <c r="I109" s="63"/>
      <c r="J109" s="68"/>
      <c r="K109" s="68">
        <f t="shared" si="15"/>
        <v>89.100000000000009</v>
      </c>
      <c r="L109" s="68">
        <f t="shared" si="16"/>
        <v>9</v>
      </c>
      <c r="M109" s="100">
        <v>116</v>
      </c>
    </row>
    <row r="110" spans="4:13" x14ac:dyDescent="0.25">
      <c r="D110" s="98"/>
      <c r="E110" s="63">
        <v>16</v>
      </c>
      <c r="F110" s="63">
        <v>10</v>
      </c>
      <c r="G110" s="63"/>
      <c r="H110" s="63"/>
      <c r="I110" s="63"/>
      <c r="J110" s="68"/>
      <c r="K110" s="68">
        <f t="shared" si="15"/>
        <v>99</v>
      </c>
      <c r="L110" s="68">
        <f t="shared" si="16"/>
        <v>10</v>
      </c>
      <c r="M110" s="100">
        <v>135</v>
      </c>
    </row>
    <row r="111" spans="4:13" x14ac:dyDescent="0.25">
      <c r="D111" s="101" t="s">
        <v>107</v>
      </c>
      <c r="E111" s="70">
        <v>17</v>
      </c>
      <c r="F111" s="63">
        <v>11</v>
      </c>
      <c r="G111" s="63"/>
      <c r="H111" s="63"/>
      <c r="I111" s="63"/>
      <c r="J111" s="68"/>
      <c r="K111" s="68">
        <f t="shared" si="15"/>
        <v>108.9</v>
      </c>
      <c r="L111" s="68">
        <f t="shared" si="16"/>
        <v>11</v>
      </c>
      <c r="M111" s="100">
        <v>153</v>
      </c>
    </row>
    <row r="112" spans="4:13" x14ac:dyDescent="0.25">
      <c r="D112" s="101" t="s">
        <v>107</v>
      </c>
      <c r="E112" s="70">
        <v>18</v>
      </c>
      <c r="F112" s="63">
        <v>8</v>
      </c>
      <c r="G112" s="63"/>
      <c r="H112" s="63"/>
      <c r="I112" s="63"/>
      <c r="J112" s="68"/>
      <c r="K112" s="68">
        <f t="shared" si="15"/>
        <v>79.2</v>
      </c>
      <c r="L112" s="68">
        <f t="shared" si="16"/>
        <v>8</v>
      </c>
      <c r="M112" s="100">
        <v>150</v>
      </c>
    </row>
    <row r="113" spans="4:26" x14ac:dyDescent="0.25">
      <c r="D113" s="98"/>
      <c r="E113" s="63">
        <v>19</v>
      </c>
      <c r="F113" s="63"/>
      <c r="G113" s="63">
        <v>9</v>
      </c>
      <c r="H113" s="63"/>
      <c r="I113" s="63"/>
      <c r="J113" s="68"/>
      <c r="K113" s="68">
        <f t="shared" si="15"/>
        <v>207</v>
      </c>
      <c r="L113" s="68">
        <f t="shared" si="16"/>
        <v>9</v>
      </c>
      <c r="M113" s="100">
        <v>158</v>
      </c>
    </row>
    <row r="114" spans="4:26" x14ac:dyDescent="0.25">
      <c r="D114" s="101" t="s">
        <v>107</v>
      </c>
      <c r="E114" s="70">
        <v>20</v>
      </c>
      <c r="F114" s="63">
        <v>4</v>
      </c>
      <c r="G114" s="63">
        <v>10</v>
      </c>
      <c r="H114" s="63"/>
      <c r="I114" s="63"/>
      <c r="J114" s="68"/>
      <c r="K114" s="68">
        <f t="shared" si="15"/>
        <v>269.60000000000002</v>
      </c>
      <c r="L114" s="68">
        <f t="shared" si="16"/>
        <v>14</v>
      </c>
      <c r="M114" s="100">
        <v>135</v>
      </c>
      <c r="Q114" s="68"/>
      <c r="R114" s="68"/>
      <c r="S114" s="68"/>
    </row>
    <row r="115" spans="4:26" x14ac:dyDescent="0.25">
      <c r="D115" s="98"/>
      <c r="E115" s="63">
        <v>21</v>
      </c>
      <c r="F115" s="63">
        <v>6</v>
      </c>
      <c r="G115" s="63"/>
      <c r="H115" s="63"/>
      <c r="I115" s="63"/>
      <c r="J115" s="68"/>
      <c r="K115" s="68">
        <f t="shared" si="15"/>
        <v>59.400000000000006</v>
      </c>
      <c r="L115" s="68">
        <f t="shared" si="16"/>
        <v>6</v>
      </c>
      <c r="M115" s="100">
        <v>33</v>
      </c>
      <c r="Q115" s="68"/>
      <c r="R115" s="68"/>
      <c r="S115" s="68"/>
    </row>
    <row r="116" spans="4:26" x14ac:dyDescent="0.25">
      <c r="D116" s="98"/>
      <c r="E116" s="63">
        <v>22</v>
      </c>
      <c r="F116" s="63"/>
      <c r="G116" s="63">
        <v>9</v>
      </c>
      <c r="H116" s="63"/>
      <c r="I116" s="63"/>
      <c r="J116" s="68"/>
      <c r="K116" s="68">
        <f t="shared" si="15"/>
        <v>207</v>
      </c>
      <c r="L116" s="68">
        <f t="shared" si="16"/>
        <v>9</v>
      </c>
      <c r="M116" s="100">
        <v>157</v>
      </c>
      <c r="Q116" s="68"/>
      <c r="R116" s="68"/>
      <c r="S116" s="68"/>
    </row>
    <row r="117" spans="4:26" x14ac:dyDescent="0.25">
      <c r="D117" s="98"/>
      <c r="E117" s="63">
        <v>23</v>
      </c>
      <c r="F117" s="63">
        <v>4</v>
      </c>
      <c r="G117" s="63">
        <v>4</v>
      </c>
      <c r="H117" s="63"/>
      <c r="I117" s="63"/>
      <c r="J117" s="68"/>
      <c r="K117" s="68">
        <f t="shared" si="15"/>
        <v>131.6</v>
      </c>
      <c r="L117" s="68">
        <f t="shared" si="16"/>
        <v>8</v>
      </c>
      <c r="M117" s="100">
        <v>152</v>
      </c>
      <c r="Q117" s="68"/>
      <c r="R117" s="68"/>
      <c r="S117" s="68"/>
    </row>
    <row r="118" spans="4:26" x14ac:dyDescent="0.25">
      <c r="D118" s="98"/>
      <c r="E118" s="63">
        <v>24</v>
      </c>
      <c r="F118" s="63"/>
      <c r="G118" s="63">
        <v>8</v>
      </c>
      <c r="H118" s="63"/>
      <c r="I118" s="63"/>
      <c r="J118" s="68"/>
      <c r="K118" s="68">
        <f t="shared" si="15"/>
        <v>184</v>
      </c>
      <c r="L118" s="68">
        <f t="shared" si="16"/>
        <v>8</v>
      </c>
      <c r="M118" s="100">
        <v>180</v>
      </c>
      <c r="Q118" s="68"/>
      <c r="R118" s="68"/>
      <c r="S118" s="68"/>
    </row>
    <row r="119" spans="4:26" x14ac:dyDescent="0.25">
      <c r="D119" s="98"/>
      <c r="E119" s="63">
        <v>25</v>
      </c>
      <c r="F119" s="63"/>
      <c r="G119" s="63">
        <v>3</v>
      </c>
      <c r="H119" s="63"/>
      <c r="I119" s="63"/>
      <c r="J119" s="68"/>
      <c r="K119" s="68">
        <f t="shared" si="15"/>
        <v>69</v>
      </c>
      <c r="L119" s="68">
        <f t="shared" si="16"/>
        <v>3</v>
      </c>
      <c r="M119" s="100">
        <v>44</v>
      </c>
      <c r="Q119" s="68"/>
      <c r="R119" s="68"/>
      <c r="S119" s="68"/>
    </row>
    <row r="120" spans="4:26" x14ac:dyDescent="0.25">
      <c r="D120" s="98"/>
      <c r="E120" s="63">
        <v>26</v>
      </c>
      <c r="F120" s="63">
        <v>7</v>
      </c>
      <c r="G120" s="63"/>
      <c r="H120" s="63"/>
      <c r="I120" s="63"/>
      <c r="J120" s="68"/>
      <c r="K120" s="68">
        <f t="shared" si="15"/>
        <v>69.3</v>
      </c>
      <c r="L120" s="68">
        <f t="shared" si="16"/>
        <v>7</v>
      </c>
      <c r="M120" s="100">
        <v>53.5</v>
      </c>
      <c r="Q120" s="68"/>
      <c r="R120" s="68"/>
      <c r="S120" s="68"/>
    </row>
    <row r="121" spans="4:26" x14ac:dyDescent="0.25">
      <c r="D121" s="98"/>
      <c r="E121" s="63">
        <v>27</v>
      </c>
      <c r="F121" s="63">
        <v>8</v>
      </c>
      <c r="G121" s="63"/>
      <c r="H121" s="63"/>
      <c r="I121" s="63"/>
      <c r="J121" s="68"/>
      <c r="K121" s="68">
        <f t="shared" si="15"/>
        <v>79.2</v>
      </c>
      <c r="L121" s="68">
        <f t="shared" si="16"/>
        <v>8</v>
      </c>
      <c r="M121" s="100">
        <v>22.4</v>
      </c>
      <c r="Q121" s="68"/>
      <c r="R121" s="68"/>
      <c r="S121" s="68"/>
    </row>
    <row r="122" spans="4:26" x14ac:dyDescent="0.25">
      <c r="D122" s="98"/>
      <c r="E122" s="63">
        <v>28</v>
      </c>
      <c r="F122" s="63"/>
      <c r="G122" s="63">
        <v>10</v>
      </c>
      <c r="H122" s="63"/>
      <c r="I122" s="63"/>
      <c r="J122" s="68"/>
      <c r="K122" s="68">
        <f t="shared" si="15"/>
        <v>230</v>
      </c>
      <c r="L122" s="68">
        <f t="shared" si="16"/>
        <v>10</v>
      </c>
      <c r="M122" s="100">
        <v>97</v>
      </c>
      <c r="Q122" s="68"/>
      <c r="R122" s="68"/>
      <c r="S122" s="68"/>
    </row>
    <row r="123" spans="4:26" x14ac:dyDescent="0.25">
      <c r="D123" s="98"/>
      <c r="E123" s="63">
        <v>29</v>
      </c>
      <c r="F123" s="63">
        <v>6</v>
      </c>
      <c r="G123" s="63"/>
      <c r="H123" s="63"/>
      <c r="I123" s="63"/>
      <c r="J123" s="68"/>
      <c r="K123" s="68">
        <f t="shared" si="15"/>
        <v>59.400000000000006</v>
      </c>
      <c r="L123" s="68">
        <f t="shared" si="16"/>
        <v>6</v>
      </c>
      <c r="M123" s="100">
        <v>101</v>
      </c>
      <c r="Q123" s="68"/>
      <c r="R123" s="68"/>
      <c r="S123" s="68"/>
    </row>
    <row r="124" spans="4:26" x14ac:dyDescent="0.25">
      <c r="D124" s="98"/>
      <c r="E124" s="63">
        <v>30</v>
      </c>
      <c r="F124" s="63"/>
      <c r="G124" s="63">
        <v>10</v>
      </c>
      <c r="H124" s="63"/>
      <c r="I124" s="63"/>
      <c r="J124" s="68"/>
      <c r="K124" s="68">
        <f t="shared" si="15"/>
        <v>230</v>
      </c>
      <c r="L124" s="68">
        <f t="shared" si="16"/>
        <v>10</v>
      </c>
      <c r="M124" s="100">
        <v>87</v>
      </c>
      <c r="Q124" s="68"/>
      <c r="R124" s="68"/>
      <c r="S124" s="68"/>
    </row>
    <row r="125" spans="4:26" x14ac:dyDescent="0.25">
      <c r="D125" s="98"/>
      <c r="E125" s="63">
        <v>31</v>
      </c>
      <c r="F125" s="63"/>
      <c r="G125" s="63">
        <v>10</v>
      </c>
      <c r="H125" s="63"/>
      <c r="I125" s="63"/>
      <c r="J125" s="68"/>
      <c r="K125" s="68">
        <f t="shared" si="15"/>
        <v>230</v>
      </c>
      <c r="L125" s="68">
        <f t="shared" si="16"/>
        <v>10</v>
      </c>
      <c r="M125" s="100">
        <v>78</v>
      </c>
      <c r="Q125" s="68"/>
      <c r="R125" s="68"/>
      <c r="S125" s="68"/>
    </row>
    <row r="126" spans="4:26" x14ac:dyDescent="0.25">
      <c r="D126" s="98"/>
      <c r="E126" s="63">
        <v>32</v>
      </c>
      <c r="F126" s="63">
        <v>1</v>
      </c>
      <c r="G126" s="63">
        <v>3</v>
      </c>
      <c r="H126" s="63"/>
      <c r="I126" s="63"/>
      <c r="J126" s="68"/>
      <c r="K126" s="68">
        <f t="shared" si="15"/>
        <v>78.900000000000006</v>
      </c>
      <c r="L126" s="68">
        <f t="shared" si="16"/>
        <v>4</v>
      </c>
      <c r="M126" s="100">
        <v>27</v>
      </c>
      <c r="Q126"/>
      <c r="R126" s="68"/>
      <c r="S126" s="68">
        <v>9.9</v>
      </c>
      <c r="T126" s="68">
        <v>23</v>
      </c>
      <c r="U126" s="68">
        <v>24.5</v>
      </c>
      <c r="V126" s="68">
        <v>39</v>
      </c>
      <c r="W126"/>
      <c r="X126"/>
    </row>
    <row r="127" spans="4:26" x14ac:dyDescent="0.25">
      <c r="D127" s="98"/>
      <c r="E127" s="63">
        <v>33</v>
      </c>
      <c r="F127" s="63">
        <v>1</v>
      </c>
      <c r="G127" s="63">
        <v>10</v>
      </c>
      <c r="H127" s="63"/>
      <c r="I127" s="63"/>
      <c r="J127" s="68"/>
      <c r="K127" s="68">
        <f t="shared" si="15"/>
        <v>239.9</v>
      </c>
      <c r="L127" s="68">
        <f t="shared" si="16"/>
        <v>11</v>
      </c>
      <c r="M127" s="100">
        <v>58.8</v>
      </c>
      <c r="Q127" s="68"/>
      <c r="R127" s="70" t="s">
        <v>86</v>
      </c>
      <c r="S127" s="70" t="s">
        <v>72</v>
      </c>
      <c r="T127" s="70" t="s">
        <v>73</v>
      </c>
      <c r="U127" s="70" t="s">
        <v>105</v>
      </c>
      <c r="V127" s="70" t="s">
        <v>106</v>
      </c>
      <c r="W127"/>
      <c r="X127" s="71" t="s">
        <v>75</v>
      </c>
      <c r="Z127" s="10" t="s">
        <v>95</v>
      </c>
    </row>
    <row r="128" spans="4:26" x14ac:dyDescent="0.25">
      <c r="D128" s="98"/>
      <c r="E128" s="63">
        <v>34</v>
      </c>
      <c r="F128" s="63"/>
      <c r="G128" s="63">
        <v>10</v>
      </c>
      <c r="H128" s="63"/>
      <c r="I128" s="63"/>
      <c r="J128" s="68"/>
      <c r="K128" s="68">
        <f t="shared" si="15"/>
        <v>230</v>
      </c>
      <c r="L128" s="68">
        <f t="shared" si="16"/>
        <v>10</v>
      </c>
      <c r="M128" s="100">
        <v>22</v>
      </c>
      <c r="Q128" s="68"/>
      <c r="R128" s="63">
        <v>1</v>
      </c>
      <c r="S128" s="63"/>
      <c r="T128" s="63"/>
      <c r="U128" s="63">
        <v>8</v>
      </c>
      <c r="V128" s="63"/>
      <c r="W128"/>
      <c r="X128">
        <f t="shared" ref="X128:X163" si="17">(S128*$S$126)+(T128*$T$126)+(U128*$U$126)+(V128*$V$126)</f>
        <v>196</v>
      </c>
      <c r="Z128" s="10">
        <f>SUM(S128:V128)</f>
        <v>8</v>
      </c>
    </row>
    <row r="129" spans="4:26" x14ac:dyDescent="0.25">
      <c r="D129" s="98" t="s">
        <v>107</v>
      </c>
      <c r="E129" s="70">
        <v>35</v>
      </c>
      <c r="F129" s="63">
        <v>6</v>
      </c>
      <c r="G129" s="63"/>
      <c r="H129" s="63"/>
      <c r="I129" s="63"/>
      <c r="J129" s="68"/>
      <c r="K129" s="68">
        <f t="shared" si="15"/>
        <v>59.400000000000006</v>
      </c>
      <c r="L129" s="68">
        <f t="shared" si="16"/>
        <v>6</v>
      </c>
      <c r="M129" s="100">
        <v>0</v>
      </c>
      <c r="Q129" s="68"/>
      <c r="R129" s="63">
        <v>2</v>
      </c>
      <c r="S129" s="63">
        <v>4</v>
      </c>
      <c r="T129" s="63">
        <v>14</v>
      </c>
      <c r="U129" s="63"/>
      <c r="V129" s="63"/>
      <c r="W129"/>
      <c r="X129">
        <f t="shared" si="17"/>
        <v>361.6</v>
      </c>
      <c r="Z129" s="10">
        <f t="shared" ref="Z129:Z163" si="18">SUM(S129:V129)</f>
        <v>18</v>
      </c>
    </row>
    <row r="130" spans="4:26" ht="14.4" thickBot="1" x14ac:dyDescent="0.3">
      <c r="D130" s="103"/>
      <c r="E130" s="104">
        <v>36</v>
      </c>
      <c r="F130" s="104"/>
      <c r="G130" s="104"/>
      <c r="H130" s="104">
        <v>8</v>
      </c>
      <c r="I130" s="104"/>
      <c r="J130" s="105"/>
      <c r="K130" s="68">
        <f t="shared" si="15"/>
        <v>196</v>
      </c>
      <c r="L130" s="105">
        <f t="shared" si="16"/>
        <v>8</v>
      </c>
      <c r="M130" s="106">
        <v>71.28</v>
      </c>
      <c r="Q130" s="72" t="s">
        <v>107</v>
      </c>
      <c r="R130" s="70">
        <v>3</v>
      </c>
      <c r="S130" s="63"/>
      <c r="T130" s="63">
        <v>8</v>
      </c>
      <c r="U130" s="63"/>
      <c r="V130" s="63"/>
      <c r="W130"/>
      <c r="X130">
        <f t="shared" si="17"/>
        <v>184</v>
      </c>
      <c r="Z130" s="10">
        <f t="shared" si="18"/>
        <v>8</v>
      </c>
    </row>
    <row r="131" spans="4:26" x14ac:dyDescent="0.25">
      <c r="K131" s="10"/>
      <c r="L131" s="10"/>
      <c r="Q131" s="68"/>
      <c r="R131" s="63">
        <v>4</v>
      </c>
      <c r="S131" s="63"/>
      <c r="T131" s="63">
        <v>6</v>
      </c>
      <c r="U131" s="63"/>
      <c r="V131" s="63"/>
      <c r="W131"/>
      <c r="X131">
        <f t="shared" si="17"/>
        <v>138</v>
      </c>
      <c r="Z131" s="10">
        <f t="shared" si="18"/>
        <v>6</v>
      </c>
    </row>
    <row r="132" spans="4:26" x14ac:dyDescent="0.25">
      <c r="D132" s="156"/>
      <c r="E132" s="156"/>
      <c r="F132" s="156"/>
      <c r="G132" s="156"/>
      <c r="H132" s="156"/>
      <c r="I132" s="156"/>
      <c r="K132" s="10"/>
      <c r="L132" s="10"/>
      <c r="Q132" s="68"/>
      <c r="R132" s="63">
        <v>5</v>
      </c>
      <c r="S132" s="63">
        <v>4</v>
      </c>
      <c r="T132" s="63"/>
      <c r="U132" s="63"/>
      <c r="V132" s="63"/>
      <c r="W132"/>
      <c r="X132">
        <f t="shared" si="17"/>
        <v>39.6</v>
      </c>
      <c r="Z132" s="10">
        <f t="shared" si="18"/>
        <v>4</v>
      </c>
    </row>
    <row r="133" spans="4:26" x14ac:dyDescent="0.25">
      <c r="D133" s="157"/>
      <c r="E133" s="157"/>
      <c r="F133" s="157"/>
      <c r="G133" s="157"/>
      <c r="H133" s="157"/>
      <c r="I133" s="157"/>
      <c r="K133" s="10"/>
      <c r="L133" s="10"/>
      <c r="Q133" s="68"/>
      <c r="R133" s="63">
        <v>6</v>
      </c>
      <c r="S133" s="63"/>
      <c r="T133" s="63"/>
      <c r="U133" s="63"/>
      <c r="V133" s="63">
        <v>5</v>
      </c>
      <c r="W133"/>
      <c r="X133">
        <f t="shared" si="17"/>
        <v>195</v>
      </c>
      <c r="Z133" s="10">
        <f t="shared" si="18"/>
        <v>5</v>
      </c>
    </row>
    <row r="134" spans="4:26" x14ac:dyDescent="0.25">
      <c r="D134" s="157"/>
      <c r="E134" s="157"/>
      <c r="F134" s="157"/>
      <c r="G134" s="157"/>
      <c r="H134" s="157"/>
      <c r="I134" s="157"/>
      <c r="K134" s="10"/>
      <c r="L134" s="10"/>
      <c r="Q134" s="68"/>
      <c r="R134" s="63">
        <v>7</v>
      </c>
      <c r="S134" s="63">
        <v>5</v>
      </c>
      <c r="T134" s="63"/>
      <c r="U134" s="63"/>
      <c r="V134" s="63"/>
      <c r="W134"/>
      <c r="X134">
        <f t="shared" si="17"/>
        <v>49.5</v>
      </c>
      <c r="Z134" s="10">
        <f t="shared" si="18"/>
        <v>5</v>
      </c>
    </row>
    <row r="135" spans="4:26" x14ac:dyDescent="0.25">
      <c r="K135" s="10"/>
      <c r="L135" s="10"/>
      <c r="Q135" s="68"/>
      <c r="R135" s="63">
        <v>8</v>
      </c>
      <c r="S135" s="159"/>
      <c r="T135" s="159"/>
      <c r="U135" s="159"/>
      <c r="V135" s="159"/>
      <c r="W135"/>
      <c r="X135">
        <f t="shared" si="17"/>
        <v>0</v>
      </c>
      <c r="Z135" s="10">
        <f t="shared" si="18"/>
        <v>0</v>
      </c>
    </row>
    <row r="136" spans="4:26" x14ac:dyDescent="0.25">
      <c r="K136" s="10"/>
      <c r="L136" s="10"/>
      <c r="Q136" s="72" t="s">
        <v>107</v>
      </c>
      <c r="R136" s="70">
        <v>9</v>
      </c>
      <c r="S136" s="63">
        <v>8</v>
      </c>
      <c r="T136" s="63"/>
      <c r="U136" s="63"/>
      <c r="V136" s="63"/>
      <c r="W136"/>
      <c r="X136">
        <f t="shared" si="17"/>
        <v>79.2</v>
      </c>
      <c r="Z136" s="10">
        <f t="shared" si="18"/>
        <v>8</v>
      </c>
    </row>
    <row r="137" spans="4:26" x14ac:dyDescent="0.25">
      <c r="K137" s="10"/>
      <c r="L137" s="10"/>
      <c r="Q137" s="72" t="s">
        <v>107</v>
      </c>
      <c r="R137" s="70">
        <v>10</v>
      </c>
      <c r="S137" s="63"/>
      <c r="T137" s="63">
        <v>8</v>
      </c>
      <c r="U137" s="63"/>
      <c r="V137" s="63"/>
      <c r="W137"/>
      <c r="X137">
        <f t="shared" si="17"/>
        <v>184</v>
      </c>
      <c r="Z137" s="10">
        <f t="shared" si="18"/>
        <v>8</v>
      </c>
    </row>
    <row r="138" spans="4:26" x14ac:dyDescent="0.25">
      <c r="K138" s="10"/>
      <c r="L138" s="10"/>
      <c r="Q138" s="72" t="s">
        <v>107</v>
      </c>
      <c r="R138" s="70">
        <v>11</v>
      </c>
      <c r="S138" s="63"/>
      <c r="T138" s="63">
        <v>12</v>
      </c>
      <c r="U138" s="63"/>
      <c r="V138" s="63"/>
      <c r="W138"/>
      <c r="X138">
        <f t="shared" si="17"/>
        <v>276</v>
      </c>
      <c r="Z138" s="10">
        <f t="shared" si="18"/>
        <v>12</v>
      </c>
    </row>
    <row r="139" spans="4:26" x14ac:dyDescent="0.25">
      <c r="K139" s="10"/>
      <c r="L139" s="10"/>
      <c r="Q139" s="68"/>
      <c r="R139" s="63">
        <v>12</v>
      </c>
      <c r="S139" s="63">
        <v>8</v>
      </c>
      <c r="T139" s="63"/>
      <c r="U139" s="63"/>
      <c r="V139" s="63"/>
      <c r="W139"/>
      <c r="X139">
        <f t="shared" si="17"/>
        <v>79.2</v>
      </c>
      <c r="Z139" s="10">
        <f t="shared" si="18"/>
        <v>8</v>
      </c>
    </row>
    <row r="140" spans="4:26" x14ac:dyDescent="0.25">
      <c r="K140" s="10"/>
      <c r="L140" s="10"/>
      <c r="Q140" s="68"/>
      <c r="R140" s="63">
        <v>13</v>
      </c>
      <c r="S140" s="63">
        <v>3</v>
      </c>
      <c r="T140" s="63"/>
      <c r="U140" s="63"/>
      <c r="V140" s="63"/>
      <c r="W140"/>
      <c r="X140">
        <f t="shared" si="17"/>
        <v>29.700000000000003</v>
      </c>
      <c r="Z140" s="10">
        <f t="shared" si="18"/>
        <v>3</v>
      </c>
    </row>
    <row r="141" spans="4:26" x14ac:dyDescent="0.25">
      <c r="K141" s="10"/>
      <c r="L141" s="10"/>
      <c r="Q141" s="68"/>
      <c r="R141" s="63">
        <v>14</v>
      </c>
      <c r="S141" s="63"/>
      <c r="T141" s="63">
        <v>10</v>
      </c>
      <c r="U141" s="63"/>
      <c r="V141" s="63"/>
      <c r="W141"/>
      <c r="X141">
        <f t="shared" si="17"/>
        <v>230</v>
      </c>
      <c r="Z141" s="10">
        <f t="shared" si="18"/>
        <v>10</v>
      </c>
    </row>
    <row r="142" spans="4:26" x14ac:dyDescent="0.25">
      <c r="K142" s="10"/>
      <c r="L142" s="10"/>
      <c r="Q142" s="68"/>
      <c r="R142" s="63">
        <v>15</v>
      </c>
      <c r="S142" s="63">
        <v>9</v>
      </c>
      <c r="T142" s="63"/>
      <c r="U142" s="63"/>
      <c r="V142" s="63"/>
      <c r="W142"/>
      <c r="X142">
        <f t="shared" si="17"/>
        <v>89.100000000000009</v>
      </c>
      <c r="Z142" s="10">
        <f t="shared" si="18"/>
        <v>9</v>
      </c>
    </row>
    <row r="143" spans="4:26" x14ac:dyDescent="0.25">
      <c r="K143" s="10"/>
      <c r="L143" s="10"/>
      <c r="Q143" s="68"/>
      <c r="R143" s="63">
        <v>16</v>
      </c>
      <c r="S143" s="63">
        <v>10</v>
      </c>
      <c r="T143" s="63"/>
      <c r="U143" s="63"/>
      <c r="V143" s="63"/>
      <c r="W143"/>
      <c r="X143">
        <f t="shared" si="17"/>
        <v>99</v>
      </c>
      <c r="Z143" s="10">
        <f t="shared" si="18"/>
        <v>10</v>
      </c>
    </row>
    <row r="144" spans="4:26" x14ac:dyDescent="0.25">
      <c r="K144" s="10"/>
      <c r="L144" s="10"/>
      <c r="Q144" s="72" t="s">
        <v>107</v>
      </c>
      <c r="R144" s="70">
        <v>17</v>
      </c>
      <c r="S144" s="63">
        <v>11</v>
      </c>
      <c r="T144" s="63"/>
      <c r="U144" s="63"/>
      <c r="V144" s="63"/>
      <c r="W144"/>
      <c r="X144">
        <f t="shared" si="17"/>
        <v>108.9</v>
      </c>
      <c r="Z144" s="10">
        <f t="shared" si="18"/>
        <v>11</v>
      </c>
    </row>
    <row r="145" spans="11:26" x14ac:dyDescent="0.25">
      <c r="K145" s="10"/>
      <c r="L145" s="10"/>
      <c r="Q145" s="72" t="s">
        <v>107</v>
      </c>
      <c r="R145" s="70">
        <v>18</v>
      </c>
      <c r="S145" s="63">
        <v>8</v>
      </c>
      <c r="T145" s="63"/>
      <c r="U145" s="63"/>
      <c r="V145" s="63"/>
      <c r="W145"/>
      <c r="X145">
        <f t="shared" si="17"/>
        <v>79.2</v>
      </c>
      <c r="Z145" s="10">
        <f t="shared" si="18"/>
        <v>8</v>
      </c>
    </row>
    <row r="146" spans="11:26" x14ac:dyDescent="0.25">
      <c r="K146" s="10"/>
      <c r="L146" s="10"/>
      <c r="Q146" s="68"/>
      <c r="R146" s="63">
        <v>19</v>
      </c>
      <c r="S146" s="63"/>
      <c r="T146" s="63">
        <v>9</v>
      </c>
      <c r="U146" s="63"/>
      <c r="V146" s="63"/>
      <c r="W146"/>
      <c r="X146">
        <f t="shared" si="17"/>
        <v>207</v>
      </c>
      <c r="Z146" s="10">
        <f t="shared" si="18"/>
        <v>9</v>
      </c>
    </row>
    <row r="147" spans="11:26" x14ac:dyDescent="0.25">
      <c r="K147" s="10"/>
      <c r="L147" s="10"/>
      <c r="Q147" s="72" t="s">
        <v>107</v>
      </c>
      <c r="R147" s="70">
        <v>20</v>
      </c>
      <c r="S147" s="63">
        <v>4</v>
      </c>
      <c r="T147" s="63">
        <v>10</v>
      </c>
      <c r="U147" s="63"/>
      <c r="V147" s="63"/>
      <c r="W147"/>
      <c r="X147">
        <f t="shared" si="17"/>
        <v>269.60000000000002</v>
      </c>
      <c r="Z147" s="10">
        <f t="shared" si="18"/>
        <v>14</v>
      </c>
    </row>
    <row r="148" spans="11:26" x14ac:dyDescent="0.25">
      <c r="K148" s="10"/>
      <c r="L148" s="10"/>
      <c r="Q148" s="68"/>
      <c r="R148" s="63">
        <v>21</v>
      </c>
      <c r="S148" s="63">
        <v>6</v>
      </c>
      <c r="T148" s="63"/>
      <c r="U148" s="63"/>
      <c r="V148" s="63"/>
      <c r="W148"/>
      <c r="X148">
        <f t="shared" si="17"/>
        <v>59.400000000000006</v>
      </c>
      <c r="Z148" s="10">
        <f t="shared" si="18"/>
        <v>6</v>
      </c>
    </row>
    <row r="149" spans="11:26" x14ac:dyDescent="0.25">
      <c r="K149" s="10"/>
      <c r="L149" s="10"/>
      <c r="Q149" s="68"/>
      <c r="R149" s="63">
        <v>22</v>
      </c>
      <c r="S149" s="63"/>
      <c r="T149" s="63">
        <v>9</v>
      </c>
      <c r="U149" s="63"/>
      <c r="V149" s="63"/>
      <c r="W149"/>
      <c r="X149">
        <f t="shared" si="17"/>
        <v>207</v>
      </c>
      <c r="Z149" s="10">
        <f t="shared" si="18"/>
        <v>9</v>
      </c>
    </row>
    <row r="150" spans="11:26" x14ac:dyDescent="0.25">
      <c r="K150" s="10"/>
      <c r="L150" s="10"/>
      <c r="Q150" s="68"/>
      <c r="R150" s="63">
        <v>23</v>
      </c>
      <c r="S150" s="63">
        <v>4</v>
      </c>
      <c r="T150" s="63">
        <v>4</v>
      </c>
      <c r="U150" s="63"/>
      <c r="V150" s="63"/>
      <c r="W150"/>
      <c r="X150">
        <f t="shared" si="17"/>
        <v>131.6</v>
      </c>
      <c r="Z150" s="10">
        <f t="shared" si="18"/>
        <v>8</v>
      </c>
    </row>
    <row r="151" spans="11:26" x14ac:dyDescent="0.25">
      <c r="K151" s="10"/>
      <c r="L151" s="10"/>
      <c r="Q151" s="68"/>
      <c r="R151" s="63">
        <v>24</v>
      </c>
      <c r="S151" s="63"/>
      <c r="T151" s="63">
        <v>8</v>
      </c>
      <c r="U151" s="63"/>
      <c r="V151" s="63"/>
      <c r="W151"/>
      <c r="X151">
        <f t="shared" si="17"/>
        <v>184</v>
      </c>
      <c r="Z151" s="10">
        <f t="shared" si="18"/>
        <v>8</v>
      </c>
    </row>
    <row r="152" spans="11:26" x14ac:dyDescent="0.25">
      <c r="K152" s="10"/>
      <c r="L152" s="10"/>
      <c r="Q152" s="68"/>
      <c r="R152" s="63">
        <v>25</v>
      </c>
      <c r="S152" s="63"/>
      <c r="T152" s="63">
        <v>3</v>
      </c>
      <c r="U152" s="63"/>
      <c r="V152" s="63"/>
      <c r="W152"/>
      <c r="X152">
        <f t="shared" si="17"/>
        <v>69</v>
      </c>
      <c r="Z152" s="10">
        <f t="shared" si="18"/>
        <v>3</v>
      </c>
    </row>
    <row r="153" spans="11:26" x14ac:dyDescent="0.25">
      <c r="K153" s="10"/>
      <c r="L153" s="10"/>
      <c r="Q153" s="68"/>
      <c r="R153" s="63">
        <v>26</v>
      </c>
      <c r="S153" s="63">
        <v>7</v>
      </c>
      <c r="T153" s="63"/>
      <c r="U153" s="63"/>
      <c r="V153" s="63"/>
      <c r="W153"/>
      <c r="X153">
        <f t="shared" si="17"/>
        <v>69.3</v>
      </c>
      <c r="Z153" s="10">
        <f t="shared" si="18"/>
        <v>7</v>
      </c>
    </row>
    <row r="154" spans="11:26" x14ac:dyDescent="0.25">
      <c r="K154" s="10"/>
      <c r="L154" s="10"/>
      <c r="Q154" s="68"/>
      <c r="R154" s="63">
        <v>27</v>
      </c>
      <c r="S154" s="63">
        <v>8</v>
      </c>
      <c r="T154" s="63"/>
      <c r="U154" s="63"/>
      <c r="V154" s="63"/>
      <c r="W154"/>
      <c r="X154">
        <f t="shared" si="17"/>
        <v>79.2</v>
      </c>
      <c r="Z154" s="10">
        <f t="shared" si="18"/>
        <v>8</v>
      </c>
    </row>
    <row r="155" spans="11:26" x14ac:dyDescent="0.25">
      <c r="K155" s="10"/>
      <c r="L155" s="10"/>
      <c r="Q155" s="68"/>
      <c r="R155" s="63">
        <v>28</v>
      </c>
      <c r="S155" s="63"/>
      <c r="T155" s="63">
        <v>10</v>
      </c>
      <c r="U155" s="63"/>
      <c r="V155" s="63"/>
      <c r="W155"/>
      <c r="X155">
        <f t="shared" si="17"/>
        <v>230</v>
      </c>
      <c r="Z155" s="10">
        <f t="shared" si="18"/>
        <v>10</v>
      </c>
    </row>
    <row r="156" spans="11:26" x14ac:dyDescent="0.25">
      <c r="K156" s="10"/>
      <c r="L156" s="10"/>
      <c r="Q156" s="68"/>
      <c r="R156" s="63">
        <v>29</v>
      </c>
      <c r="S156" s="63">
        <v>6</v>
      </c>
      <c r="T156" s="63"/>
      <c r="U156" s="63"/>
      <c r="V156" s="63"/>
      <c r="W156"/>
      <c r="X156">
        <f t="shared" si="17"/>
        <v>59.400000000000006</v>
      </c>
      <c r="Z156" s="10">
        <f t="shared" si="18"/>
        <v>6</v>
      </c>
    </row>
    <row r="157" spans="11:26" x14ac:dyDescent="0.25">
      <c r="K157" s="10"/>
      <c r="L157" s="10"/>
      <c r="Q157" s="68"/>
      <c r="R157" s="63">
        <v>30</v>
      </c>
      <c r="S157" s="63"/>
      <c r="T157" s="63">
        <v>10</v>
      </c>
      <c r="U157" s="63"/>
      <c r="V157" s="63"/>
      <c r="W157"/>
      <c r="X157">
        <f t="shared" si="17"/>
        <v>230</v>
      </c>
      <c r="Z157" s="10">
        <f t="shared" si="18"/>
        <v>10</v>
      </c>
    </row>
    <row r="158" spans="11:26" x14ac:dyDescent="0.25">
      <c r="K158" s="10"/>
      <c r="L158" s="10"/>
      <c r="Q158" s="68"/>
      <c r="R158" s="63">
        <v>31</v>
      </c>
      <c r="S158" s="63"/>
      <c r="T158" s="63">
        <v>10</v>
      </c>
      <c r="U158" s="63"/>
      <c r="V158" s="63"/>
      <c r="W158"/>
      <c r="X158">
        <f t="shared" si="17"/>
        <v>230</v>
      </c>
      <c r="Z158" s="10">
        <f t="shared" si="18"/>
        <v>10</v>
      </c>
    </row>
    <row r="159" spans="11:26" x14ac:dyDescent="0.25">
      <c r="K159" s="10"/>
      <c r="L159" s="10"/>
      <c r="Q159" s="68"/>
      <c r="R159" s="63">
        <v>32</v>
      </c>
      <c r="S159" s="63">
        <v>1</v>
      </c>
      <c r="T159" s="63">
        <v>3</v>
      </c>
      <c r="U159" s="63"/>
      <c r="V159" s="63"/>
      <c r="W159"/>
      <c r="X159">
        <f t="shared" si="17"/>
        <v>78.900000000000006</v>
      </c>
      <c r="Z159" s="10">
        <f t="shared" si="18"/>
        <v>4</v>
      </c>
    </row>
    <row r="160" spans="11:26" x14ac:dyDescent="0.25">
      <c r="K160" s="10"/>
      <c r="L160" s="10"/>
      <c r="Q160" s="68"/>
      <c r="R160" s="63">
        <v>33</v>
      </c>
      <c r="S160" s="63">
        <v>1</v>
      </c>
      <c r="T160" s="63">
        <v>10</v>
      </c>
      <c r="U160" s="63"/>
      <c r="V160" s="63"/>
      <c r="W160"/>
      <c r="X160">
        <f t="shared" si="17"/>
        <v>239.9</v>
      </c>
      <c r="Z160" s="10">
        <f t="shared" si="18"/>
        <v>11</v>
      </c>
    </row>
    <row r="161" spans="11:26" x14ac:dyDescent="0.25">
      <c r="K161" s="10"/>
      <c r="L161" s="10"/>
      <c r="Q161" s="68"/>
      <c r="R161" s="63">
        <v>34</v>
      </c>
      <c r="S161" s="63"/>
      <c r="T161" s="63">
        <v>10</v>
      </c>
      <c r="U161" s="63"/>
      <c r="V161" s="63"/>
      <c r="W161"/>
      <c r="X161">
        <f t="shared" si="17"/>
        <v>230</v>
      </c>
      <c r="Z161" s="10">
        <f t="shared" si="18"/>
        <v>10</v>
      </c>
    </row>
    <row r="162" spans="11:26" x14ac:dyDescent="0.25">
      <c r="K162" s="10"/>
      <c r="L162" s="10"/>
      <c r="Q162" s="68" t="s">
        <v>107</v>
      </c>
      <c r="R162" s="70">
        <v>35</v>
      </c>
      <c r="S162" s="63">
        <v>6</v>
      </c>
      <c r="T162" s="63"/>
      <c r="U162" s="63"/>
      <c r="V162" s="63"/>
      <c r="W162"/>
      <c r="X162">
        <f t="shared" si="17"/>
        <v>59.400000000000006</v>
      </c>
      <c r="Z162" s="10">
        <f t="shared" si="18"/>
        <v>6</v>
      </c>
    </row>
    <row r="163" spans="11:26" x14ac:dyDescent="0.25">
      <c r="K163" s="10"/>
      <c r="L163" s="10"/>
      <c r="Q163" s="68"/>
      <c r="R163" s="63">
        <v>36</v>
      </c>
      <c r="S163" s="63"/>
      <c r="T163" s="63"/>
      <c r="U163" s="63">
        <v>8</v>
      </c>
      <c r="V163" s="63"/>
      <c r="W163"/>
      <c r="X163">
        <f t="shared" si="17"/>
        <v>196</v>
      </c>
      <c r="Z163" s="10">
        <f t="shared" si="18"/>
        <v>8</v>
      </c>
    </row>
    <row r="164" spans="11:26" x14ac:dyDescent="0.25">
      <c r="K164" s="10"/>
      <c r="L164" s="10"/>
    </row>
    <row r="165" spans="11:26" x14ac:dyDescent="0.25">
      <c r="K165" s="10"/>
      <c r="L165" s="10"/>
    </row>
    <row r="166" spans="11:26" x14ac:dyDescent="0.25">
      <c r="K166" s="10"/>
      <c r="L166" s="10"/>
    </row>
    <row r="167" spans="11:26" x14ac:dyDescent="0.25">
      <c r="K167" s="10"/>
      <c r="L167" s="10"/>
    </row>
    <row r="168" spans="11:26" x14ac:dyDescent="0.25">
      <c r="K168" s="10"/>
      <c r="L168" s="10"/>
    </row>
    <row r="169" spans="11:26" x14ac:dyDescent="0.25">
      <c r="K169" s="10"/>
      <c r="L169" s="10"/>
    </row>
    <row r="170" spans="11:26" x14ac:dyDescent="0.25">
      <c r="K170" s="10"/>
      <c r="L170" s="10"/>
    </row>
    <row r="171" spans="11:26" x14ac:dyDescent="0.25">
      <c r="K171" s="10"/>
      <c r="L171" s="10"/>
    </row>
    <row r="172" spans="11:26" x14ac:dyDescent="0.25">
      <c r="K172" s="10"/>
      <c r="L172" s="10"/>
    </row>
    <row r="173" spans="11:26" x14ac:dyDescent="0.25">
      <c r="K173" s="10"/>
      <c r="L173" s="10"/>
    </row>
    <row r="174" spans="11:26" x14ac:dyDescent="0.25">
      <c r="K174" s="10"/>
      <c r="L174" s="10"/>
    </row>
    <row r="175" spans="11:26" x14ac:dyDescent="0.25">
      <c r="K175" s="10"/>
      <c r="L175" s="10"/>
    </row>
    <row r="176" spans="11:26" x14ac:dyDescent="0.25">
      <c r="K176" s="10"/>
      <c r="L176" s="10"/>
    </row>
    <row r="177" spans="11:12" x14ac:dyDescent="0.25">
      <c r="K177" s="10"/>
      <c r="L177" s="10"/>
    </row>
    <row r="178" spans="11:12" x14ac:dyDescent="0.25">
      <c r="K178" s="10"/>
      <c r="L178" s="10"/>
    </row>
    <row r="179" spans="11:12" x14ac:dyDescent="0.25">
      <c r="K179" s="10"/>
      <c r="L179" s="10"/>
    </row>
    <row r="180" spans="11:12" x14ac:dyDescent="0.25">
      <c r="K180" s="10"/>
      <c r="L180" s="10"/>
    </row>
    <row r="181" spans="11:12" x14ac:dyDescent="0.25">
      <c r="K181" s="10"/>
      <c r="L181" s="10"/>
    </row>
    <row r="182" spans="11:12" x14ac:dyDescent="0.25">
      <c r="K182" s="10"/>
      <c r="L182" s="10"/>
    </row>
    <row r="183" spans="11:12" x14ac:dyDescent="0.25">
      <c r="K183" s="10"/>
      <c r="L183" s="10"/>
    </row>
    <row r="184" spans="11:12" x14ac:dyDescent="0.25">
      <c r="K184" s="10"/>
      <c r="L184" s="10"/>
    </row>
    <row r="185" spans="11:12" x14ac:dyDescent="0.25">
      <c r="K185" s="10"/>
      <c r="L185" s="10"/>
    </row>
    <row r="186" spans="11:12" x14ac:dyDescent="0.25">
      <c r="K186" s="10"/>
      <c r="L186" s="10"/>
    </row>
    <row r="187" spans="11:12" x14ac:dyDescent="0.25">
      <c r="K187" s="10"/>
      <c r="L187" s="10"/>
    </row>
    <row r="188" spans="11:12" x14ac:dyDescent="0.25">
      <c r="K188" s="10"/>
      <c r="L188" s="10"/>
    </row>
    <row r="189" spans="11:12" x14ac:dyDescent="0.25">
      <c r="K189" s="10"/>
      <c r="L189" s="10"/>
    </row>
    <row r="190" spans="11:12" x14ac:dyDescent="0.25">
      <c r="K190" s="10"/>
      <c r="L190" s="10"/>
    </row>
    <row r="191" spans="11:12" x14ac:dyDescent="0.25">
      <c r="K191" s="10"/>
      <c r="L191" s="10"/>
    </row>
    <row r="192" spans="11:12" x14ac:dyDescent="0.25">
      <c r="K192" s="10"/>
      <c r="L192" s="10"/>
    </row>
    <row r="193" spans="11:12" x14ac:dyDescent="0.25">
      <c r="K193" s="10"/>
      <c r="L193" s="10"/>
    </row>
    <row r="194" spans="11:12" x14ac:dyDescent="0.25">
      <c r="K194" s="10"/>
      <c r="L194" s="10"/>
    </row>
    <row r="195" spans="11:12" x14ac:dyDescent="0.25">
      <c r="K195" s="10"/>
      <c r="L195" s="10"/>
    </row>
    <row r="196" spans="11:12" x14ac:dyDescent="0.25">
      <c r="K196" s="10"/>
      <c r="L196" s="10"/>
    </row>
    <row r="197" spans="11:12" x14ac:dyDescent="0.25">
      <c r="K197" s="10"/>
      <c r="L197" s="10"/>
    </row>
    <row r="198" spans="11:12" x14ac:dyDescent="0.25">
      <c r="K198" s="10"/>
      <c r="L198" s="10"/>
    </row>
    <row r="199" spans="11:12" x14ac:dyDescent="0.25">
      <c r="K199" s="10"/>
      <c r="L199" s="10"/>
    </row>
    <row r="200" spans="11:12" x14ac:dyDescent="0.25">
      <c r="K200" s="10"/>
      <c r="L200" s="10"/>
    </row>
    <row r="201" spans="11:12" x14ac:dyDescent="0.25">
      <c r="K201" s="10"/>
      <c r="L201" s="10"/>
    </row>
    <row r="202" spans="11:12" x14ac:dyDescent="0.25">
      <c r="K202" s="10"/>
      <c r="L202" s="10"/>
    </row>
    <row r="203" spans="11:12" x14ac:dyDescent="0.25">
      <c r="K203" s="10"/>
      <c r="L203" s="10"/>
    </row>
    <row r="204" spans="11:12" x14ac:dyDescent="0.25">
      <c r="K204" s="10"/>
      <c r="L204" s="10"/>
    </row>
    <row r="205" spans="11:12" x14ac:dyDescent="0.25">
      <c r="K205" s="10"/>
      <c r="L205" s="10"/>
    </row>
    <row r="206" spans="11:12" x14ac:dyDescent="0.25">
      <c r="K206" s="10"/>
      <c r="L206" s="10"/>
    </row>
    <row r="207" spans="11:12" x14ac:dyDescent="0.25">
      <c r="K207" s="10"/>
      <c r="L207" s="10"/>
    </row>
    <row r="208" spans="11:12" x14ac:dyDescent="0.25">
      <c r="K208" s="10"/>
      <c r="L208" s="10"/>
    </row>
    <row r="209" spans="11:12" x14ac:dyDescent="0.25">
      <c r="K209" s="10"/>
      <c r="L209" s="10"/>
    </row>
    <row r="210" spans="11:12" x14ac:dyDescent="0.25">
      <c r="K210" s="10"/>
      <c r="L210" s="10"/>
    </row>
    <row r="211" spans="11:12" x14ac:dyDescent="0.25">
      <c r="K211" s="10"/>
      <c r="L211" s="10"/>
    </row>
    <row r="212" spans="11:12" x14ac:dyDescent="0.25">
      <c r="K212" s="10"/>
      <c r="L212" s="10"/>
    </row>
  </sheetData>
  <mergeCells count="22">
    <mergeCell ref="A1:E1"/>
    <mergeCell ref="F1:J1"/>
    <mergeCell ref="M1:O1"/>
    <mergeCell ref="P1:U1"/>
    <mergeCell ref="A2:J4"/>
    <mergeCell ref="M2:U4"/>
    <mergeCell ref="A5:J5"/>
    <mergeCell ref="K5:L44"/>
    <mergeCell ref="M5:U5"/>
    <mergeCell ref="C6:F6"/>
    <mergeCell ref="G6:H6"/>
    <mergeCell ref="I6:J6"/>
    <mergeCell ref="N6:R6"/>
    <mergeCell ref="T6:U6"/>
    <mergeCell ref="A8:J8"/>
    <mergeCell ref="M8:U8"/>
    <mergeCell ref="D132:I132"/>
    <mergeCell ref="D133:I134"/>
    <mergeCell ref="S135:V135"/>
    <mergeCell ref="Q47:S48"/>
    <mergeCell ref="D50:I52"/>
    <mergeCell ref="F102:I102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4F88-FF0E-4045-88F5-29E81806C911}">
  <dimension ref="A1:U204"/>
  <sheetViews>
    <sheetView topLeftCell="A61" zoomScale="95" zoomScaleNormal="95" workbookViewId="0">
      <selection activeCell="F22" sqref="F22"/>
    </sheetView>
  </sheetViews>
  <sheetFormatPr defaultColWidth="9" defaultRowHeight="13.8" x14ac:dyDescent="0.25"/>
  <cols>
    <col min="1" max="1" width="8.296875" style="10" bestFit="1" customWidth="1"/>
    <col min="2" max="2" width="29.09765625" style="10" customWidth="1"/>
    <col min="3" max="3" width="7.5" style="10" bestFit="1" customWidth="1"/>
    <col min="4" max="4" width="13.19921875" style="10" customWidth="1"/>
    <col min="5" max="5" width="13" style="10" customWidth="1"/>
    <col min="6" max="6" width="14.296875" style="10" customWidth="1"/>
    <col min="7" max="7" width="12" style="10" customWidth="1"/>
    <col min="8" max="8" width="15.8984375" style="10" customWidth="1"/>
    <col min="9" max="9" width="12.19921875" style="10" customWidth="1"/>
    <col min="10" max="10" width="9.296875" style="10" bestFit="1" customWidth="1"/>
    <col min="11" max="11" width="3.8984375" style="11" bestFit="1" customWidth="1"/>
    <col min="12" max="12" width="29.09765625" style="11" bestFit="1" customWidth="1"/>
    <col min="13" max="13" width="18.69921875" style="10" customWidth="1"/>
    <col min="14" max="14" width="8.69921875" style="10" customWidth="1"/>
    <col min="15" max="15" width="13" style="10" customWidth="1"/>
    <col min="16" max="16" width="11.296875" style="10" customWidth="1"/>
    <col min="17" max="17" width="10.296875" style="10" customWidth="1"/>
    <col min="18" max="18" width="12.796875" style="10" customWidth="1"/>
    <col min="19" max="19" width="16.19921875" style="10" bestFit="1" customWidth="1"/>
    <col min="20" max="20" width="13" style="10" customWidth="1"/>
    <col min="21" max="21" width="12.09765625" style="10" customWidth="1"/>
    <col min="22" max="16384" width="9" style="10"/>
  </cols>
  <sheetData>
    <row r="1" spans="1:21" ht="15" customHeight="1" thickTop="1" thickBot="1" x14ac:dyDescent="0.3">
      <c r="A1" s="146" t="s">
        <v>28</v>
      </c>
      <c r="B1" s="147"/>
      <c r="C1" s="147"/>
      <c r="D1" s="147"/>
      <c r="E1" s="147"/>
      <c r="F1" s="148" t="s">
        <v>27</v>
      </c>
      <c r="G1" s="148"/>
      <c r="H1" s="148"/>
      <c r="I1" s="148"/>
      <c r="J1" s="149"/>
      <c r="K1" s="36"/>
      <c r="L1" s="2"/>
      <c r="M1" s="150" t="s">
        <v>0</v>
      </c>
      <c r="N1" s="150"/>
      <c r="O1" s="150"/>
      <c r="P1" s="151" t="s">
        <v>29</v>
      </c>
      <c r="Q1" s="151"/>
      <c r="R1" s="151"/>
      <c r="S1" s="151"/>
      <c r="T1" s="151"/>
      <c r="U1" s="151"/>
    </row>
    <row r="2" spans="1:21" ht="33.75" customHeight="1" thickTop="1" thickBot="1" x14ac:dyDescent="0.3">
      <c r="A2" s="152"/>
      <c r="B2" s="153"/>
      <c r="C2" s="153"/>
      <c r="D2" s="153"/>
      <c r="E2" s="153"/>
      <c r="F2" s="153"/>
      <c r="G2" s="153"/>
      <c r="H2" s="153"/>
      <c r="I2" s="153"/>
      <c r="J2" s="154"/>
      <c r="K2" s="37"/>
      <c r="L2" s="9"/>
      <c r="M2" s="153"/>
      <c r="N2" s="153"/>
      <c r="O2" s="153"/>
      <c r="P2" s="153"/>
      <c r="Q2" s="153"/>
      <c r="R2" s="153"/>
      <c r="S2" s="153"/>
      <c r="T2" s="153"/>
      <c r="U2" s="153"/>
    </row>
    <row r="3" spans="1:21" ht="51.75" customHeight="1" thickTop="1" thickBot="1" x14ac:dyDescent="0.3">
      <c r="A3" s="152"/>
      <c r="B3" s="153"/>
      <c r="C3" s="153"/>
      <c r="D3" s="153"/>
      <c r="E3" s="153"/>
      <c r="F3" s="153"/>
      <c r="G3" s="153"/>
      <c r="H3" s="153"/>
      <c r="I3" s="153"/>
      <c r="J3" s="154"/>
      <c r="K3" s="37"/>
      <c r="L3" s="9"/>
      <c r="M3" s="153"/>
      <c r="N3" s="153"/>
      <c r="O3" s="153"/>
      <c r="P3" s="153"/>
      <c r="Q3" s="153"/>
      <c r="R3" s="153"/>
      <c r="S3" s="153"/>
      <c r="T3" s="153"/>
      <c r="U3" s="153"/>
    </row>
    <row r="4" spans="1:21" ht="21.75" customHeight="1" thickTop="1" thickBot="1" x14ac:dyDescent="0.3">
      <c r="A4" s="152"/>
      <c r="B4" s="153"/>
      <c r="C4" s="153"/>
      <c r="D4" s="153"/>
      <c r="E4" s="153"/>
      <c r="F4" s="153"/>
      <c r="G4" s="153"/>
      <c r="H4" s="153"/>
      <c r="I4" s="153"/>
      <c r="J4" s="154"/>
      <c r="K4" s="37"/>
      <c r="L4" s="9"/>
      <c r="M4" s="155"/>
      <c r="N4" s="155"/>
      <c r="O4" s="155"/>
      <c r="P4" s="155"/>
      <c r="Q4" s="155"/>
      <c r="R4" s="155"/>
      <c r="S4" s="155"/>
      <c r="T4" s="155"/>
      <c r="U4" s="155"/>
    </row>
    <row r="5" spans="1:21" ht="39.6" customHeight="1" thickTop="1" thickBot="1" x14ac:dyDescent="0.3">
      <c r="A5" s="134" t="s">
        <v>1</v>
      </c>
      <c r="B5" s="135"/>
      <c r="C5" s="135"/>
      <c r="D5" s="135"/>
      <c r="E5" s="135"/>
      <c r="F5" s="135"/>
      <c r="G5" s="135"/>
      <c r="H5" s="135"/>
      <c r="I5" s="135"/>
      <c r="J5" s="136"/>
      <c r="K5" s="119"/>
      <c r="L5" s="119"/>
      <c r="M5" s="137" t="s">
        <v>2</v>
      </c>
      <c r="N5" s="138"/>
      <c r="O5" s="138"/>
      <c r="P5" s="138"/>
      <c r="Q5" s="138"/>
      <c r="R5" s="138"/>
      <c r="S5" s="138"/>
      <c r="T5" s="138"/>
      <c r="U5" s="139"/>
    </row>
    <row r="6" spans="1:21" ht="16.8" thickTop="1" thickBot="1" x14ac:dyDescent="0.3">
      <c r="A6" s="31" t="s">
        <v>3</v>
      </c>
      <c r="B6" s="1"/>
      <c r="C6" s="140" t="s">
        <v>4</v>
      </c>
      <c r="D6" s="140"/>
      <c r="E6" s="140"/>
      <c r="F6" s="140"/>
      <c r="G6" s="140" t="s">
        <v>5</v>
      </c>
      <c r="H6" s="140"/>
      <c r="I6" s="140" t="s">
        <v>6</v>
      </c>
      <c r="J6" s="141"/>
      <c r="K6" s="120"/>
      <c r="L6" s="120"/>
      <c r="M6" s="31" t="s">
        <v>3</v>
      </c>
      <c r="N6" s="140" t="s">
        <v>7</v>
      </c>
      <c r="O6" s="140"/>
      <c r="P6" s="140"/>
      <c r="Q6" s="140"/>
      <c r="R6" s="140"/>
      <c r="S6" s="1" t="s">
        <v>8</v>
      </c>
      <c r="T6" s="140" t="s">
        <v>6</v>
      </c>
      <c r="U6" s="141"/>
    </row>
    <row r="7" spans="1:21" ht="42.6" thickTop="1" thickBot="1" x14ac:dyDescent="0.3">
      <c r="A7" s="38" t="s">
        <v>9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  <c r="G7" s="2" t="s">
        <v>15</v>
      </c>
      <c r="H7" s="2" t="s">
        <v>16</v>
      </c>
      <c r="I7" s="2" t="s">
        <v>17</v>
      </c>
      <c r="J7" s="33" t="s">
        <v>18</v>
      </c>
      <c r="K7" s="120"/>
      <c r="L7" s="120"/>
      <c r="M7" s="32" t="s">
        <v>19</v>
      </c>
      <c r="N7" s="3" t="s">
        <v>20</v>
      </c>
      <c r="O7" s="2" t="s">
        <v>21</v>
      </c>
      <c r="P7" s="3" t="s">
        <v>22</v>
      </c>
      <c r="Q7" s="3" t="s">
        <v>23</v>
      </c>
      <c r="R7" s="3" t="s">
        <v>24</v>
      </c>
      <c r="S7" s="2" t="s">
        <v>30</v>
      </c>
      <c r="T7" s="3" t="s">
        <v>25</v>
      </c>
      <c r="U7" s="33" t="s">
        <v>18</v>
      </c>
    </row>
    <row r="8" spans="1:21" ht="18" customHeight="1" thickTop="1" x14ac:dyDescent="0.25">
      <c r="A8" s="131" t="s">
        <v>42</v>
      </c>
      <c r="B8" s="132"/>
      <c r="C8" s="132"/>
      <c r="D8" s="132"/>
      <c r="E8" s="132"/>
      <c r="F8" s="132"/>
      <c r="G8" s="132"/>
      <c r="H8" s="132"/>
      <c r="I8" s="132"/>
      <c r="J8" s="133"/>
      <c r="K8" s="120"/>
      <c r="L8" s="120"/>
      <c r="M8" s="131" t="s">
        <v>42</v>
      </c>
      <c r="N8" s="132"/>
      <c r="O8" s="132"/>
      <c r="P8" s="132"/>
      <c r="Q8" s="132"/>
      <c r="R8" s="132"/>
      <c r="S8" s="132"/>
      <c r="T8" s="132"/>
      <c r="U8" s="133"/>
    </row>
    <row r="9" spans="1:21" ht="18" customHeight="1" x14ac:dyDescent="0.25">
      <c r="A9" s="39">
        <v>1</v>
      </c>
      <c r="B9" s="28" t="s">
        <v>60</v>
      </c>
      <c r="C9" s="28">
        <f>1500*1.25</f>
        <v>1875</v>
      </c>
      <c r="D9" s="28">
        <f t="shared" ref="D9:D60" si="0">C9*0.9</f>
        <v>1687.5</v>
      </c>
      <c r="E9" s="28">
        <v>220</v>
      </c>
      <c r="F9" s="28">
        <f>D9/E9</f>
        <v>7.6704545454545459</v>
      </c>
      <c r="G9" s="28">
        <f>I70</f>
        <v>166.70000000000002</v>
      </c>
      <c r="H9" s="28">
        <v>7.66</v>
      </c>
      <c r="I9" s="28">
        <f>(2*F9*H9*G9*100)/(E9*1000)</f>
        <v>8.9041565082644638</v>
      </c>
      <c r="J9" s="40" t="s">
        <v>26</v>
      </c>
      <c r="K9" s="120"/>
      <c r="L9" s="120"/>
      <c r="M9" s="34" t="s">
        <v>34</v>
      </c>
      <c r="N9" s="4">
        <v>11.6</v>
      </c>
      <c r="O9" s="4">
        <f t="shared" ref="O9:O43" si="1">(0.79*N9*N9)</f>
        <v>106.30239999999999</v>
      </c>
      <c r="P9" s="4">
        <v>0</v>
      </c>
      <c r="Q9" s="4">
        <v>0</v>
      </c>
      <c r="R9" s="4">
        <f t="shared" ref="R9:R43" si="2">SUM(O9:Q9)</f>
        <v>106.30239999999999</v>
      </c>
      <c r="S9" s="4">
        <v>352.81</v>
      </c>
      <c r="T9" s="4">
        <f>(R9/S9)*100</f>
        <v>30.130211728692498</v>
      </c>
      <c r="U9" s="35" t="s">
        <v>26</v>
      </c>
    </row>
    <row r="10" spans="1:21" ht="18" customHeight="1" x14ac:dyDescent="0.25">
      <c r="A10" s="39">
        <v>2</v>
      </c>
      <c r="B10" s="28" t="s">
        <v>60</v>
      </c>
      <c r="C10" s="28">
        <f t="shared" ref="C10:C60" si="3">1500*1.25</f>
        <v>1875</v>
      </c>
      <c r="D10" s="28">
        <f t="shared" si="0"/>
        <v>1687.5</v>
      </c>
      <c r="E10" s="28">
        <v>220</v>
      </c>
      <c r="F10" s="28">
        <f t="shared" ref="F10:F60" si="4">D10/E10</f>
        <v>7.6704545454545459</v>
      </c>
      <c r="G10" s="28">
        <f t="shared" ref="G10:G20" si="5">I71</f>
        <v>125.30000000000001</v>
      </c>
      <c r="H10" s="28">
        <v>7.66</v>
      </c>
      <c r="I10" s="28">
        <f t="shared" ref="I10:I43" si="6">(2*F10*H10*G10*100)/(E10*1000)</f>
        <v>6.6928063016528938</v>
      </c>
      <c r="J10" s="40" t="s">
        <v>26</v>
      </c>
      <c r="K10" s="120"/>
      <c r="L10" s="120"/>
      <c r="M10" s="34" t="s">
        <v>35</v>
      </c>
      <c r="N10" s="4">
        <v>11.6</v>
      </c>
      <c r="O10" s="4">
        <f t="shared" si="1"/>
        <v>106.30239999999999</v>
      </c>
      <c r="P10" s="4">
        <v>0</v>
      </c>
      <c r="Q10" s="4">
        <v>0</v>
      </c>
      <c r="R10" s="4">
        <f t="shared" si="2"/>
        <v>106.30239999999999</v>
      </c>
      <c r="S10" s="4">
        <v>352.81</v>
      </c>
      <c r="T10" s="4">
        <f t="shared" ref="T10:T43" si="7">(R10/S10)*100</f>
        <v>30.130211728692498</v>
      </c>
      <c r="U10" s="35" t="s">
        <v>26</v>
      </c>
    </row>
    <row r="11" spans="1:21" ht="18" customHeight="1" x14ac:dyDescent="0.25">
      <c r="A11" s="39">
        <v>3</v>
      </c>
      <c r="B11" s="28" t="s">
        <v>60</v>
      </c>
      <c r="C11" s="28">
        <f t="shared" si="3"/>
        <v>1875</v>
      </c>
      <c r="D11" s="28">
        <f t="shared" si="0"/>
        <v>1687.5</v>
      </c>
      <c r="E11" s="28">
        <v>220</v>
      </c>
      <c r="F11" s="28">
        <f t="shared" si="4"/>
        <v>7.6704545454545459</v>
      </c>
      <c r="G11" s="28">
        <f t="shared" si="5"/>
        <v>155.1</v>
      </c>
      <c r="H11" s="28">
        <v>7.66</v>
      </c>
      <c r="I11" s="28">
        <f t="shared" si="6"/>
        <v>8.2845511363636355</v>
      </c>
      <c r="J11" s="40" t="s">
        <v>26</v>
      </c>
      <c r="K11" s="120"/>
      <c r="L11" s="120"/>
      <c r="M11" s="34" t="s">
        <v>36</v>
      </c>
      <c r="N11" s="4">
        <v>11.6</v>
      </c>
      <c r="O11" s="4">
        <f t="shared" si="1"/>
        <v>106.30239999999999</v>
      </c>
      <c r="P11" s="4">
        <v>0</v>
      </c>
      <c r="Q11" s="4">
        <v>0</v>
      </c>
      <c r="R11" s="4">
        <f t="shared" si="2"/>
        <v>106.30239999999999</v>
      </c>
      <c r="S11" s="4">
        <v>352.81</v>
      </c>
      <c r="T11" s="4">
        <f t="shared" si="7"/>
        <v>30.130211728692498</v>
      </c>
      <c r="U11" s="35" t="s">
        <v>26</v>
      </c>
    </row>
    <row r="12" spans="1:21" ht="18" customHeight="1" x14ac:dyDescent="0.25">
      <c r="A12" s="39">
        <v>4</v>
      </c>
      <c r="B12" s="28" t="s">
        <v>60</v>
      </c>
      <c r="C12" s="28">
        <f t="shared" si="3"/>
        <v>1875</v>
      </c>
      <c r="D12" s="28">
        <f t="shared" si="0"/>
        <v>1687.5</v>
      </c>
      <c r="E12" s="28">
        <v>220</v>
      </c>
      <c r="F12" s="28">
        <f t="shared" si="4"/>
        <v>7.6704545454545459</v>
      </c>
      <c r="G12" s="28">
        <f t="shared" si="5"/>
        <v>161.1</v>
      </c>
      <c r="H12" s="28">
        <v>7.66</v>
      </c>
      <c r="I12" s="28">
        <f t="shared" si="6"/>
        <v>8.6050366735537196</v>
      </c>
      <c r="J12" s="40" t="s">
        <v>26</v>
      </c>
      <c r="K12" s="120"/>
      <c r="L12" s="120"/>
      <c r="M12" s="34" t="s">
        <v>37</v>
      </c>
      <c r="N12" s="4">
        <v>11.6</v>
      </c>
      <c r="O12" s="4">
        <f t="shared" si="1"/>
        <v>106.30239999999999</v>
      </c>
      <c r="P12" s="4">
        <v>0</v>
      </c>
      <c r="Q12" s="4">
        <v>0</v>
      </c>
      <c r="R12" s="4">
        <f t="shared" si="2"/>
        <v>106.30239999999999</v>
      </c>
      <c r="S12" s="4">
        <v>352.81</v>
      </c>
      <c r="T12" s="4">
        <f t="shared" si="7"/>
        <v>30.130211728692498</v>
      </c>
      <c r="U12" s="35" t="s">
        <v>26</v>
      </c>
    </row>
    <row r="13" spans="1:21" ht="18" customHeight="1" x14ac:dyDescent="0.25">
      <c r="A13" s="39">
        <v>5</v>
      </c>
      <c r="B13" s="28" t="s">
        <v>60</v>
      </c>
      <c r="C13" s="28">
        <f t="shared" si="3"/>
        <v>1875</v>
      </c>
      <c r="D13" s="28">
        <f t="shared" si="0"/>
        <v>1687.5</v>
      </c>
      <c r="E13" s="28">
        <v>220</v>
      </c>
      <c r="F13" s="28">
        <f t="shared" si="4"/>
        <v>7.6704545454545459</v>
      </c>
      <c r="G13" s="28">
        <f t="shared" si="5"/>
        <v>139.1</v>
      </c>
      <c r="H13" s="28">
        <v>7.66</v>
      </c>
      <c r="I13" s="28">
        <f t="shared" si="6"/>
        <v>7.4299230371900826</v>
      </c>
      <c r="J13" s="40" t="s">
        <v>26</v>
      </c>
      <c r="K13" s="120"/>
      <c r="L13" s="120"/>
      <c r="M13" s="34" t="s">
        <v>38</v>
      </c>
      <c r="N13" s="4">
        <v>11.6</v>
      </c>
      <c r="O13" s="4">
        <f t="shared" si="1"/>
        <v>106.30239999999999</v>
      </c>
      <c r="P13" s="4">
        <v>0</v>
      </c>
      <c r="Q13" s="4">
        <v>0</v>
      </c>
      <c r="R13" s="4">
        <f t="shared" si="2"/>
        <v>106.30239999999999</v>
      </c>
      <c r="S13" s="4">
        <v>352.81</v>
      </c>
      <c r="T13" s="4">
        <f t="shared" si="7"/>
        <v>30.130211728692498</v>
      </c>
      <c r="U13" s="35" t="s">
        <v>26</v>
      </c>
    </row>
    <row r="14" spans="1:21" ht="18" customHeight="1" x14ac:dyDescent="0.25">
      <c r="A14" s="39">
        <v>6</v>
      </c>
      <c r="B14" s="28" t="s">
        <v>60</v>
      </c>
      <c r="C14" s="28">
        <f t="shared" si="3"/>
        <v>1875</v>
      </c>
      <c r="D14" s="28">
        <f t="shared" si="0"/>
        <v>1687.5</v>
      </c>
      <c r="E14" s="28">
        <v>220</v>
      </c>
      <c r="F14" s="28">
        <f t="shared" si="4"/>
        <v>7.6704545454545459</v>
      </c>
      <c r="G14" s="28">
        <f t="shared" si="5"/>
        <v>120.70000000000002</v>
      </c>
      <c r="H14" s="28">
        <v>7.66</v>
      </c>
      <c r="I14" s="28">
        <f t="shared" si="6"/>
        <v>6.4471007231404975</v>
      </c>
      <c r="J14" s="40" t="s">
        <v>26</v>
      </c>
      <c r="K14" s="120"/>
      <c r="L14" s="120"/>
      <c r="M14" s="34" t="s">
        <v>39</v>
      </c>
      <c r="N14" s="4">
        <v>11.6</v>
      </c>
      <c r="O14" s="4">
        <f t="shared" si="1"/>
        <v>106.30239999999999</v>
      </c>
      <c r="P14" s="4">
        <v>0</v>
      </c>
      <c r="Q14" s="4">
        <v>0</v>
      </c>
      <c r="R14" s="4">
        <f t="shared" si="2"/>
        <v>106.30239999999999</v>
      </c>
      <c r="S14" s="4">
        <v>352.81</v>
      </c>
      <c r="T14" s="4">
        <f t="shared" si="7"/>
        <v>30.130211728692498</v>
      </c>
      <c r="U14" s="35" t="s">
        <v>26</v>
      </c>
    </row>
    <row r="15" spans="1:21" ht="18" customHeight="1" x14ac:dyDescent="0.25">
      <c r="A15" s="39">
        <v>7</v>
      </c>
      <c r="B15" s="28" t="s">
        <v>60</v>
      </c>
      <c r="C15" s="28">
        <f t="shared" si="3"/>
        <v>1875</v>
      </c>
      <c r="D15" s="28">
        <f t="shared" si="0"/>
        <v>1687.5</v>
      </c>
      <c r="E15" s="28">
        <v>220</v>
      </c>
      <c r="F15" s="28">
        <f t="shared" si="4"/>
        <v>7.6704545454545459</v>
      </c>
      <c r="G15" s="28">
        <f t="shared" si="5"/>
        <v>159.9</v>
      </c>
      <c r="H15" s="28">
        <v>7.66</v>
      </c>
      <c r="I15" s="28">
        <f t="shared" si="6"/>
        <v>8.5409395661157035</v>
      </c>
      <c r="J15" s="40" t="s">
        <v>26</v>
      </c>
      <c r="K15" s="120"/>
      <c r="L15" s="120"/>
      <c r="M15" s="34" t="s">
        <v>40</v>
      </c>
      <c r="N15" s="4">
        <v>11.6</v>
      </c>
      <c r="O15" s="4">
        <f t="shared" si="1"/>
        <v>106.30239999999999</v>
      </c>
      <c r="P15" s="4">
        <v>0</v>
      </c>
      <c r="Q15" s="4">
        <v>0</v>
      </c>
      <c r="R15" s="4">
        <f t="shared" si="2"/>
        <v>106.30239999999999</v>
      </c>
      <c r="S15" s="4">
        <v>352.81</v>
      </c>
      <c r="T15" s="4">
        <f t="shared" si="7"/>
        <v>30.130211728692498</v>
      </c>
      <c r="U15" s="35" t="s">
        <v>26</v>
      </c>
    </row>
    <row r="16" spans="1:21" ht="18" customHeight="1" x14ac:dyDescent="0.25">
      <c r="A16" s="39">
        <v>8</v>
      </c>
      <c r="B16" s="28" t="s">
        <v>60</v>
      </c>
      <c r="C16" s="28">
        <f t="shared" si="3"/>
        <v>1875</v>
      </c>
      <c r="D16" s="28">
        <f t="shared" si="0"/>
        <v>1687.5</v>
      </c>
      <c r="E16" s="28">
        <v>220</v>
      </c>
      <c r="F16" s="28">
        <f t="shared" si="4"/>
        <v>7.6704545454545459</v>
      </c>
      <c r="G16" s="28">
        <f t="shared" si="5"/>
        <v>106.7</v>
      </c>
      <c r="H16" s="28">
        <v>7.66</v>
      </c>
      <c r="I16" s="28">
        <f t="shared" si="6"/>
        <v>5.699301136363637</v>
      </c>
      <c r="J16" s="40" t="s">
        <v>26</v>
      </c>
      <c r="K16" s="120"/>
      <c r="L16" s="120"/>
      <c r="M16" s="34" t="s">
        <v>41</v>
      </c>
      <c r="N16" s="4">
        <v>11.6</v>
      </c>
      <c r="O16" s="4">
        <f t="shared" si="1"/>
        <v>106.30239999999999</v>
      </c>
      <c r="P16" s="4">
        <v>0</v>
      </c>
      <c r="Q16" s="4">
        <v>0</v>
      </c>
      <c r="R16" s="4">
        <f t="shared" si="2"/>
        <v>106.30239999999999</v>
      </c>
      <c r="S16" s="4">
        <v>352.81</v>
      </c>
      <c r="T16" s="4">
        <f t="shared" si="7"/>
        <v>30.130211728692498</v>
      </c>
      <c r="U16" s="35" t="s">
        <v>26</v>
      </c>
    </row>
    <row r="17" spans="1:21" ht="14.4" x14ac:dyDescent="0.25">
      <c r="A17" s="39">
        <v>9</v>
      </c>
      <c r="B17" s="28" t="s">
        <v>60</v>
      </c>
      <c r="C17" s="28">
        <f t="shared" si="3"/>
        <v>1875</v>
      </c>
      <c r="D17" s="28">
        <f t="shared" si="0"/>
        <v>1687.5</v>
      </c>
      <c r="E17" s="28">
        <v>220</v>
      </c>
      <c r="F17" s="28">
        <f t="shared" si="4"/>
        <v>7.6704545454545459</v>
      </c>
      <c r="G17" s="28">
        <f t="shared" si="5"/>
        <v>95.7</v>
      </c>
      <c r="H17" s="28">
        <v>7.66</v>
      </c>
      <c r="I17" s="28">
        <f t="shared" si="6"/>
        <v>5.1117443181818194</v>
      </c>
      <c r="J17" s="40" t="s">
        <v>26</v>
      </c>
      <c r="K17" s="120"/>
      <c r="L17" s="120"/>
      <c r="M17" s="34" t="s">
        <v>43</v>
      </c>
      <c r="N17" s="4">
        <v>11.6</v>
      </c>
      <c r="O17" s="4">
        <f t="shared" si="1"/>
        <v>106.30239999999999</v>
      </c>
      <c r="P17" s="4">
        <v>0</v>
      </c>
      <c r="Q17" s="4">
        <v>0</v>
      </c>
      <c r="R17" s="4">
        <f t="shared" si="2"/>
        <v>106.30239999999999</v>
      </c>
      <c r="S17" s="4">
        <v>352.81</v>
      </c>
      <c r="T17" s="4">
        <f t="shared" si="7"/>
        <v>30.130211728692498</v>
      </c>
      <c r="U17" s="35" t="s">
        <v>26</v>
      </c>
    </row>
    <row r="18" spans="1:21" ht="14.4" x14ac:dyDescent="0.25">
      <c r="A18" s="39">
        <v>10</v>
      </c>
      <c r="B18" s="28" t="s">
        <v>60</v>
      </c>
      <c r="C18" s="28">
        <f t="shared" si="3"/>
        <v>1875</v>
      </c>
      <c r="D18" s="28">
        <f t="shared" si="0"/>
        <v>1687.5</v>
      </c>
      <c r="E18" s="28">
        <v>220</v>
      </c>
      <c r="F18" s="28">
        <f t="shared" si="4"/>
        <v>7.6704545454545459</v>
      </c>
      <c r="G18" s="28">
        <f t="shared" si="5"/>
        <v>85.5</v>
      </c>
      <c r="H18" s="28">
        <v>7.66</v>
      </c>
      <c r="I18" s="28">
        <f t="shared" si="6"/>
        <v>4.566918904958678</v>
      </c>
      <c r="J18" s="40" t="s">
        <v>26</v>
      </c>
      <c r="K18" s="120"/>
      <c r="L18" s="120"/>
      <c r="M18" s="34" t="s">
        <v>44</v>
      </c>
      <c r="N18" s="4">
        <v>11.6</v>
      </c>
      <c r="O18" s="4">
        <f t="shared" si="1"/>
        <v>106.30239999999999</v>
      </c>
      <c r="P18" s="4">
        <v>0</v>
      </c>
      <c r="Q18" s="4">
        <v>0</v>
      </c>
      <c r="R18" s="4">
        <f t="shared" si="2"/>
        <v>106.30239999999999</v>
      </c>
      <c r="S18" s="4">
        <v>352.81</v>
      </c>
      <c r="T18" s="4">
        <f t="shared" si="7"/>
        <v>30.130211728692498</v>
      </c>
      <c r="U18" s="35" t="s">
        <v>26</v>
      </c>
    </row>
    <row r="19" spans="1:21" ht="14.4" x14ac:dyDescent="0.25">
      <c r="A19" s="39">
        <v>11</v>
      </c>
      <c r="B19" s="28" t="s">
        <v>60</v>
      </c>
      <c r="C19" s="28">
        <f t="shared" si="3"/>
        <v>1875</v>
      </c>
      <c r="D19" s="28">
        <f t="shared" si="0"/>
        <v>1687.5</v>
      </c>
      <c r="E19" s="28">
        <v>220</v>
      </c>
      <c r="F19" s="28">
        <f t="shared" si="4"/>
        <v>7.6704545454545459</v>
      </c>
      <c r="G19" s="28">
        <f t="shared" si="5"/>
        <v>71.900000000000006</v>
      </c>
      <c r="H19" s="28">
        <v>7.66</v>
      </c>
      <c r="I19" s="28">
        <f t="shared" si="6"/>
        <v>3.8404850206611578</v>
      </c>
      <c r="J19" s="40" t="s">
        <v>26</v>
      </c>
      <c r="K19" s="120"/>
      <c r="L19" s="120"/>
      <c r="M19" s="34" t="s">
        <v>45</v>
      </c>
      <c r="N19" s="4">
        <v>11.6</v>
      </c>
      <c r="O19" s="4">
        <f t="shared" si="1"/>
        <v>106.30239999999999</v>
      </c>
      <c r="P19" s="4">
        <v>0</v>
      </c>
      <c r="Q19" s="4">
        <v>0</v>
      </c>
      <c r="R19" s="4">
        <f t="shared" si="2"/>
        <v>106.30239999999999</v>
      </c>
      <c r="S19" s="4">
        <v>352.81</v>
      </c>
      <c r="T19" s="4">
        <f t="shared" si="7"/>
        <v>30.130211728692498</v>
      </c>
      <c r="U19" s="35" t="s">
        <v>26</v>
      </c>
    </row>
    <row r="20" spans="1:21" ht="14.4" x14ac:dyDescent="0.25">
      <c r="A20" s="39">
        <v>12</v>
      </c>
      <c r="B20" s="28" t="s">
        <v>60</v>
      </c>
      <c r="C20" s="28">
        <f t="shared" si="3"/>
        <v>1875</v>
      </c>
      <c r="D20" s="28">
        <f t="shared" si="0"/>
        <v>1687.5</v>
      </c>
      <c r="E20" s="28">
        <v>220</v>
      </c>
      <c r="F20" s="28">
        <f t="shared" si="4"/>
        <v>7.6704545454545459</v>
      </c>
      <c r="G20" s="28">
        <f t="shared" si="5"/>
        <v>117.30000000000001</v>
      </c>
      <c r="H20" s="28">
        <v>7.66</v>
      </c>
      <c r="I20" s="28">
        <f t="shared" si="6"/>
        <v>6.2654922520661165</v>
      </c>
      <c r="J20" s="40" t="s">
        <v>26</v>
      </c>
      <c r="K20" s="120"/>
      <c r="L20" s="120"/>
      <c r="M20" s="34" t="s">
        <v>46</v>
      </c>
      <c r="N20" s="4">
        <v>11.6</v>
      </c>
      <c r="O20" s="4">
        <f t="shared" si="1"/>
        <v>106.30239999999999</v>
      </c>
      <c r="P20" s="4">
        <v>0</v>
      </c>
      <c r="Q20" s="4">
        <v>0</v>
      </c>
      <c r="R20" s="4">
        <f t="shared" si="2"/>
        <v>106.30239999999999</v>
      </c>
      <c r="S20" s="4">
        <v>352.81</v>
      </c>
      <c r="T20" s="4">
        <f t="shared" si="7"/>
        <v>30.130211728692498</v>
      </c>
      <c r="U20" s="35" t="s">
        <v>26</v>
      </c>
    </row>
    <row r="21" spans="1:21" ht="14.4" x14ac:dyDescent="0.25">
      <c r="A21" s="39">
        <v>13</v>
      </c>
      <c r="B21" s="28" t="s">
        <v>60</v>
      </c>
      <c r="C21" s="28">
        <f t="shared" si="3"/>
        <v>1875</v>
      </c>
      <c r="D21" s="28">
        <f t="shared" si="0"/>
        <v>1687.5</v>
      </c>
      <c r="E21" s="28">
        <v>220</v>
      </c>
      <c r="F21" s="28">
        <f t="shared" si="4"/>
        <v>7.6704545454545459</v>
      </c>
      <c r="G21" s="49">
        <f>I89</f>
        <v>59.4</v>
      </c>
      <c r="H21" s="49">
        <v>7.66</v>
      </c>
      <c r="I21" s="49">
        <f t="shared" si="6"/>
        <v>3.1728068181818183</v>
      </c>
      <c r="J21" s="50" t="s">
        <v>26</v>
      </c>
      <c r="K21" s="120"/>
      <c r="L21" s="120"/>
      <c r="M21" s="34" t="s">
        <v>48</v>
      </c>
      <c r="N21" s="4">
        <v>11.6</v>
      </c>
      <c r="O21" s="4">
        <f t="shared" si="1"/>
        <v>106.30239999999999</v>
      </c>
      <c r="P21" s="4">
        <v>0</v>
      </c>
      <c r="Q21" s="4">
        <v>0</v>
      </c>
      <c r="R21" s="4">
        <f t="shared" si="2"/>
        <v>106.30239999999999</v>
      </c>
      <c r="S21" s="4">
        <v>352.81</v>
      </c>
      <c r="T21" s="4">
        <f t="shared" si="7"/>
        <v>30.130211728692498</v>
      </c>
      <c r="U21" s="35" t="s">
        <v>26</v>
      </c>
    </row>
    <row r="22" spans="1:21" ht="14.4" x14ac:dyDescent="0.25">
      <c r="A22" s="39">
        <v>14</v>
      </c>
      <c r="B22" s="28" t="s">
        <v>60</v>
      </c>
      <c r="C22" s="28">
        <f t="shared" si="3"/>
        <v>1875</v>
      </c>
      <c r="D22" s="28">
        <f t="shared" si="0"/>
        <v>1687.5</v>
      </c>
      <c r="E22" s="28">
        <v>220</v>
      </c>
      <c r="F22" s="28">
        <f t="shared" si="4"/>
        <v>7.6704545454545459</v>
      </c>
      <c r="G22" s="49">
        <f t="shared" ref="G22:G33" si="8">I90</f>
        <v>51.4</v>
      </c>
      <c r="H22" s="49">
        <v>7.66</v>
      </c>
      <c r="I22" s="49">
        <f t="shared" si="6"/>
        <v>2.7454927685950419</v>
      </c>
      <c r="J22" s="50" t="s">
        <v>26</v>
      </c>
      <c r="K22" s="120"/>
      <c r="L22" s="120"/>
      <c r="M22" s="34" t="s">
        <v>49</v>
      </c>
      <c r="N22" s="4">
        <v>11.6</v>
      </c>
      <c r="O22" s="4">
        <f t="shared" si="1"/>
        <v>106.30239999999999</v>
      </c>
      <c r="P22" s="4">
        <v>0</v>
      </c>
      <c r="Q22" s="4">
        <v>0</v>
      </c>
      <c r="R22" s="4">
        <f t="shared" si="2"/>
        <v>106.30239999999999</v>
      </c>
      <c r="S22" s="4">
        <v>352.81</v>
      </c>
      <c r="T22" s="4">
        <f t="shared" si="7"/>
        <v>30.130211728692498</v>
      </c>
      <c r="U22" s="35" t="s">
        <v>26</v>
      </c>
    </row>
    <row r="23" spans="1:21" s="48" customFormat="1" ht="14.4" x14ac:dyDescent="0.25">
      <c r="A23" s="39">
        <v>15</v>
      </c>
      <c r="B23" s="28" t="s">
        <v>60</v>
      </c>
      <c r="C23" s="28">
        <f t="shared" si="3"/>
        <v>1875</v>
      </c>
      <c r="D23" s="28">
        <f t="shared" si="0"/>
        <v>1687.5</v>
      </c>
      <c r="E23" s="28">
        <v>220</v>
      </c>
      <c r="F23" s="28">
        <f t="shared" si="4"/>
        <v>7.6704545454545459</v>
      </c>
      <c r="G23" s="53">
        <f>I91</f>
        <v>100.2</v>
      </c>
      <c r="H23" s="54">
        <v>7.66</v>
      </c>
      <c r="I23" s="53">
        <f t="shared" si="6"/>
        <v>5.3521084710743807</v>
      </c>
      <c r="J23" s="55" t="s">
        <v>26</v>
      </c>
      <c r="K23" s="120"/>
      <c r="L23" s="120"/>
      <c r="M23" s="45" t="s">
        <v>50</v>
      </c>
      <c r="N23" s="46">
        <v>11.6</v>
      </c>
      <c r="O23" s="46">
        <f t="shared" si="1"/>
        <v>106.30239999999999</v>
      </c>
      <c r="P23" s="46">
        <v>0</v>
      </c>
      <c r="Q23" s="46">
        <v>0</v>
      </c>
      <c r="R23" s="46">
        <f t="shared" si="2"/>
        <v>106.30239999999999</v>
      </c>
      <c r="S23" s="46">
        <v>352.81</v>
      </c>
      <c r="T23" s="46">
        <f t="shared" si="7"/>
        <v>30.130211728692498</v>
      </c>
      <c r="U23" s="47" t="s">
        <v>26</v>
      </c>
    </row>
    <row r="24" spans="1:21" ht="14.4" x14ac:dyDescent="0.25">
      <c r="A24" s="39">
        <v>16</v>
      </c>
      <c r="B24" s="28" t="s">
        <v>60</v>
      </c>
      <c r="C24" s="28">
        <f t="shared" si="3"/>
        <v>1875</v>
      </c>
      <c r="D24" s="28">
        <f t="shared" si="0"/>
        <v>1687.5</v>
      </c>
      <c r="E24" s="28">
        <v>220</v>
      </c>
      <c r="F24" s="28">
        <f t="shared" si="4"/>
        <v>7.6704545454545459</v>
      </c>
      <c r="G24" s="59">
        <f t="shared" si="8"/>
        <v>20.6</v>
      </c>
      <c r="H24" s="58">
        <v>5.88</v>
      </c>
      <c r="I24" s="49">
        <f t="shared" si="6"/>
        <v>0.8446425619834711</v>
      </c>
      <c r="J24" s="50" t="s">
        <v>26</v>
      </c>
      <c r="K24" s="121"/>
      <c r="L24" s="121"/>
      <c r="M24" s="42" t="s">
        <v>51</v>
      </c>
      <c r="N24" s="43">
        <v>12.8</v>
      </c>
      <c r="O24" s="43">
        <f t="shared" si="1"/>
        <v>129.43360000000004</v>
      </c>
      <c r="P24" s="43">
        <v>0</v>
      </c>
      <c r="Q24" s="43">
        <v>0</v>
      </c>
      <c r="R24" s="43">
        <f t="shared" si="2"/>
        <v>129.43360000000004</v>
      </c>
      <c r="S24" s="43">
        <v>352.81</v>
      </c>
      <c r="T24" s="43">
        <f t="shared" si="7"/>
        <v>36.686488478217747</v>
      </c>
      <c r="U24" s="44" t="s">
        <v>26</v>
      </c>
    </row>
    <row r="25" spans="1:21" ht="14.4" x14ac:dyDescent="0.25">
      <c r="A25" s="39">
        <v>17</v>
      </c>
      <c r="B25" s="28" t="s">
        <v>60</v>
      </c>
      <c r="C25" s="28">
        <f t="shared" si="3"/>
        <v>1875</v>
      </c>
      <c r="D25" s="28">
        <f t="shared" si="0"/>
        <v>1687.5</v>
      </c>
      <c r="E25" s="28">
        <v>220</v>
      </c>
      <c r="F25" s="28">
        <f t="shared" si="4"/>
        <v>7.6704545454545459</v>
      </c>
      <c r="G25" s="59">
        <f t="shared" si="8"/>
        <v>10.6</v>
      </c>
      <c r="H25" s="58">
        <v>5.88</v>
      </c>
      <c r="I25" s="49">
        <f t="shared" si="6"/>
        <v>0.43462190082644625</v>
      </c>
      <c r="J25" s="50" t="s">
        <v>26</v>
      </c>
      <c r="K25" s="121"/>
      <c r="L25" s="121"/>
      <c r="M25" s="42" t="s">
        <v>52</v>
      </c>
      <c r="N25" s="43">
        <v>12.8</v>
      </c>
      <c r="O25" s="43">
        <f t="shared" si="1"/>
        <v>129.43360000000004</v>
      </c>
      <c r="P25" s="43">
        <v>0</v>
      </c>
      <c r="Q25" s="43">
        <v>0</v>
      </c>
      <c r="R25" s="43">
        <f t="shared" si="2"/>
        <v>129.43360000000004</v>
      </c>
      <c r="S25" s="43">
        <v>352.81</v>
      </c>
      <c r="T25" s="43">
        <f t="shared" si="7"/>
        <v>36.686488478217747</v>
      </c>
      <c r="U25" s="44" t="s">
        <v>26</v>
      </c>
    </row>
    <row r="26" spans="1:21" ht="14.4" x14ac:dyDescent="0.25">
      <c r="A26" s="39">
        <v>18</v>
      </c>
      <c r="B26" s="28" t="s">
        <v>60</v>
      </c>
      <c r="C26" s="28">
        <f t="shared" si="3"/>
        <v>1875</v>
      </c>
      <c r="D26" s="28">
        <f t="shared" si="0"/>
        <v>1687.5</v>
      </c>
      <c r="E26" s="28">
        <v>220</v>
      </c>
      <c r="F26" s="28">
        <f t="shared" si="4"/>
        <v>7.6704545454545459</v>
      </c>
      <c r="G26" s="49">
        <f t="shared" si="8"/>
        <v>80.400000000000006</v>
      </c>
      <c r="H26" s="49">
        <v>7.66</v>
      </c>
      <c r="I26" s="49">
        <f t="shared" si="6"/>
        <v>4.2945061983471078</v>
      </c>
      <c r="J26" s="50" t="s">
        <v>26</v>
      </c>
      <c r="K26" s="120"/>
      <c r="L26" s="120"/>
      <c r="M26" s="34" t="s">
        <v>53</v>
      </c>
      <c r="N26" s="4">
        <v>11.6</v>
      </c>
      <c r="O26" s="4">
        <f t="shared" si="1"/>
        <v>106.30239999999999</v>
      </c>
      <c r="P26" s="4">
        <v>0</v>
      </c>
      <c r="Q26" s="4">
        <v>0</v>
      </c>
      <c r="R26" s="4">
        <f t="shared" si="2"/>
        <v>106.30239999999999</v>
      </c>
      <c r="S26" s="4">
        <v>352.81</v>
      </c>
      <c r="T26" s="4">
        <f t="shared" si="7"/>
        <v>30.130211728692498</v>
      </c>
      <c r="U26" s="35" t="s">
        <v>26</v>
      </c>
    </row>
    <row r="27" spans="1:21" s="48" customFormat="1" ht="14.4" x14ac:dyDescent="0.25">
      <c r="A27" s="39">
        <v>19</v>
      </c>
      <c r="B27" s="28" t="s">
        <v>60</v>
      </c>
      <c r="C27" s="28">
        <f t="shared" si="3"/>
        <v>1875</v>
      </c>
      <c r="D27" s="28">
        <f t="shared" si="0"/>
        <v>1687.5</v>
      </c>
      <c r="E27" s="28">
        <v>220</v>
      </c>
      <c r="F27" s="28">
        <f t="shared" si="4"/>
        <v>7.6704545454545459</v>
      </c>
      <c r="G27" s="60">
        <f t="shared" si="8"/>
        <v>65.400000000000006</v>
      </c>
      <c r="H27" s="58">
        <v>5.88</v>
      </c>
      <c r="I27" s="51">
        <f t="shared" si="6"/>
        <v>2.6815351239669423</v>
      </c>
      <c r="J27" s="52" t="s">
        <v>26</v>
      </c>
      <c r="K27" s="120"/>
      <c r="L27" s="120"/>
      <c r="M27" s="56" t="s">
        <v>54</v>
      </c>
      <c r="N27" s="57">
        <v>12.8</v>
      </c>
      <c r="O27" s="46">
        <f t="shared" si="1"/>
        <v>129.43360000000004</v>
      </c>
      <c r="P27" s="46">
        <v>0</v>
      </c>
      <c r="Q27" s="46">
        <v>0</v>
      </c>
      <c r="R27" s="46">
        <f t="shared" si="2"/>
        <v>129.43360000000004</v>
      </c>
      <c r="S27" s="46">
        <v>352.81</v>
      </c>
      <c r="T27" s="46">
        <f t="shared" si="7"/>
        <v>36.686488478217747</v>
      </c>
      <c r="U27" s="47" t="s">
        <v>26</v>
      </c>
    </row>
    <row r="28" spans="1:21" s="48" customFormat="1" ht="14.4" x14ac:dyDescent="0.25">
      <c r="A28" s="39">
        <v>20</v>
      </c>
      <c r="B28" s="28" t="s">
        <v>60</v>
      </c>
      <c r="C28" s="28">
        <f t="shared" si="3"/>
        <v>1875</v>
      </c>
      <c r="D28" s="28">
        <f t="shared" si="0"/>
        <v>1687.5</v>
      </c>
      <c r="E28" s="28">
        <v>220</v>
      </c>
      <c r="F28" s="28">
        <f t="shared" si="4"/>
        <v>7.6704545454545459</v>
      </c>
      <c r="G28" s="60">
        <f t="shared" si="8"/>
        <v>87.6</v>
      </c>
      <c r="H28" s="58">
        <v>5.88</v>
      </c>
      <c r="I28" s="51">
        <f t="shared" si="6"/>
        <v>3.5917809917355368</v>
      </c>
      <c r="J28" s="52" t="s">
        <v>26</v>
      </c>
      <c r="K28" s="120"/>
      <c r="L28" s="120"/>
      <c r="M28" s="56" t="s">
        <v>55</v>
      </c>
      <c r="N28" s="57">
        <v>12.8</v>
      </c>
      <c r="O28" s="46">
        <f t="shared" si="1"/>
        <v>129.43360000000004</v>
      </c>
      <c r="P28" s="46">
        <v>0</v>
      </c>
      <c r="Q28" s="46">
        <v>0</v>
      </c>
      <c r="R28" s="46">
        <f t="shared" si="2"/>
        <v>129.43360000000004</v>
      </c>
      <c r="S28" s="46">
        <v>352.81</v>
      </c>
      <c r="T28" s="46">
        <f t="shared" si="7"/>
        <v>36.686488478217747</v>
      </c>
      <c r="U28" s="47" t="s">
        <v>26</v>
      </c>
    </row>
    <row r="29" spans="1:21" ht="14.4" x14ac:dyDescent="0.25">
      <c r="A29" s="39">
        <v>21</v>
      </c>
      <c r="B29" s="28" t="s">
        <v>60</v>
      </c>
      <c r="C29" s="28">
        <f t="shared" si="3"/>
        <v>1875</v>
      </c>
      <c r="D29" s="28">
        <f t="shared" si="0"/>
        <v>1687.5</v>
      </c>
      <c r="E29" s="28">
        <v>220</v>
      </c>
      <c r="F29" s="28">
        <f t="shared" si="4"/>
        <v>7.6704545454545459</v>
      </c>
      <c r="G29" s="49">
        <f t="shared" si="8"/>
        <v>70.400000000000006</v>
      </c>
      <c r="H29" s="49">
        <v>7.66</v>
      </c>
      <c r="I29" s="49">
        <f t="shared" si="6"/>
        <v>3.7603636363636368</v>
      </c>
      <c r="J29" s="50" t="s">
        <v>26</v>
      </c>
      <c r="K29" s="120"/>
      <c r="L29" s="120"/>
      <c r="M29" s="34" t="s">
        <v>56</v>
      </c>
      <c r="N29" s="4">
        <v>11.6</v>
      </c>
      <c r="O29" s="4">
        <f t="shared" si="1"/>
        <v>106.30239999999999</v>
      </c>
      <c r="P29" s="4">
        <v>0</v>
      </c>
      <c r="Q29" s="4">
        <v>0</v>
      </c>
      <c r="R29" s="4">
        <f t="shared" si="2"/>
        <v>106.30239999999999</v>
      </c>
      <c r="S29" s="4">
        <v>352.81</v>
      </c>
      <c r="T29" s="4">
        <f t="shared" si="7"/>
        <v>30.130211728692498</v>
      </c>
      <c r="U29" s="35" t="s">
        <v>26</v>
      </c>
    </row>
    <row r="30" spans="1:21" ht="14.4" x14ac:dyDescent="0.25">
      <c r="A30" s="39">
        <v>22</v>
      </c>
      <c r="B30" s="28" t="s">
        <v>60</v>
      </c>
      <c r="C30" s="28">
        <f t="shared" si="3"/>
        <v>1875</v>
      </c>
      <c r="D30" s="28">
        <f t="shared" si="0"/>
        <v>1687.5</v>
      </c>
      <c r="E30" s="28">
        <v>220</v>
      </c>
      <c r="F30" s="28">
        <f t="shared" si="4"/>
        <v>7.6704545454545459</v>
      </c>
      <c r="G30" s="49">
        <f t="shared" si="8"/>
        <v>76.2</v>
      </c>
      <c r="H30" s="49">
        <v>7.66</v>
      </c>
      <c r="I30" s="49">
        <f t="shared" si="6"/>
        <v>4.0701663223140496</v>
      </c>
      <c r="J30" s="50" t="s">
        <v>26</v>
      </c>
      <c r="K30" s="120"/>
      <c r="L30" s="120"/>
      <c r="M30" s="34" t="s">
        <v>57</v>
      </c>
      <c r="N30" s="4">
        <v>11.6</v>
      </c>
      <c r="O30" s="4">
        <f t="shared" si="1"/>
        <v>106.30239999999999</v>
      </c>
      <c r="P30" s="4">
        <v>0</v>
      </c>
      <c r="Q30" s="4">
        <v>0</v>
      </c>
      <c r="R30" s="4">
        <f t="shared" si="2"/>
        <v>106.30239999999999</v>
      </c>
      <c r="S30" s="4">
        <v>352.81</v>
      </c>
      <c r="T30" s="4">
        <f t="shared" si="7"/>
        <v>30.130211728692498</v>
      </c>
      <c r="U30" s="35" t="s">
        <v>26</v>
      </c>
    </row>
    <row r="31" spans="1:21" ht="14.4" x14ac:dyDescent="0.25">
      <c r="A31" s="39">
        <v>23</v>
      </c>
      <c r="B31" s="28" t="s">
        <v>60</v>
      </c>
      <c r="C31" s="28">
        <f t="shared" si="3"/>
        <v>1875</v>
      </c>
      <c r="D31" s="28">
        <f t="shared" si="0"/>
        <v>1687.5</v>
      </c>
      <c r="E31" s="28">
        <v>220</v>
      </c>
      <c r="F31" s="28">
        <f t="shared" si="4"/>
        <v>7.6704545454545459</v>
      </c>
      <c r="G31" s="49">
        <f t="shared" si="8"/>
        <v>90.4</v>
      </c>
      <c r="H31" s="49">
        <v>7.66</v>
      </c>
      <c r="I31" s="49">
        <f t="shared" si="6"/>
        <v>4.8286487603305783</v>
      </c>
      <c r="J31" s="50" t="s">
        <v>26</v>
      </c>
      <c r="K31" s="120"/>
      <c r="L31" s="120"/>
      <c r="M31" s="34" t="s">
        <v>58</v>
      </c>
      <c r="N31" s="4">
        <v>11.6</v>
      </c>
      <c r="O31" s="4">
        <f t="shared" si="1"/>
        <v>106.30239999999999</v>
      </c>
      <c r="P31" s="4">
        <v>0</v>
      </c>
      <c r="Q31" s="4">
        <v>0</v>
      </c>
      <c r="R31" s="4">
        <f t="shared" si="2"/>
        <v>106.30239999999999</v>
      </c>
      <c r="S31" s="4">
        <v>352.81</v>
      </c>
      <c r="T31" s="4">
        <f t="shared" si="7"/>
        <v>30.130211728692498</v>
      </c>
      <c r="U31" s="35" t="s">
        <v>26</v>
      </c>
    </row>
    <row r="32" spans="1:21" s="48" customFormat="1" ht="14.4" x14ac:dyDescent="0.25">
      <c r="A32" s="39">
        <v>24</v>
      </c>
      <c r="B32" s="28" t="s">
        <v>60</v>
      </c>
      <c r="C32" s="28">
        <f t="shared" si="3"/>
        <v>1875</v>
      </c>
      <c r="D32" s="28">
        <f t="shared" si="0"/>
        <v>1687.5</v>
      </c>
      <c r="E32" s="28">
        <v>220</v>
      </c>
      <c r="F32" s="28">
        <f t="shared" si="4"/>
        <v>7.6704545454545459</v>
      </c>
      <c r="G32" s="60">
        <f t="shared" si="8"/>
        <v>106</v>
      </c>
      <c r="H32" s="58">
        <v>3.93</v>
      </c>
      <c r="I32" s="51">
        <f t="shared" si="6"/>
        <v>2.904870867768595</v>
      </c>
      <c r="J32" s="52" t="s">
        <v>26</v>
      </c>
      <c r="K32" s="120"/>
      <c r="L32" s="120"/>
      <c r="M32" s="56" t="s">
        <v>59</v>
      </c>
      <c r="N32" s="57">
        <v>14.2</v>
      </c>
      <c r="O32" s="46">
        <f t="shared" si="1"/>
        <v>159.29559999999998</v>
      </c>
      <c r="P32" s="46">
        <v>0</v>
      </c>
      <c r="Q32" s="46">
        <v>0</v>
      </c>
      <c r="R32" s="46">
        <f t="shared" si="2"/>
        <v>159.29559999999998</v>
      </c>
      <c r="S32" s="46">
        <v>572.26499999999999</v>
      </c>
      <c r="T32" s="46">
        <f t="shared" si="7"/>
        <v>27.835985076843766</v>
      </c>
      <c r="U32" s="47" t="s">
        <v>26</v>
      </c>
    </row>
    <row r="33" spans="1:21" ht="14.4" x14ac:dyDescent="0.25">
      <c r="A33" s="39">
        <v>25</v>
      </c>
      <c r="B33" s="28" t="s">
        <v>60</v>
      </c>
      <c r="C33" s="28">
        <f t="shared" si="3"/>
        <v>1875</v>
      </c>
      <c r="D33" s="28">
        <f t="shared" si="0"/>
        <v>1687.5</v>
      </c>
      <c r="E33" s="28">
        <v>220</v>
      </c>
      <c r="F33" s="28">
        <f t="shared" si="4"/>
        <v>7.6704545454545459</v>
      </c>
      <c r="G33" s="49">
        <f t="shared" si="8"/>
        <v>78.2</v>
      </c>
      <c r="H33" s="49">
        <v>7.66</v>
      </c>
      <c r="I33" s="49">
        <f t="shared" si="6"/>
        <v>4.1769948347107446</v>
      </c>
      <c r="J33" s="50" t="s">
        <v>26</v>
      </c>
      <c r="K33" s="120"/>
      <c r="L33" s="120"/>
      <c r="M33" s="34" t="s">
        <v>61</v>
      </c>
      <c r="N33" s="4">
        <v>11.6</v>
      </c>
      <c r="O33" s="4">
        <f t="shared" si="1"/>
        <v>106.30239999999999</v>
      </c>
      <c r="P33" s="4">
        <v>0</v>
      </c>
      <c r="Q33" s="4">
        <v>0</v>
      </c>
      <c r="R33" s="4">
        <f t="shared" si="2"/>
        <v>106.30239999999999</v>
      </c>
      <c r="S33" s="4">
        <v>352.81</v>
      </c>
      <c r="T33" s="4">
        <f t="shared" si="7"/>
        <v>30.130211728692498</v>
      </c>
      <c r="U33" s="35" t="s">
        <v>26</v>
      </c>
    </row>
    <row r="34" spans="1:21" ht="14.4" x14ac:dyDescent="0.25">
      <c r="A34" s="39">
        <v>26</v>
      </c>
      <c r="B34" s="28" t="s">
        <v>60</v>
      </c>
      <c r="C34" s="28">
        <f t="shared" si="3"/>
        <v>1875</v>
      </c>
      <c r="D34" s="28">
        <f t="shared" si="0"/>
        <v>1687.5</v>
      </c>
      <c r="E34" s="28">
        <v>220</v>
      </c>
      <c r="F34" s="28">
        <f t="shared" si="4"/>
        <v>7.6704545454545459</v>
      </c>
      <c r="G34" s="29">
        <f t="shared" ref="G34:G43" si="9">I113</f>
        <v>63.9</v>
      </c>
      <c r="H34" s="58">
        <v>5.88</v>
      </c>
      <c r="I34" s="30">
        <f t="shared" si="6"/>
        <v>2.6200320247933884</v>
      </c>
      <c r="J34" s="41" t="s">
        <v>26</v>
      </c>
      <c r="K34" s="120"/>
      <c r="L34" s="120"/>
      <c r="M34" s="42" t="s">
        <v>62</v>
      </c>
      <c r="N34" s="43">
        <v>12.8</v>
      </c>
      <c r="O34" s="43">
        <f t="shared" si="1"/>
        <v>129.43360000000004</v>
      </c>
      <c r="P34" s="43">
        <v>0</v>
      </c>
      <c r="Q34" s="43">
        <v>0</v>
      </c>
      <c r="R34" s="43">
        <f t="shared" si="2"/>
        <v>129.43360000000004</v>
      </c>
      <c r="S34" s="43">
        <v>352.81</v>
      </c>
      <c r="T34" s="43">
        <f t="shared" si="7"/>
        <v>36.686488478217747</v>
      </c>
      <c r="U34" s="44" t="s">
        <v>26</v>
      </c>
    </row>
    <row r="35" spans="1:21" ht="14.4" x14ac:dyDescent="0.25">
      <c r="A35" s="39">
        <v>27</v>
      </c>
      <c r="B35" s="28" t="s">
        <v>60</v>
      </c>
      <c r="C35" s="28">
        <f t="shared" si="3"/>
        <v>1875</v>
      </c>
      <c r="D35" s="28">
        <f t="shared" si="0"/>
        <v>1687.5</v>
      </c>
      <c r="E35" s="28">
        <v>220</v>
      </c>
      <c r="F35" s="28">
        <f t="shared" si="4"/>
        <v>7.6704545454545459</v>
      </c>
      <c r="G35" s="29">
        <f t="shared" si="9"/>
        <v>48.9</v>
      </c>
      <c r="H35" s="58">
        <v>5.88</v>
      </c>
      <c r="I35" s="30">
        <f t="shared" si="6"/>
        <v>2.0050010330578512</v>
      </c>
      <c r="J35" s="41" t="s">
        <v>26</v>
      </c>
      <c r="K35" s="120"/>
      <c r="L35" s="120"/>
      <c r="M35" s="42" t="s">
        <v>63</v>
      </c>
      <c r="N35" s="43">
        <v>12.8</v>
      </c>
      <c r="O35" s="43">
        <f t="shared" si="1"/>
        <v>129.43360000000004</v>
      </c>
      <c r="P35" s="43">
        <v>0</v>
      </c>
      <c r="Q35" s="43">
        <v>0</v>
      </c>
      <c r="R35" s="43">
        <f t="shared" si="2"/>
        <v>129.43360000000004</v>
      </c>
      <c r="S35" s="43">
        <v>352.81</v>
      </c>
      <c r="T35" s="43">
        <f t="shared" si="7"/>
        <v>36.686488478217747</v>
      </c>
      <c r="U35" s="44" t="s">
        <v>26</v>
      </c>
    </row>
    <row r="36" spans="1:21" ht="14.4" x14ac:dyDescent="0.25">
      <c r="A36" s="39">
        <v>28</v>
      </c>
      <c r="B36" s="28" t="s">
        <v>60</v>
      </c>
      <c r="C36" s="28">
        <f t="shared" si="3"/>
        <v>1875</v>
      </c>
      <c r="D36" s="28">
        <f t="shared" si="0"/>
        <v>1687.5</v>
      </c>
      <c r="E36" s="28">
        <v>220</v>
      </c>
      <c r="F36" s="28">
        <f t="shared" si="4"/>
        <v>7.6704545454545459</v>
      </c>
      <c r="G36" s="29">
        <f t="shared" si="9"/>
        <v>49.9</v>
      </c>
      <c r="H36" s="58">
        <v>5.88</v>
      </c>
      <c r="I36" s="30">
        <f t="shared" si="6"/>
        <v>2.0460030991735536</v>
      </c>
      <c r="J36" s="41" t="s">
        <v>26</v>
      </c>
      <c r="K36" s="120"/>
      <c r="L36" s="120"/>
      <c r="M36" s="42" t="s">
        <v>64</v>
      </c>
      <c r="N36" s="43">
        <v>12.8</v>
      </c>
      <c r="O36" s="43">
        <f t="shared" si="1"/>
        <v>129.43360000000004</v>
      </c>
      <c r="P36" s="43">
        <v>0</v>
      </c>
      <c r="Q36" s="43">
        <v>0</v>
      </c>
      <c r="R36" s="43">
        <f t="shared" si="2"/>
        <v>129.43360000000004</v>
      </c>
      <c r="S36" s="43">
        <v>352.81</v>
      </c>
      <c r="T36" s="43">
        <f t="shared" si="7"/>
        <v>36.686488478217747</v>
      </c>
      <c r="U36" s="44" t="s">
        <v>26</v>
      </c>
    </row>
    <row r="37" spans="1:21" ht="14.4" x14ac:dyDescent="0.25">
      <c r="A37" s="39">
        <v>29</v>
      </c>
      <c r="B37" s="28" t="s">
        <v>60</v>
      </c>
      <c r="C37" s="28">
        <f t="shared" si="3"/>
        <v>1875</v>
      </c>
      <c r="D37" s="28">
        <f t="shared" si="0"/>
        <v>1687.5</v>
      </c>
      <c r="E37" s="28">
        <v>220</v>
      </c>
      <c r="F37" s="28">
        <f t="shared" si="4"/>
        <v>7.6704545454545459</v>
      </c>
      <c r="G37" s="29">
        <f t="shared" si="9"/>
        <v>43.9</v>
      </c>
      <c r="H37" s="58">
        <v>5.88</v>
      </c>
      <c r="I37" s="30">
        <f t="shared" si="6"/>
        <v>1.7999907024793387</v>
      </c>
      <c r="J37" s="41" t="s">
        <v>26</v>
      </c>
      <c r="K37" s="120"/>
      <c r="L37" s="120"/>
      <c r="M37" s="42" t="s">
        <v>65</v>
      </c>
      <c r="N37" s="43">
        <v>12.8</v>
      </c>
      <c r="O37" s="43">
        <f t="shared" si="1"/>
        <v>129.43360000000004</v>
      </c>
      <c r="P37" s="43">
        <v>0</v>
      </c>
      <c r="Q37" s="43">
        <v>0</v>
      </c>
      <c r="R37" s="43">
        <f t="shared" si="2"/>
        <v>129.43360000000004</v>
      </c>
      <c r="S37" s="43">
        <v>352.81</v>
      </c>
      <c r="T37" s="43">
        <f t="shared" si="7"/>
        <v>36.686488478217747</v>
      </c>
      <c r="U37" s="44" t="s">
        <v>26</v>
      </c>
    </row>
    <row r="38" spans="1:21" ht="14.4" x14ac:dyDescent="0.25">
      <c r="A38" s="39">
        <v>30</v>
      </c>
      <c r="B38" s="28" t="s">
        <v>60</v>
      </c>
      <c r="C38" s="28">
        <f t="shared" si="3"/>
        <v>1875</v>
      </c>
      <c r="D38" s="28">
        <f t="shared" si="0"/>
        <v>1687.5</v>
      </c>
      <c r="E38" s="28">
        <v>220</v>
      </c>
      <c r="F38" s="28">
        <f t="shared" si="4"/>
        <v>7.6704545454545459</v>
      </c>
      <c r="G38" s="29">
        <f t="shared" si="9"/>
        <v>42.9</v>
      </c>
      <c r="H38" s="58">
        <v>5.88</v>
      </c>
      <c r="I38" s="30">
        <f t="shared" si="6"/>
        <v>1.758988636363636</v>
      </c>
      <c r="J38" s="41" t="s">
        <v>26</v>
      </c>
      <c r="K38" s="120"/>
      <c r="L38" s="120"/>
      <c r="M38" s="42" t="s">
        <v>66</v>
      </c>
      <c r="N38" s="43">
        <v>12.8</v>
      </c>
      <c r="O38" s="43">
        <f t="shared" si="1"/>
        <v>129.43360000000004</v>
      </c>
      <c r="P38" s="43">
        <v>0</v>
      </c>
      <c r="Q38" s="43">
        <v>0</v>
      </c>
      <c r="R38" s="43">
        <f t="shared" si="2"/>
        <v>129.43360000000004</v>
      </c>
      <c r="S38" s="43">
        <v>352.81</v>
      </c>
      <c r="T38" s="43">
        <f t="shared" si="7"/>
        <v>36.686488478217747</v>
      </c>
      <c r="U38" s="44" t="s">
        <v>26</v>
      </c>
    </row>
    <row r="39" spans="1:21" ht="14.4" x14ac:dyDescent="0.25">
      <c r="A39" s="39">
        <v>31</v>
      </c>
      <c r="B39" s="28" t="s">
        <v>60</v>
      </c>
      <c r="C39" s="28">
        <f t="shared" si="3"/>
        <v>1875</v>
      </c>
      <c r="D39" s="28">
        <f t="shared" si="0"/>
        <v>1687.5</v>
      </c>
      <c r="E39" s="28">
        <v>220</v>
      </c>
      <c r="F39" s="28">
        <f t="shared" si="4"/>
        <v>7.6704545454545459</v>
      </c>
      <c r="G39" s="29">
        <f t="shared" si="9"/>
        <v>32.9</v>
      </c>
      <c r="H39" s="58">
        <v>5.88</v>
      </c>
      <c r="I39" s="30">
        <f t="shared" si="6"/>
        <v>1.3489679752066115</v>
      </c>
      <c r="J39" s="41" t="s">
        <v>26</v>
      </c>
      <c r="K39" s="120"/>
      <c r="L39" s="120"/>
      <c r="M39" s="42" t="s">
        <v>67</v>
      </c>
      <c r="N39" s="43">
        <v>12.8</v>
      </c>
      <c r="O39" s="43">
        <f t="shared" si="1"/>
        <v>129.43360000000004</v>
      </c>
      <c r="P39" s="43">
        <v>0</v>
      </c>
      <c r="Q39" s="43">
        <v>0</v>
      </c>
      <c r="R39" s="43">
        <f t="shared" si="2"/>
        <v>129.43360000000004</v>
      </c>
      <c r="S39" s="43">
        <v>352.81</v>
      </c>
      <c r="T39" s="43">
        <f t="shared" si="7"/>
        <v>36.686488478217747</v>
      </c>
      <c r="U39" s="44" t="s">
        <v>26</v>
      </c>
    </row>
    <row r="40" spans="1:21" ht="14.4" x14ac:dyDescent="0.25">
      <c r="A40" s="39">
        <v>32</v>
      </c>
      <c r="B40" s="28" t="s">
        <v>60</v>
      </c>
      <c r="C40" s="28">
        <f t="shared" si="3"/>
        <v>1875</v>
      </c>
      <c r="D40" s="28">
        <f t="shared" si="0"/>
        <v>1687.5</v>
      </c>
      <c r="E40" s="28">
        <v>220</v>
      </c>
      <c r="F40" s="28">
        <f t="shared" si="4"/>
        <v>7.6704545454545459</v>
      </c>
      <c r="G40" s="29">
        <f t="shared" si="9"/>
        <v>24.9</v>
      </c>
      <c r="H40" s="58">
        <v>5.88</v>
      </c>
      <c r="I40" s="30">
        <f t="shared" si="6"/>
        <v>1.0209514462809917</v>
      </c>
      <c r="J40" s="41" t="s">
        <v>26</v>
      </c>
      <c r="K40" s="120"/>
      <c r="L40" s="120"/>
      <c r="M40" s="42" t="s">
        <v>68</v>
      </c>
      <c r="N40" s="43">
        <v>12.8</v>
      </c>
      <c r="O40" s="43">
        <f t="shared" si="1"/>
        <v>129.43360000000004</v>
      </c>
      <c r="P40" s="43">
        <v>0</v>
      </c>
      <c r="Q40" s="43">
        <v>0</v>
      </c>
      <c r="R40" s="43">
        <f t="shared" si="2"/>
        <v>129.43360000000004</v>
      </c>
      <c r="S40" s="43">
        <v>352.81</v>
      </c>
      <c r="T40" s="43">
        <f t="shared" si="7"/>
        <v>36.686488478217747</v>
      </c>
      <c r="U40" s="44" t="s">
        <v>26</v>
      </c>
    </row>
    <row r="41" spans="1:21" ht="14.4" x14ac:dyDescent="0.25">
      <c r="A41" s="39">
        <v>33</v>
      </c>
      <c r="B41" s="28" t="s">
        <v>60</v>
      </c>
      <c r="C41" s="28">
        <f t="shared" si="3"/>
        <v>1875</v>
      </c>
      <c r="D41" s="28">
        <f t="shared" si="0"/>
        <v>1687.5</v>
      </c>
      <c r="E41" s="28">
        <v>220</v>
      </c>
      <c r="F41" s="28">
        <f t="shared" si="4"/>
        <v>7.6704545454545459</v>
      </c>
      <c r="G41" s="29">
        <f t="shared" si="9"/>
        <v>35.9</v>
      </c>
      <c r="H41" s="58">
        <v>5.88</v>
      </c>
      <c r="I41" s="30">
        <f t="shared" si="6"/>
        <v>1.4719741735537191</v>
      </c>
      <c r="J41" s="41" t="s">
        <v>26</v>
      </c>
      <c r="K41" s="120"/>
      <c r="L41" s="120"/>
      <c r="M41" s="42" t="s">
        <v>69</v>
      </c>
      <c r="N41" s="43">
        <v>12.8</v>
      </c>
      <c r="O41" s="43">
        <f t="shared" si="1"/>
        <v>129.43360000000004</v>
      </c>
      <c r="P41" s="43">
        <v>0</v>
      </c>
      <c r="Q41" s="43">
        <v>0</v>
      </c>
      <c r="R41" s="43">
        <f t="shared" si="2"/>
        <v>129.43360000000004</v>
      </c>
      <c r="S41" s="43">
        <v>352.81</v>
      </c>
      <c r="T41" s="43">
        <f t="shared" si="7"/>
        <v>36.686488478217747</v>
      </c>
      <c r="U41" s="44" t="s">
        <v>26</v>
      </c>
    </row>
    <row r="42" spans="1:21" ht="14.4" x14ac:dyDescent="0.25">
      <c r="A42" s="39">
        <v>34</v>
      </c>
      <c r="B42" s="28" t="s">
        <v>60</v>
      </c>
      <c r="C42" s="28">
        <f t="shared" si="3"/>
        <v>1875</v>
      </c>
      <c r="D42" s="28">
        <f t="shared" si="0"/>
        <v>1687.5</v>
      </c>
      <c r="E42" s="28">
        <v>220</v>
      </c>
      <c r="F42" s="28">
        <f t="shared" si="4"/>
        <v>7.6704545454545459</v>
      </c>
      <c r="G42" s="29">
        <f t="shared" si="9"/>
        <v>22.9</v>
      </c>
      <c r="H42" s="58">
        <v>5.88</v>
      </c>
      <c r="I42" s="30">
        <f t="shared" si="6"/>
        <v>0.93894731404958665</v>
      </c>
      <c r="J42" s="41" t="s">
        <v>26</v>
      </c>
      <c r="K42" s="120"/>
      <c r="L42" s="120"/>
      <c r="M42" s="42" t="s">
        <v>70</v>
      </c>
      <c r="N42" s="43">
        <v>12.8</v>
      </c>
      <c r="O42" s="43">
        <f t="shared" si="1"/>
        <v>129.43360000000004</v>
      </c>
      <c r="P42" s="43">
        <v>0</v>
      </c>
      <c r="Q42" s="43">
        <v>0</v>
      </c>
      <c r="R42" s="43">
        <f t="shared" si="2"/>
        <v>129.43360000000004</v>
      </c>
      <c r="S42" s="43">
        <v>352.81</v>
      </c>
      <c r="T42" s="43">
        <f t="shared" si="7"/>
        <v>36.686488478217747</v>
      </c>
      <c r="U42" s="44" t="s">
        <v>26</v>
      </c>
    </row>
    <row r="43" spans="1:21" ht="14.4" x14ac:dyDescent="0.25">
      <c r="A43" s="39">
        <v>35</v>
      </c>
      <c r="B43" s="28" t="s">
        <v>60</v>
      </c>
      <c r="C43" s="28">
        <f t="shared" si="3"/>
        <v>1875</v>
      </c>
      <c r="D43" s="28">
        <f t="shared" si="0"/>
        <v>1687.5</v>
      </c>
      <c r="E43" s="28">
        <v>220</v>
      </c>
      <c r="F43" s="28">
        <f t="shared" si="4"/>
        <v>7.6704545454545459</v>
      </c>
      <c r="G43" s="29">
        <f t="shared" si="9"/>
        <v>30.9</v>
      </c>
      <c r="H43" s="58">
        <v>5.88</v>
      </c>
      <c r="I43" s="30">
        <f t="shared" si="6"/>
        <v>1.2669638429752066</v>
      </c>
      <c r="J43" s="41" t="s">
        <v>26</v>
      </c>
      <c r="K43" s="120"/>
      <c r="L43" s="120"/>
      <c r="M43" s="42" t="s">
        <v>71</v>
      </c>
      <c r="N43" s="43">
        <v>12.8</v>
      </c>
      <c r="O43" s="43">
        <f t="shared" si="1"/>
        <v>129.43360000000004</v>
      </c>
      <c r="P43" s="43">
        <v>0</v>
      </c>
      <c r="Q43" s="43">
        <v>0</v>
      </c>
      <c r="R43" s="43">
        <f t="shared" si="2"/>
        <v>129.43360000000004</v>
      </c>
      <c r="S43" s="43">
        <v>352.81</v>
      </c>
      <c r="T43" s="43">
        <f t="shared" si="7"/>
        <v>36.686488478217747</v>
      </c>
      <c r="U43" s="44" t="s">
        <v>26</v>
      </c>
    </row>
    <row r="44" spans="1:21" ht="14.4" x14ac:dyDescent="0.25">
      <c r="A44" s="39">
        <v>38</v>
      </c>
      <c r="B44" s="28" t="s">
        <v>60</v>
      </c>
      <c r="C44" s="28">
        <f t="shared" si="3"/>
        <v>1875</v>
      </c>
      <c r="D44" s="28">
        <f t="shared" si="0"/>
        <v>1687.5</v>
      </c>
      <c r="E44" s="28">
        <v>220</v>
      </c>
      <c r="F44" s="28">
        <f t="shared" si="4"/>
        <v>7.6704545454545459</v>
      </c>
      <c r="G44" s="29"/>
      <c r="H44" s="58"/>
      <c r="I44" s="30"/>
      <c r="J44" s="41"/>
      <c r="K44" s="120"/>
      <c r="L44" s="120"/>
      <c r="M44" s="42"/>
      <c r="N44" s="43"/>
      <c r="O44" s="43"/>
      <c r="P44" s="43"/>
      <c r="Q44" s="43"/>
      <c r="R44" s="43"/>
      <c r="S44" s="43"/>
      <c r="T44" s="43"/>
      <c r="U44" s="44"/>
    </row>
    <row r="45" spans="1:21" ht="14.4" x14ac:dyDescent="0.25">
      <c r="A45" s="39">
        <v>39</v>
      </c>
      <c r="B45" s="28" t="s">
        <v>60</v>
      </c>
      <c r="C45" s="28">
        <f t="shared" si="3"/>
        <v>1875</v>
      </c>
      <c r="D45" s="28">
        <f t="shared" si="0"/>
        <v>1687.5</v>
      </c>
      <c r="E45" s="28">
        <v>220</v>
      </c>
      <c r="F45" s="28">
        <f t="shared" si="4"/>
        <v>7.6704545454545459</v>
      </c>
      <c r="G45" s="29"/>
      <c r="H45" s="58"/>
      <c r="I45" s="30"/>
      <c r="J45" s="41"/>
      <c r="K45" s="120"/>
      <c r="L45" s="120"/>
      <c r="M45" s="42"/>
      <c r="N45" s="43"/>
      <c r="O45" s="43"/>
      <c r="P45" s="43"/>
      <c r="Q45" s="43"/>
      <c r="R45" s="43"/>
      <c r="S45" s="43"/>
      <c r="T45" s="43"/>
      <c r="U45" s="44"/>
    </row>
    <row r="46" spans="1:21" ht="14.4" x14ac:dyDescent="0.25">
      <c r="A46" s="39">
        <v>40</v>
      </c>
      <c r="B46" s="28" t="s">
        <v>60</v>
      </c>
      <c r="C46" s="28">
        <f t="shared" si="3"/>
        <v>1875</v>
      </c>
      <c r="D46" s="28">
        <f t="shared" si="0"/>
        <v>1687.5</v>
      </c>
      <c r="E46" s="28">
        <v>220</v>
      </c>
      <c r="F46" s="28">
        <f t="shared" si="4"/>
        <v>7.6704545454545459</v>
      </c>
      <c r="G46" s="29"/>
      <c r="H46" s="58"/>
      <c r="I46" s="30"/>
      <c r="J46" s="41"/>
      <c r="K46" s="120"/>
      <c r="L46" s="120"/>
      <c r="M46" s="42"/>
      <c r="N46" s="43"/>
      <c r="O46" s="43"/>
      <c r="P46" s="43"/>
      <c r="Q46" s="43"/>
      <c r="R46" s="43"/>
      <c r="S46" s="43"/>
      <c r="T46" s="43"/>
      <c r="U46" s="44"/>
    </row>
    <row r="47" spans="1:21" ht="14.4" x14ac:dyDescent="0.25">
      <c r="A47" s="39">
        <v>41</v>
      </c>
      <c r="B47" s="28" t="s">
        <v>60</v>
      </c>
      <c r="C47" s="28">
        <f t="shared" si="3"/>
        <v>1875</v>
      </c>
      <c r="D47" s="28">
        <f t="shared" si="0"/>
        <v>1687.5</v>
      </c>
      <c r="E47" s="28">
        <v>220</v>
      </c>
      <c r="F47" s="28">
        <f t="shared" si="4"/>
        <v>7.6704545454545459</v>
      </c>
      <c r="G47" s="29"/>
      <c r="H47" s="58"/>
      <c r="I47" s="30"/>
      <c r="J47" s="41"/>
      <c r="K47" s="120"/>
      <c r="L47" s="120"/>
      <c r="M47" s="42"/>
      <c r="N47" s="43"/>
      <c r="O47" s="43"/>
      <c r="P47" s="43"/>
      <c r="Q47" s="43"/>
      <c r="R47" s="43"/>
      <c r="S47" s="43"/>
      <c r="T47" s="43"/>
      <c r="U47" s="44"/>
    </row>
    <row r="48" spans="1:21" ht="14.4" x14ac:dyDescent="0.25">
      <c r="A48" s="39">
        <v>42</v>
      </c>
      <c r="B48" s="28" t="s">
        <v>60</v>
      </c>
      <c r="C48" s="28">
        <f t="shared" si="3"/>
        <v>1875</v>
      </c>
      <c r="D48" s="28">
        <f t="shared" si="0"/>
        <v>1687.5</v>
      </c>
      <c r="E48" s="28">
        <v>220</v>
      </c>
      <c r="F48" s="28">
        <f t="shared" si="4"/>
        <v>7.6704545454545459</v>
      </c>
      <c r="G48" s="29"/>
      <c r="H48" s="58"/>
      <c r="I48" s="30"/>
      <c r="J48" s="41"/>
      <c r="K48" s="120"/>
      <c r="L48" s="120"/>
      <c r="M48" s="42"/>
      <c r="N48" s="43"/>
      <c r="O48" s="43"/>
      <c r="P48" s="43"/>
      <c r="Q48" s="43"/>
      <c r="R48" s="43"/>
      <c r="S48" s="43"/>
      <c r="T48" s="43"/>
      <c r="U48" s="44"/>
    </row>
    <row r="49" spans="1:21" ht="14.4" x14ac:dyDescent="0.25">
      <c r="A49" s="39">
        <v>43</v>
      </c>
      <c r="B49" s="28" t="s">
        <v>60</v>
      </c>
      <c r="C49" s="28">
        <f t="shared" si="3"/>
        <v>1875</v>
      </c>
      <c r="D49" s="28">
        <f t="shared" si="0"/>
        <v>1687.5</v>
      </c>
      <c r="E49" s="28">
        <v>220</v>
      </c>
      <c r="F49" s="28">
        <f t="shared" si="4"/>
        <v>7.6704545454545459</v>
      </c>
      <c r="G49" s="29"/>
      <c r="H49" s="58"/>
      <c r="I49" s="30"/>
      <c r="J49" s="41"/>
      <c r="K49" s="120"/>
      <c r="L49" s="120"/>
      <c r="M49" s="42"/>
      <c r="N49" s="43"/>
      <c r="O49" s="43"/>
      <c r="P49" s="43"/>
      <c r="Q49" s="43"/>
      <c r="R49" s="43"/>
      <c r="S49" s="43"/>
      <c r="T49" s="43"/>
      <c r="U49" s="44"/>
    </row>
    <row r="50" spans="1:21" ht="14.4" x14ac:dyDescent="0.25">
      <c r="A50" s="39">
        <v>44</v>
      </c>
      <c r="B50" s="28" t="s">
        <v>60</v>
      </c>
      <c r="C50" s="28">
        <f t="shared" si="3"/>
        <v>1875</v>
      </c>
      <c r="D50" s="28">
        <f t="shared" si="0"/>
        <v>1687.5</v>
      </c>
      <c r="E50" s="28">
        <v>220</v>
      </c>
      <c r="F50" s="28">
        <f t="shared" si="4"/>
        <v>7.6704545454545459</v>
      </c>
      <c r="G50" s="29"/>
      <c r="H50" s="58"/>
      <c r="I50" s="30"/>
      <c r="J50" s="41"/>
      <c r="K50" s="120"/>
      <c r="L50" s="120"/>
      <c r="M50" s="42"/>
      <c r="N50" s="43"/>
      <c r="O50" s="43"/>
      <c r="P50" s="43"/>
      <c r="Q50" s="43"/>
      <c r="R50" s="43"/>
      <c r="S50" s="43"/>
      <c r="T50" s="43"/>
      <c r="U50" s="44"/>
    </row>
    <row r="51" spans="1:21" ht="14.4" x14ac:dyDescent="0.25">
      <c r="A51" s="39">
        <v>45</v>
      </c>
      <c r="B51" s="28" t="s">
        <v>60</v>
      </c>
      <c r="C51" s="28">
        <f t="shared" si="3"/>
        <v>1875</v>
      </c>
      <c r="D51" s="28">
        <f t="shared" si="0"/>
        <v>1687.5</v>
      </c>
      <c r="E51" s="28">
        <v>220</v>
      </c>
      <c r="F51" s="28">
        <f t="shared" si="4"/>
        <v>7.6704545454545459</v>
      </c>
      <c r="G51" s="29"/>
      <c r="H51" s="58"/>
      <c r="I51" s="30"/>
      <c r="J51" s="41"/>
      <c r="K51" s="120"/>
      <c r="L51" s="120"/>
      <c r="M51" s="42"/>
      <c r="N51" s="43"/>
      <c r="O51" s="43"/>
      <c r="P51" s="43"/>
      <c r="Q51" s="43"/>
      <c r="R51" s="43"/>
      <c r="S51" s="43"/>
      <c r="T51" s="43"/>
      <c r="U51" s="44"/>
    </row>
    <row r="52" spans="1:21" ht="14.4" x14ac:dyDescent="0.25">
      <c r="A52" s="39">
        <v>46</v>
      </c>
      <c r="B52" s="28" t="s">
        <v>60</v>
      </c>
      <c r="C52" s="28">
        <f t="shared" si="3"/>
        <v>1875</v>
      </c>
      <c r="D52" s="28">
        <f t="shared" si="0"/>
        <v>1687.5</v>
      </c>
      <c r="E52" s="28">
        <v>220</v>
      </c>
      <c r="F52" s="28">
        <f t="shared" si="4"/>
        <v>7.6704545454545459</v>
      </c>
      <c r="G52" s="29"/>
      <c r="H52" s="58"/>
      <c r="I52" s="30"/>
      <c r="J52" s="41"/>
      <c r="K52" s="120"/>
      <c r="L52" s="120"/>
      <c r="M52" s="42"/>
      <c r="N52" s="43"/>
      <c r="O52" s="43"/>
      <c r="P52" s="43"/>
      <c r="Q52" s="43"/>
      <c r="R52" s="43"/>
      <c r="S52" s="43"/>
      <c r="T52" s="43"/>
      <c r="U52" s="44"/>
    </row>
    <row r="53" spans="1:21" ht="14.4" x14ac:dyDescent="0.25">
      <c r="A53" s="39">
        <v>47</v>
      </c>
      <c r="B53" s="28" t="s">
        <v>60</v>
      </c>
      <c r="C53" s="28">
        <f t="shared" si="3"/>
        <v>1875</v>
      </c>
      <c r="D53" s="28">
        <f t="shared" si="0"/>
        <v>1687.5</v>
      </c>
      <c r="E53" s="28">
        <v>220</v>
      </c>
      <c r="F53" s="28">
        <f t="shared" si="4"/>
        <v>7.6704545454545459</v>
      </c>
      <c r="G53" s="29"/>
      <c r="H53" s="58"/>
      <c r="I53" s="30"/>
      <c r="J53" s="41"/>
      <c r="K53" s="120"/>
      <c r="L53" s="120"/>
      <c r="M53" s="42"/>
      <c r="N53" s="43"/>
      <c r="O53" s="43"/>
      <c r="P53" s="43"/>
      <c r="Q53" s="43"/>
      <c r="R53" s="43"/>
      <c r="S53" s="43"/>
      <c r="T53" s="43"/>
      <c r="U53" s="44"/>
    </row>
    <row r="54" spans="1:21" ht="14.4" x14ac:dyDescent="0.25">
      <c r="A54" s="39">
        <v>48</v>
      </c>
      <c r="B54" s="28" t="s">
        <v>60</v>
      </c>
      <c r="C54" s="28">
        <f t="shared" si="3"/>
        <v>1875</v>
      </c>
      <c r="D54" s="28">
        <f t="shared" si="0"/>
        <v>1687.5</v>
      </c>
      <c r="E54" s="28">
        <v>220</v>
      </c>
      <c r="F54" s="28">
        <f t="shared" si="4"/>
        <v>7.6704545454545459</v>
      </c>
      <c r="G54" s="29"/>
      <c r="H54" s="58"/>
      <c r="I54" s="30"/>
      <c r="J54" s="41"/>
      <c r="K54" s="120"/>
      <c r="L54" s="120"/>
      <c r="M54" s="42"/>
      <c r="N54" s="43"/>
      <c r="O54" s="43"/>
      <c r="P54" s="43"/>
      <c r="Q54" s="43"/>
      <c r="R54" s="43"/>
      <c r="S54" s="43"/>
      <c r="T54" s="43"/>
      <c r="U54" s="44"/>
    </row>
    <row r="55" spans="1:21" ht="14.4" x14ac:dyDescent="0.25">
      <c r="A55" s="39">
        <v>49</v>
      </c>
      <c r="B55" s="28" t="s">
        <v>60</v>
      </c>
      <c r="C55" s="28">
        <f t="shared" si="3"/>
        <v>1875</v>
      </c>
      <c r="D55" s="28">
        <f t="shared" si="0"/>
        <v>1687.5</v>
      </c>
      <c r="E55" s="28">
        <v>220</v>
      </c>
      <c r="F55" s="28">
        <f t="shared" si="4"/>
        <v>7.6704545454545459</v>
      </c>
      <c r="G55" s="29"/>
      <c r="H55" s="58"/>
      <c r="I55" s="30"/>
      <c r="J55" s="41"/>
      <c r="K55" s="120"/>
      <c r="L55" s="120"/>
      <c r="M55" s="42"/>
      <c r="N55" s="43"/>
      <c r="O55" s="43"/>
      <c r="P55" s="43"/>
      <c r="Q55" s="43"/>
      <c r="R55" s="43"/>
      <c r="S55" s="43"/>
      <c r="T55" s="43"/>
      <c r="U55" s="44"/>
    </row>
    <row r="56" spans="1:21" ht="14.4" x14ac:dyDescent="0.25">
      <c r="A56" s="39">
        <v>50</v>
      </c>
      <c r="B56" s="28" t="s">
        <v>60</v>
      </c>
      <c r="C56" s="28">
        <f t="shared" si="3"/>
        <v>1875</v>
      </c>
      <c r="D56" s="28">
        <f t="shared" si="0"/>
        <v>1687.5</v>
      </c>
      <c r="E56" s="28">
        <v>220</v>
      </c>
      <c r="F56" s="28">
        <f t="shared" si="4"/>
        <v>7.6704545454545459</v>
      </c>
      <c r="G56" s="29"/>
      <c r="H56" s="58"/>
      <c r="I56" s="30"/>
      <c r="J56" s="41"/>
      <c r="K56" s="120"/>
      <c r="L56" s="120"/>
      <c r="M56" s="42"/>
      <c r="N56" s="43"/>
      <c r="O56" s="43"/>
      <c r="P56" s="43"/>
      <c r="Q56" s="43"/>
      <c r="R56" s="43"/>
      <c r="S56" s="43"/>
      <c r="T56" s="43"/>
      <c r="U56" s="44"/>
    </row>
    <row r="57" spans="1:21" ht="14.4" x14ac:dyDescent="0.25">
      <c r="A57" s="39">
        <v>51</v>
      </c>
      <c r="B57" s="28" t="s">
        <v>60</v>
      </c>
      <c r="C57" s="28">
        <f t="shared" si="3"/>
        <v>1875</v>
      </c>
      <c r="D57" s="28">
        <f t="shared" si="0"/>
        <v>1687.5</v>
      </c>
      <c r="E57" s="28">
        <v>220</v>
      </c>
      <c r="F57" s="28">
        <f t="shared" si="4"/>
        <v>7.6704545454545459</v>
      </c>
      <c r="G57" s="29"/>
      <c r="H57" s="58"/>
      <c r="I57" s="30"/>
      <c r="J57" s="41"/>
      <c r="K57" s="120"/>
      <c r="L57" s="120"/>
      <c r="M57" s="42"/>
      <c r="N57" s="43"/>
      <c r="O57" s="43"/>
      <c r="P57" s="43"/>
      <c r="Q57" s="43"/>
      <c r="R57" s="43"/>
      <c r="S57" s="43"/>
      <c r="T57" s="43"/>
      <c r="U57" s="44"/>
    </row>
    <row r="58" spans="1:21" ht="14.4" x14ac:dyDescent="0.25">
      <c r="A58" s="39">
        <v>52</v>
      </c>
      <c r="B58" s="28" t="s">
        <v>60</v>
      </c>
      <c r="C58" s="28">
        <f t="shared" si="3"/>
        <v>1875</v>
      </c>
      <c r="D58" s="28">
        <f t="shared" si="0"/>
        <v>1687.5</v>
      </c>
      <c r="E58" s="28">
        <v>220</v>
      </c>
      <c r="F58" s="28">
        <f t="shared" si="4"/>
        <v>7.6704545454545459</v>
      </c>
      <c r="G58" s="29"/>
      <c r="H58" s="58"/>
      <c r="I58" s="30"/>
      <c r="J58" s="41"/>
      <c r="K58" s="120"/>
      <c r="L58" s="120"/>
      <c r="M58" s="42"/>
      <c r="N58" s="43"/>
      <c r="O58" s="43"/>
      <c r="P58" s="43"/>
      <c r="Q58" s="43"/>
      <c r="R58" s="43"/>
      <c r="S58" s="43"/>
      <c r="T58" s="43"/>
      <c r="U58" s="44"/>
    </row>
    <row r="59" spans="1:21" ht="14.4" x14ac:dyDescent="0.25">
      <c r="A59" s="39">
        <v>53</v>
      </c>
      <c r="B59" s="28" t="s">
        <v>60</v>
      </c>
      <c r="C59" s="28">
        <f t="shared" si="3"/>
        <v>1875</v>
      </c>
      <c r="D59" s="28">
        <f t="shared" si="0"/>
        <v>1687.5</v>
      </c>
      <c r="E59" s="28">
        <v>220</v>
      </c>
      <c r="F59" s="28">
        <f t="shared" si="4"/>
        <v>7.6704545454545459</v>
      </c>
      <c r="G59" s="29"/>
      <c r="H59" s="58"/>
      <c r="I59" s="30"/>
      <c r="J59" s="41"/>
      <c r="K59" s="120"/>
      <c r="L59" s="120"/>
      <c r="M59" s="42"/>
      <c r="N59" s="43"/>
      <c r="O59" s="43"/>
      <c r="P59" s="43"/>
      <c r="Q59" s="43"/>
      <c r="R59" s="43"/>
      <c r="S59" s="43"/>
      <c r="T59" s="43"/>
      <c r="U59" s="44"/>
    </row>
    <row r="60" spans="1:21" ht="14.4" x14ac:dyDescent="0.25">
      <c r="A60" s="39">
        <v>54</v>
      </c>
      <c r="B60" s="28" t="s">
        <v>60</v>
      </c>
      <c r="C60" s="28">
        <f t="shared" si="3"/>
        <v>1875</v>
      </c>
      <c r="D60" s="28">
        <f t="shared" si="0"/>
        <v>1687.5</v>
      </c>
      <c r="E60" s="28">
        <v>220</v>
      </c>
      <c r="F60" s="28">
        <f t="shared" si="4"/>
        <v>7.6704545454545459</v>
      </c>
      <c r="G60" s="29"/>
      <c r="H60" s="58"/>
      <c r="I60" s="30"/>
      <c r="J60" s="41"/>
      <c r="K60" s="120"/>
      <c r="L60" s="120"/>
      <c r="M60" s="42"/>
      <c r="N60" s="43"/>
      <c r="O60" s="43"/>
      <c r="P60" s="43"/>
      <c r="Q60" s="43"/>
      <c r="R60" s="43"/>
      <c r="S60" s="43"/>
      <c r="T60" s="43"/>
      <c r="U60" s="44"/>
    </row>
    <row r="61" spans="1:21" x14ac:dyDescent="0.25">
      <c r="K61" s="10"/>
      <c r="L61" s="10"/>
    </row>
    <row r="62" spans="1:21" x14ac:dyDescent="0.25">
      <c r="K62" s="10"/>
      <c r="L62" s="10"/>
    </row>
    <row r="63" spans="1:21" x14ac:dyDescent="0.25">
      <c r="K63" s="10"/>
      <c r="L63" s="10"/>
      <c r="Q63" s="145" t="s">
        <v>85</v>
      </c>
      <c r="R63" s="145"/>
      <c r="S63" s="145"/>
    </row>
    <row r="64" spans="1:21" x14ac:dyDescent="0.25">
      <c r="K64" s="10"/>
      <c r="L64" s="10"/>
      <c r="Q64" s="145"/>
      <c r="R64" s="145"/>
      <c r="S64" s="145"/>
    </row>
    <row r="65" spans="4:21" ht="14.4" thickBot="1" x14ac:dyDescent="0.3">
      <c r="K65" s="10"/>
      <c r="L65" s="10"/>
      <c r="Q65" s="61" t="s">
        <v>86</v>
      </c>
      <c r="R65" s="61" t="s">
        <v>72</v>
      </c>
      <c r="S65" s="61" t="s">
        <v>73</v>
      </c>
      <c r="T65" s="10" t="s">
        <v>88</v>
      </c>
      <c r="U65" s="10" t="s">
        <v>95</v>
      </c>
    </row>
    <row r="66" spans="4:21" x14ac:dyDescent="0.25">
      <c r="D66" s="122" t="s">
        <v>74</v>
      </c>
      <c r="E66" s="123"/>
      <c r="F66" s="123"/>
      <c r="G66" s="123"/>
      <c r="H66" s="123"/>
      <c r="I66" s="124"/>
      <c r="K66" s="10"/>
      <c r="L66" s="10"/>
      <c r="Q66" s="62">
        <v>1</v>
      </c>
      <c r="R66" s="63">
        <v>4</v>
      </c>
      <c r="S66" s="63">
        <v>6</v>
      </c>
      <c r="T66" s="10">
        <f>(R66+S66)*200</f>
        <v>2000</v>
      </c>
      <c r="U66" s="10">
        <f>R66+S66</f>
        <v>10</v>
      </c>
    </row>
    <row r="67" spans="4:21" x14ac:dyDescent="0.25">
      <c r="D67" s="125"/>
      <c r="E67" s="126"/>
      <c r="F67" s="126"/>
      <c r="G67" s="126"/>
      <c r="H67" s="126"/>
      <c r="I67" s="127"/>
      <c r="K67" s="10"/>
      <c r="L67" s="10"/>
      <c r="Q67" s="62">
        <v>2</v>
      </c>
      <c r="R67" s="63">
        <v>6</v>
      </c>
      <c r="S67" s="63">
        <v>2</v>
      </c>
      <c r="T67" s="10">
        <f t="shared" ref="T67:T120" si="10">(R67+S67)*200</f>
        <v>1600</v>
      </c>
      <c r="U67" s="10">
        <f t="shared" ref="U67:U120" si="11">R67+S67</f>
        <v>8</v>
      </c>
    </row>
    <row r="68" spans="4:21" x14ac:dyDescent="0.25">
      <c r="D68" s="128"/>
      <c r="E68" s="129"/>
      <c r="F68" s="129"/>
      <c r="G68" s="129"/>
      <c r="H68" s="129"/>
      <c r="I68" s="130"/>
      <c r="K68" s="10"/>
      <c r="L68" s="10"/>
      <c r="Q68" s="62">
        <v>3</v>
      </c>
      <c r="R68" s="63">
        <v>2</v>
      </c>
      <c r="S68" s="63">
        <v>4</v>
      </c>
      <c r="T68" s="10">
        <f t="shared" si="10"/>
        <v>1200</v>
      </c>
      <c r="U68" s="10">
        <f t="shared" si="11"/>
        <v>6</v>
      </c>
    </row>
    <row r="69" spans="4:21" x14ac:dyDescent="0.25">
      <c r="D69" s="14" t="s">
        <v>78</v>
      </c>
      <c r="E69" s="12" t="s">
        <v>72</v>
      </c>
      <c r="F69" s="12" t="s">
        <v>73</v>
      </c>
      <c r="G69" s="12"/>
      <c r="H69" s="12"/>
      <c r="I69" s="19" t="s">
        <v>75</v>
      </c>
      <c r="K69" s="10"/>
      <c r="L69" s="10"/>
      <c r="Q69" s="62">
        <v>4</v>
      </c>
      <c r="R69" s="63">
        <v>6</v>
      </c>
      <c r="S69" s="63">
        <v>2</v>
      </c>
      <c r="T69" s="10">
        <f t="shared" si="10"/>
        <v>1600</v>
      </c>
      <c r="U69" s="10">
        <f t="shared" si="11"/>
        <v>8</v>
      </c>
    </row>
    <row r="70" spans="4:21" x14ac:dyDescent="0.25">
      <c r="D70" s="14">
        <v>1</v>
      </c>
      <c r="E70" s="12">
        <v>85</v>
      </c>
      <c r="F70" s="12">
        <v>19</v>
      </c>
      <c r="G70" s="12"/>
      <c r="H70" s="12"/>
      <c r="I70" s="15">
        <f>E70+(F70*0.6)+F70*(3.9-3)+F70*(3.9-1.2)+1.9</f>
        <v>166.70000000000002</v>
      </c>
      <c r="K70" s="10"/>
      <c r="L70" s="10"/>
      <c r="Q70" s="62">
        <v>5</v>
      </c>
      <c r="R70" s="63"/>
      <c r="S70" s="63"/>
      <c r="T70" s="10">
        <f t="shared" si="10"/>
        <v>0</v>
      </c>
      <c r="U70" s="10">
        <f t="shared" si="11"/>
        <v>0</v>
      </c>
    </row>
    <row r="71" spans="4:21" x14ac:dyDescent="0.25">
      <c r="D71" s="14">
        <v>2</v>
      </c>
      <c r="E71" s="12">
        <v>73</v>
      </c>
      <c r="F71" s="12">
        <v>12</v>
      </c>
      <c r="G71" s="12"/>
      <c r="H71" s="12"/>
      <c r="I71" s="15">
        <f t="shared" ref="I71:I80" si="12">E71+(F71*0.6)+F71*(3.9-3)+F71*(3.9-1.2)+1.9</f>
        <v>125.30000000000001</v>
      </c>
      <c r="K71" s="10"/>
      <c r="L71" s="10"/>
      <c r="Q71" s="62">
        <v>6</v>
      </c>
      <c r="R71" s="63">
        <v>5</v>
      </c>
      <c r="S71" s="63"/>
      <c r="T71" s="10">
        <f t="shared" si="10"/>
        <v>1000</v>
      </c>
      <c r="U71" s="10">
        <f t="shared" si="11"/>
        <v>5</v>
      </c>
    </row>
    <row r="72" spans="4:21" x14ac:dyDescent="0.25">
      <c r="D72" s="14">
        <v>3</v>
      </c>
      <c r="E72" s="12">
        <v>86</v>
      </c>
      <c r="F72" s="12">
        <v>16</v>
      </c>
      <c r="G72" s="12"/>
      <c r="H72" s="12"/>
      <c r="I72" s="15">
        <f t="shared" si="12"/>
        <v>155.1</v>
      </c>
      <c r="K72" s="10"/>
      <c r="L72" s="10"/>
      <c r="Q72" s="62">
        <v>7</v>
      </c>
      <c r="R72" s="63">
        <v>4</v>
      </c>
      <c r="S72" s="63"/>
      <c r="T72" s="10">
        <f t="shared" si="10"/>
        <v>800</v>
      </c>
      <c r="U72" s="10">
        <f t="shared" si="11"/>
        <v>4</v>
      </c>
    </row>
    <row r="73" spans="4:21" ht="14.4" thickBot="1" x14ac:dyDescent="0.3">
      <c r="D73" s="14">
        <v>4</v>
      </c>
      <c r="E73" s="12">
        <v>92</v>
      </c>
      <c r="F73" s="12">
        <v>16</v>
      </c>
      <c r="G73" s="12"/>
      <c r="H73" s="12"/>
      <c r="I73" s="15">
        <f t="shared" si="12"/>
        <v>161.1</v>
      </c>
      <c r="K73" s="10"/>
      <c r="L73" s="10"/>
      <c r="Q73" s="62">
        <v>8</v>
      </c>
      <c r="R73" s="63">
        <v>5</v>
      </c>
      <c r="S73" s="63"/>
      <c r="T73" s="10">
        <f t="shared" si="10"/>
        <v>1000</v>
      </c>
      <c r="U73" s="10">
        <f t="shared" si="11"/>
        <v>5</v>
      </c>
    </row>
    <row r="74" spans="4:21" x14ac:dyDescent="0.25">
      <c r="D74" s="14">
        <v>5</v>
      </c>
      <c r="E74" s="12">
        <v>70</v>
      </c>
      <c r="F74" s="12">
        <v>16</v>
      </c>
      <c r="G74" s="12"/>
      <c r="H74" s="12"/>
      <c r="I74" s="15">
        <f t="shared" si="12"/>
        <v>139.1</v>
      </c>
      <c r="K74" s="24" t="s">
        <v>72</v>
      </c>
      <c r="L74" s="25" t="s">
        <v>79</v>
      </c>
      <c r="Q74" s="62">
        <v>9</v>
      </c>
      <c r="R74" s="63"/>
      <c r="S74" s="63">
        <v>6</v>
      </c>
      <c r="T74" s="10">
        <f t="shared" si="10"/>
        <v>1200</v>
      </c>
      <c r="U74" s="10">
        <f t="shared" si="11"/>
        <v>6</v>
      </c>
    </row>
    <row r="75" spans="4:21" x14ac:dyDescent="0.25">
      <c r="D75" s="14">
        <v>6</v>
      </c>
      <c r="E75" s="12">
        <v>60</v>
      </c>
      <c r="F75" s="12">
        <v>14</v>
      </c>
      <c r="G75" s="12"/>
      <c r="H75" s="12"/>
      <c r="I75" s="15">
        <f t="shared" si="12"/>
        <v>120.70000000000002</v>
      </c>
      <c r="K75" s="26" t="s">
        <v>73</v>
      </c>
      <c r="L75" s="27" t="s">
        <v>81</v>
      </c>
      <c r="Q75" s="62">
        <v>10</v>
      </c>
      <c r="R75" s="179" t="s">
        <v>87</v>
      </c>
      <c r="S75" s="180"/>
      <c r="T75" s="10" t="e">
        <f t="shared" si="10"/>
        <v>#VALUE!</v>
      </c>
      <c r="U75" s="10" t="e">
        <f t="shared" si="11"/>
        <v>#VALUE!</v>
      </c>
    </row>
    <row r="76" spans="4:21" ht="14.4" thickBot="1" x14ac:dyDescent="0.3">
      <c r="D76" s="14">
        <v>7</v>
      </c>
      <c r="E76" s="12">
        <v>95</v>
      </c>
      <c r="F76" s="12">
        <v>15</v>
      </c>
      <c r="G76" s="12"/>
      <c r="H76" s="12"/>
      <c r="I76" s="15">
        <f t="shared" si="12"/>
        <v>159.9</v>
      </c>
      <c r="K76" s="22">
        <v>1.9</v>
      </c>
      <c r="L76" s="23" t="s">
        <v>76</v>
      </c>
      <c r="Q76" s="62">
        <v>11</v>
      </c>
      <c r="R76" s="63">
        <v>7</v>
      </c>
      <c r="S76" s="63"/>
      <c r="T76" s="10">
        <f t="shared" si="10"/>
        <v>1400</v>
      </c>
      <c r="U76" s="10">
        <f t="shared" si="11"/>
        <v>7</v>
      </c>
    </row>
    <row r="77" spans="4:21" x14ac:dyDescent="0.25">
      <c r="D77" s="14">
        <v>8</v>
      </c>
      <c r="E77" s="12">
        <v>67</v>
      </c>
      <c r="F77" s="12">
        <v>9</v>
      </c>
      <c r="G77" s="12"/>
      <c r="H77" s="12"/>
      <c r="I77" s="15">
        <f t="shared" si="12"/>
        <v>106.7</v>
      </c>
      <c r="K77" s="10"/>
      <c r="L77" s="10"/>
      <c r="Q77" s="62">
        <v>12</v>
      </c>
      <c r="R77" s="63">
        <v>1</v>
      </c>
      <c r="S77" s="63">
        <v>3</v>
      </c>
      <c r="T77" s="10">
        <f t="shared" si="10"/>
        <v>800</v>
      </c>
      <c r="U77" s="10">
        <f t="shared" si="11"/>
        <v>4</v>
      </c>
    </row>
    <row r="78" spans="4:21" x14ac:dyDescent="0.25">
      <c r="D78" s="14">
        <v>9</v>
      </c>
      <c r="E78" s="12">
        <v>56</v>
      </c>
      <c r="F78" s="12">
        <v>9</v>
      </c>
      <c r="G78" s="12"/>
      <c r="H78" s="12"/>
      <c r="I78" s="15">
        <f t="shared" si="12"/>
        <v>95.7</v>
      </c>
      <c r="K78" s="10"/>
      <c r="L78" s="10"/>
      <c r="Q78" s="62">
        <v>13</v>
      </c>
      <c r="R78" s="63">
        <v>7</v>
      </c>
      <c r="S78" s="63"/>
      <c r="T78" s="10">
        <f t="shared" si="10"/>
        <v>1400</v>
      </c>
      <c r="U78" s="10">
        <f t="shared" si="11"/>
        <v>7</v>
      </c>
    </row>
    <row r="79" spans="4:21" x14ac:dyDescent="0.25">
      <c r="D79" s="14">
        <v>10</v>
      </c>
      <c r="E79" s="12">
        <v>50</v>
      </c>
      <c r="F79" s="12">
        <v>8</v>
      </c>
      <c r="G79" s="12"/>
      <c r="H79" s="12"/>
      <c r="I79" s="15">
        <f t="shared" si="12"/>
        <v>85.5</v>
      </c>
      <c r="K79" s="10"/>
      <c r="L79" s="10"/>
      <c r="Q79" s="62">
        <v>14</v>
      </c>
      <c r="R79" s="63">
        <v>7</v>
      </c>
      <c r="S79" s="63"/>
      <c r="T79" s="10">
        <f t="shared" si="10"/>
        <v>1400</v>
      </c>
      <c r="U79" s="10">
        <f t="shared" si="11"/>
        <v>7</v>
      </c>
    </row>
    <row r="80" spans="4:21" x14ac:dyDescent="0.25">
      <c r="D80" s="14">
        <v>11</v>
      </c>
      <c r="E80" s="12">
        <v>70</v>
      </c>
      <c r="F80" s="13"/>
      <c r="G80" s="12"/>
      <c r="H80" s="12"/>
      <c r="I80" s="15">
        <f t="shared" si="12"/>
        <v>71.900000000000006</v>
      </c>
      <c r="K80" s="10"/>
      <c r="L80" s="10"/>
      <c r="Q80" s="62">
        <v>15</v>
      </c>
      <c r="R80" s="63">
        <v>1</v>
      </c>
      <c r="S80" s="63">
        <v>5</v>
      </c>
      <c r="T80" s="10">
        <f t="shared" si="10"/>
        <v>1200</v>
      </c>
      <c r="U80" s="10">
        <f t="shared" si="11"/>
        <v>6</v>
      </c>
    </row>
    <row r="81" spans="4:21" ht="14.4" thickBot="1" x14ac:dyDescent="0.3">
      <c r="D81" s="16">
        <v>12</v>
      </c>
      <c r="E81" s="17">
        <v>65</v>
      </c>
      <c r="F81" s="17">
        <v>12</v>
      </c>
      <c r="G81" s="17"/>
      <c r="H81" s="17"/>
      <c r="I81" s="18">
        <f>E81+(F81*0.6)+F81*(3.9-3)+F81*(3.9-1.2)+1.9</f>
        <v>117.30000000000001</v>
      </c>
      <c r="K81" s="10"/>
      <c r="L81" s="10"/>
      <c r="Q81" s="62">
        <v>16</v>
      </c>
      <c r="R81" s="63">
        <v>1</v>
      </c>
      <c r="S81" s="63">
        <v>5</v>
      </c>
      <c r="T81" s="10">
        <f t="shared" si="10"/>
        <v>1200</v>
      </c>
      <c r="U81" s="10">
        <f t="shared" si="11"/>
        <v>6</v>
      </c>
    </row>
    <row r="82" spans="4:21" x14ac:dyDescent="0.25">
      <c r="K82" s="10"/>
      <c r="L82" s="10"/>
      <c r="Q82" s="62">
        <v>17</v>
      </c>
      <c r="R82" s="63"/>
      <c r="S82" s="63">
        <v>5</v>
      </c>
      <c r="T82" s="10">
        <f t="shared" si="10"/>
        <v>1000</v>
      </c>
      <c r="U82" s="10">
        <f t="shared" si="11"/>
        <v>5</v>
      </c>
    </row>
    <row r="83" spans="4:21" x14ac:dyDescent="0.25">
      <c r="K83" s="10"/>
      <c r="L83" s="10"/>
      <c r="Q83" s="62">
        <v>18</v>
      </c>
      <c r="R83" s="63">
        <v>2</v>
      </c>
      <c r="S83" s="63">
        <v>2</v>
      </c>
      <c r="T83" s="10">
        <f t="shared" si="10"/>
        <v>800</v>
      </c>
      <c r="U83" s="10">
        <f t="shared" si="11"/>
        <v>4</v>
      </c>
    </row>
    <row r="84" spans="4:21" ht="14.4" thickBot="1" x14ac:dyDescent="0.3">
      <c r="K84" s="10"/>
      <c r="L84" s="10"/>
      <c r="Q84" s="62">
        <v>19</v>
      </c>
      <c r="R84" s="63"/>
      <c r="S84" s="63">
        <v>6</v>
      </c>
      <c r="T84" s="10">
        <f t="shared" si="10"/>
        <v>1200</v>
      </c>
      <c r="U84" s="10">
        <f t="shared" si="11"/>
        <v>6</v>
      </c>
    </row>
    <row r="85" spans="4:21" x14ac:dyDescent="0.25">
      <c r="D85" s="122" t="s">
        <v>77</v>
      </c>
      <c r="E85" s="123"/>
      <c r="F85" s="123"/>
      <c r="G85" s="123"/>
      <c r="H85" s="123"/>
      <c r="I85" s="124"/>
      <c r="K85" s="10"/>
      <c r="L85" s="10"/>
      <c r="Q85" s="62">
        <v>20</v>
      </c>
      <c r="R85" s="63">
        <v>4</v>
      </c>
      <c r="S85" s="63">
        <v>2</v>
      </c>
      <c r="T85" s="10">
        <f t="shared" si="10"/>
        <v>1200</v>
      </c>
      <c r="U85" s="10">
        <f t="shared" si="11"/>
        <v>6</v>
      </c>
    </row>
    <row r="86" spans="4:21" x14ac:dyDescent="0.25">
      <c r="D86" s="125"/>
      <c r="E86" s="126"/>
      <c r="F86" s="126"/>
      <c r="G86" s="126"/>
      <c r="H86" s="126"/>
      <c r="I86" s="127"/>
      <c r="K86" s="10"/>
      <c r="L86" s="10"/>
      <c r="Q86" s="62">
        <v>21</v>
      </c>
      <c r="R86" s="63">
        <v>7</v>
      </c>
      <c r="S86" s="63"/>
      <c r="T86" s="10">
        <f t="shared" si="10"/>
        <v>1400</v>
      </c>
      <c r="U86" s="10">
        <f t="shared" si="11"/>
        <v>7</v>
      </c>
    </row>
    <row r="87" spans="4:21" x14ac:dyDescent="0.25">
      <c r="D87" s="128"/>
      <c r="E87" s="129"/>
      <c r="F87" s="129"/>
      <c r="G87" s="129"/>
      <c r="H87" s="129"/>
      <c r="I87" s="130"/>
      <c r="K87" s="10"/>
      <c r="L87" s="10"/>
      <c r="Q87" s="62">
        <v>22</v>
      </c>
      <c r="R87" s="63">
        <v>1</v>
      </c>
      <c r="S87" s="63">
        <v>4</v>
      </c>
      <c r="T87" s="10">
        <f t="shared" si="10"/>
        <v>1000</v>
      </c>
      <c r="U87" s="10">
        <f t="shared" si="11"/>
        <v>5</v>
      </c>
    </row>
    <row r="88" spans="4:21" x14ac:dyDescent="0.25">
      <c r="D88" s="14" t="s">
        <v>78</v>
      </c>
      <c r="E88" s="12" t="s">
        <v>72</v>
      </c>
      <c r="F88" s="12" t="s">
        <v>73</v>
      </c>
      <c r="G88" s="12"/>
      <c r="H88" s="12"/>
      <c r="I88" s="19" t="s">
        <v>75</v>
      </c>
      <c r="K88" s="10"/>
      <c r="L88" s="10"/>
      <c r="Q88" s="62">
        <v>23</v>
      </c>
      <c r="R88" s="63">
        <v>1</v>
      </c>
      <c r="S88" s="63">
        <v>3</v>
      </c>
      <c r="T88" s="10">
        <f t="shared" si="10"/>
        <v>800</v>
      </c>
      <c r="U88" s="10">
        <f t="shared" si="11"/>
        <v>4</v>
      </c>
    </row>
    <row r="89" spans="4:21" x14ac:dyDescent="0.25">
      <c r="D89" s="14">
        <v>13</v>
      </c>
      <c r="E89" s="12">
        <v>36</v>
      </c>
      <c r="F89" s="12">
        <v>4</v>
      </c>
      <c r="G89" s="12"/>
      <c r="H89" s="12"/>
      <c r="I89" s="15">
        <f>E89+(F89*0.6)+(2*(F89-1))*(3.9-0.4)</f>
        <v>59.4</v>
      </c>
      <c r="K89" s="10"/>
      <c r="L89" s="10"/>
      <c r="Q89" s="62">
        <v>24</v>
      </c>
      <c r="R89" s="63">
        <v>1</v>
      </c>
      <c r="S89" s="63">
        <v>3</v>
      </c>
      <c r="T89" s="10">
        <f t="shared" si="10"/>
        <v>800</v>
      </c>
      <c r="U89" s="10">
        <f t="shared" si="11"/>
        <v>4</v>
      </c>
    </row>
    <row r="90" spans="4:21" ht="14.4" thickBot="1" x14ac:dyDescent="0.3">
      <c r="D90" s="14">
        <v>14</v>
      </c>
      <c r="E90" s="12">
        <v>28</v>
      </c>
      <c r="F90" s="12">
        <v>4</v>
      </c>
      <c r="G90" s="12"/>
      <c r="H90" s="12"/>
      <c r="I90" s="15">
        <f t="shared" ref="I90:I101" si="13">E90+(F90*0.6)+(2*(F90-1))*(3.9-0.4)</f>
        <v>51.4</v>
      </c>
      <c r="K90" s="10"/>
      <c r="L90" s="10"/>
      <c r="Q90" s="62">
        <v>25</v>
      </c>
      <c r="R90" s="63">
        <v>3</v>
      </c>
      <c r="S90" s="63">
        <v>2</v>
      </c>
      <c r="T90" s="10">
        <f t="shared" si="10"/>
        <v>1000</v>
      </c>
      <c r="U90" s="10">
        <f t="shared" si="11"/>
        <v>5</v>
      </c>
    </row>
    <row r="91" spans="4:21" x14ac:dyDescent="0.25">
      <c r="D91" s="14">
        <v>15</v>
      </c>
      <c r="E91" s="12">
        <v>54</v>
      </c>
      <c r="F91" s="12">
        <v>7</v>
      </c>
      <c r="G91" s="12"/>
      <c r="H91" s="12"/>
      <c r="I91" s="15">
        <f t="shared" si="13"/>
        <v>100.2</v>
      </c>
      <c r="K91" s="24" t="s">
        <v>72</v>
      </c>
      <c r="L91" s="25" t="s">
        <v>79</v>
      </c>
      <c r="Q91" s="62">
        <v>26</v>
      </c>
      <c r="R91" s="63">
        <v>1</v>
      </c>
      <c r="S91" s="63">
        <v>3</v>
      </c>
      <c r="T91" s="10">
        <f t="shared" si="10"/>
        <v>800</v>
      </c>
      <c r="U91" s="10">
        <f t="shared" si="11"/>
        <v>4</v>
      </c>
    </row>
    <row r="92" spans="4:21" ht="14.4" thickBot="1" x14ac:dyDescent="0.3">
      <c r="D92" s="14">
        <v>16</v>
      </c>
      <c r="E92" s="12">
        <v>20</v>
      </c>
      <c r="F92" s="12">
        <v>1</v>
      </c>
      <c r="G92" s="12"/>
      <c r="H92" s="12"/>
      <c r="I92" s="15">
        <f t="shared" si="13"/>
        <v>20.6</v>
      </c>
      <c r="K92" s="22" t="s">
        <v>73</v>
      </c>
      <c r="L92" s="23" t="s">
        <v>80</v>
      </c>
      <c r="Q92" s="62">
        <v>27</v>
      </c>
      <c r="R92" s="63"/>
      <c r="S92" s="63">
        <v>5</v>
      </c>
      <c r="T92" s="10">
        <f t="shared" si="10"/>
        <v>1000</v>
      </c>
      <c r="U92" s="10">
        <f t="shared" si="11"/>
        <v>5</v>
      </c>
    </row>
    <row r="93" spans="4:21" x14ac:dyDescent="0.25">
      <c r="D93" s="14">
        <v>17</v>
      </c>
      <c r="E93" s="12">
        <v>10</v>
      </c>
      <c r="F93" s="12">
        <v>1</v>
      </c>
      <c r="G93" s="12"/>
      <c r="H93" s="12"/>
      <c r="I93" s="15">
        <f t="shared" si="13"/>
        <v>10.6</v>
      </c>
      <c r="K93" s="10"/>
      <c r="L93" s="10"/>
      <c r="Q93" s="62">
        <v>28</v>
      </c>
      <c r="R93" s="63"/>
      <c r="S93" s="63">
        <v>5</v>
      </c>
      <c r="T93" s="10">
        <f t="shared" si="10"/>
        <v>1000</v>
      </c>
      <c r="U93" s="10">
        <f t="shared" si="11"/>
        <v>5</v>
      </c>
    </row>
    <row r="94" spans="4:21" x14ac:dyDescent="0.25">
      <c r="D94" s="14">
        <v>18</v>
      </c>
      <c r="E94" s="12">
        <v>57</v>
      </c>
      <c r="F94" s="12">
        <v>4</v>
      </c>
      <c r="G94" s="12"/>
      <c r="H94" s="12"/>
      <c r="I94" s="15">
        <f t="shared" si="13"/>
        <v>80.400000000000006</v>
      </c>
      <c r="K94" s="10"/>
      <c r="L94" s="10"/>
      <c r="Q94" s="62">
        <v>29</v>
      </c>
      <c r="R94" s="63">
        <v>2</v>
      </c>
      <c r="S94" s="63">
        <v>4</v>
      </c>
      <c r="T94" s="10">
        <f t="shared" si="10"/>
        <v>1200</v>
      </c>
      <c r="U94" s="10">
        <f t="shared" si="11"/>
        <v>6</v>
      </c>
    </row>
    <row r="95" spans="4:21" x14ac:dyDescent="0.25">
      <c r="D95" s="14">
        <v>19</v>
      </c>
      <c r="E95" s="12">
        <v>42</v>
      </c>
      <c r="F95" s="12">
        <v>4</v>
      </c>
      <c r="G95" s="12"/>
      <c r="H95" s="12"/>
      <c r="I95" s="15">
        <f t="shared" si="13"/>
        <v>65.400000000000006</v>
      </c>
      <c r="K95" s="10"/>
      <c r="L95" s="10"/>
      <c r="Q95" s="62">
        <v>30</v>
      </c>
      <c r="R95" s="63">
        <v>1</v>
      </c>
      <c r="S95" s="63">
        <v>2</v>
      </c>
      <c r="T95" s="10">
        <f t="shared" si="10"/>
        <v>600</v>
      </c>
      <c r="U95" s="10">
        <f t="shared" si="11"/>
        <v>3</v>
      </c>
    </row>
    <row r="96" spans="4:21" x14ac:dyDescent="0.25">
      <c r="D96" s="14">
        <v>20</v>
      </c>
      <c r="E96" s="12">
        <v>49</v>
      </c>
      <c r="F96" s="12">
        <v>6</v>
      </c>
      <c r="G96" s="12"/>
      <c r="H96" s="12"/>
      <c r="I96" s="15">
        <f t="shared" si="13"/>
        <v>87.6</v>
      </c>
      <c r="K96" s="10"/>
      <c r="L96" s="10"/>
      <c r="Q96" s="62">
        <v>31</v>
      </c>
      <c r="R96" s="63">
        <v>7</v>
      </c>
      <c r="S96" s="63"/>
      <c r="T96" s="10">
        <f t="shared" si="10"/>
        <v>1400</v>
      </c>
      <c r="U96" s="10">
        <f t="shared" si="11"/>
        <v>7</v>
      </c>
    </row>
    <row r="97" spans="4:21" x14ac:dyDescent="0.25">
      <c r="D97" s="14">
        <v>21</v>
      </c>
      <c r="E97" s="12">
        <v>47</v>
      </c>
      <c r="F97" s="12">
        <v>4</v>
      </c>
      <c r="G97" s="12"/>
      <c r="H97" s="12"/>
      <c r="I97" s="15">
        <f t="shared" si="13"/>
        <v>70.400000000000006</v>
      </c>
      <c r="K97" s="10"/>
      <c r="L97" s="10"/>
      <c r="Q97" s="62">
        <v>32</v>
      </c>
      <c r="R97" s="63">
        <v>2</v>
      </c>
      <c r="S97" s="63"/>
      <c r="T97" s="10">
        <f t="shared" si="10"/>
        <v>400</v>
      </c>
      <c r="U97" s="10">
        <f t="shared" si="11"/>
        <v>2</v>
      </c>
    </row>
    <row r="98" spans="4:21" x14ac:dyDescent="0.25">
      <c r="D98" s="14">
        <v>22</v>
      </c>
      <c r="E98" s="12">
        <v>68</v>
      </c>
      <c r="F98" s="12">
        <v>2</v>
      </c>
      <c r="G98" s="12"/>
      <c r="H98" s="12"/>
      <c r="I98" s="15">
        <f t="shared" si="13"/>
        <v>76.2</v>
      </c>
      <c r="K98" s="10"/>
      <c r="L98" s="10"/>
      <c r="Q98" s="62">
        <v>33</v>
      </c>
      <c r="R98" s="63">
        <v>4</v>
      </c>
      <c r="S98" s="63">
        <v>2</v>
      </c>
      <c r="T98" s="10">
        <f t="shared" si="10"/>
        <v>1200</v>
      </c>
      <c r="U98" s="10">
        <f t="shared" si="11"/>
        <v>6</v>
      </c>
    </row>
    <row r="99" spans="4:21" x14ac:dyDescent="0.25">
      <c r="D99" s="14">
        <v>23</v>
      </c>
      <c r="E99" s="12">
        <v>67</v>
      </c>
      <c r="F99" s="12">
        <v>4</v>
      </c>
      <c r="G99" s="12"/>
      <c r="H99" s="12"/>
      <c r="I99" s="15">
        <f t="shared" si="13"/>
        <v>90.4</v>
      </c>
      <c r="K99" s="10"/>
      <c r="L99" s="10"/>
      <c r="Q99" s="62">
        <v>34</v>
      </c>
      <c r="R99" s="63">
        <v>4</v>
      </c>
      <c r="S99" s="63">
        <v>2</v>
      </c>
      <c r="T99" s="10">
        <f t="shared" si="10"/>
        <v>1200</v>
      </c>
      <c r="U99" s="10">
        <f t="shared" si="11"/>
        <v>6</v>
      </c>
    </row>
    <row r="100" spans="4:21" x14ac:dyDescent="0.25">
      <c r="D100" s="14">
        <v>24</v>
      </c>
      <c r="E100" s="12">
        <v>75</v>
      </c>
      <c r="F100" s="12">
        <v>5</v>
      </c>
      <c r="G100" s="12"/>
      <c r="H100" s="12"/>
      <c r="I100" s="15">
        <f t="shared" si="13"/>
        <v>106</v>
      </c>
      <c r="K100" s="10"/>
      <c r="L100" s="10"/>
      <c r="Q100" s="62">
        <v>35</v>
      </c>
      <c r="R100" s="63">
        <v>2</v>
      </c>
      <c r="S100" s="63">
        <v>4</v>
      </c>
      <c r="T100" s="10">
        <f t="shared" si="10"/>
        <v>1200</v>
      </c>
      <c r="U100" s="10">
        <f t="shared" si="11"/>
        <v>6</v>
      </c>
    </row>
    <row r="101" spans="4:21" x14ac:dyDescent="0.25">
      <c r="D101" s="14">
        <v>25</v>
      </c>
      <c r="E101" s="12">
        <v>70</v>
      </c>
      <c r="F101" s="12">
        <v>2</v>
      </c>
      <c r="G101" s="12"/>
      <c r="H101" s="12"/>
      <c r="I101" s="15">
        <f t="shared" si="13"/>
        <v>78.2</v>
      </c>
      <c r="K101" s="10"/>
      <c r="L101" s="10"/>
      <c r="Q101" s="62">
        <v>36</v>
      </c>
      <c r="R101" s="63">
        <v>4</v>
      </c>
      <c r="S101" s="63"/>
      <c r="T101" s="10">
        <f t="shared" si="10"/>
        <v>800</v>
      </c>
      <c r="U101" s="10">
        <f t="shared" si="11"/>
        <v>4</v>
      </c>
    </row>
    <row r="102" spans="4:21" x14ac:dyDescent="0.25">
      <c r="D102" s="110"/>
      <c r="E102" s="111"/>
      <c r="F102" s="111"/>
      <c r="G102" s="111"/>
      <c r="H102" s="111"/>
      <c r="I102" s="112"/>
      <c r="K102" s="10"/>
      <c r="L102" s="10"/>
      <c r="Q102" s="62">
        <v>37</v>
      </c>
      <c r="R102" s="63">
        <v>4</v>
      </c>
      <c r="S102" s="63">
        <v>1</v>
      </c>
      <c r="T102" s="10">
        <f t="shared" si="10"/>
        <v>1000</v>
      </c>
      <c r="U102" s="10">
        <f t="shared" si="11"/>
        <v>5</v>
      </c>
    </row>
    <row r="103" spans="4:21" x14ac:dyDescent="0.25">
      <c r="D103" s="113" t="s">
        <v>84</v>
      </c>
      <c r="E103" s="114"/>
      <c r="F103" s="114"/>
      <c r="G103" s="114"/>
      <c r="H103" s="114"/>
      <c r="I103" s="115"/>
      <c r="K103" s="10"/>
      <c r="L103" s="10"/>
      <c r="Q103" s="62">
        <v>38</v>
      </c>
      <c r="R103" s="63">
        <v>6</v>
      </c>
      <c r="S103" s="63">
        <v>1</v>
      </c>
      <c r="T103" s="10">
        <f t="shared" si="10"/>
        <v>1400</v>
      </c>
      <c r="U103" s="10">
        <f t="shared" si="11"/>
        <v>7</v>
      </c>
    </row>
    <row r="104" spans="4:21" ht="14.4" thickBot="1" x14ac:dyDescent="0.3">
      <c r="D104" s="116"/>
      <c r="E104" s="117"/>
      <c r="F104" s="117"/>
      <c r="G104" s="117"/>
      <c r="H104" s="117"/>
      <c r="I104" s="118"/>
      <c r="K104" s="10"/>
      <c r="L104" s="10"/>
      <c r="Q104" s="62">
        <v>39</v>
      </c>
      <c r="R104" s="63">
        <v>4</v>
      </c>
      <c r="S104" s="63">
        <v>2</v>
      </c>
      <c r="T104" s="10">
        <f t="shared" si="10"/>
        <v>1200</v>
      </c>
      <c r="U104" s="10">
        <f t="shared" si="11"/>
        <v>6</v>
      </c>
    </row>
    <row r="105" spans="4:21" x14ac:dyDescent="0.25">
      <c r="K105" s="10"/>
      <c r="L105" s="10"/>
      <c r="Q105" s="62">
        <v>40</v>
      </c>
      <c r="R105" s="63">
        <v>7</v>
      </c>
      <c r="S105" s="63"/>
      <c r="T105" s="10">
        <f t="shared" si="10"/>
        <v>1400</v>
      </c>
      <c r="U105" s="10">
        <f t="shared" si="11"/>
        <v>7</v>
      </c>
    </row>
    <row r="106" spans="4:21" x14ac:dyDescent="0.25">
      <c r="K106" s="10"/>
      <c r="L106" s="10"/>
      <c r="Q106" s="62">
        <v>41</v>
      </c>
      <c r="R106" s="63">
        <v>8</v>
      </c>
      <c r="S106" s="63"/>
      <c r="T106" s="10">
        <f t="shared" si="10"/>
        <v>1600</v>
      </c>
      <c r="U106" s="10">
        <f t="shared" si="11"/>
        <v>8</v>
      </c>
    </row>
    <row r="107" spans="4:21" x14ac:dyDescent="0.25">
      <c r="K107" s="10"/>
      <c r="L107" s="10"/>
      <c r="Q107" s="62">
        <v>42</v>
      </c>
      <c r="R107" s="63">
        <v>7</v>
      </c>
      <c r="S107" s="63"/>
      <c r="T107" s="10">
        <f t="shared" si="10"/>
        <v>1400</v>
      </c>
      <c r="U107" s="10">
        <f t="shared" si="11"/>
        <v>7</v>
      </c>
    </row>
    <row r="108" spans="4:21" ht="14.4" thickBot="1" x14ac:dyDescent="0.3">
      <c r="K108" s="10"/>
      <c r="L108" s="10"/>
      <c r="Q108" s="62">
        <v>43</v>
      </c>
      <c r="R108" s="63">
        <v>7</v>
      </c>
      <c r="S108" s="63"/>
      <c r="T108" s="10">
        <f t="shared" si="10"/>
        <v>1400</v>
      </c>
      <c r="U108" s="10">
        <f t="shared" si="11"/>
        <v>7</v>
      </c>
    </row>
    <row r="109" spans="4:21" x14ac:dyDescent="0.25">
      <c r="D109" s="173" t="s">
        <v>82</v>
      </c>
      <c r="E109" s="174"/>
      <c r="F109" s="174"/>
      <c r="G109" s="174"/>
      <c r="H109" s="174"/>
      <c r="I109" s="175"/>
      <c r="K109" s="10"/>
      <c r="L109" s="10"/>
      <c r="Q109" s="62">
        <v>44</v>
      </c>
      <c r="R109" s="63">
        <v>6</v>
      </c>
      <c r="S109" s="63">
        <v>1</v>
      </c>
      <c r="T109" s="10">
        <f t="shared" si="10"/>
        <v>1400</v>
      </c>
      <c r="U109" s="10">
        <f t="shared" si="11"/>
        <v>7</v>
      </c>
    </row>
    <row r="110" spans="4:21" x14ac:dyDescent="0.25">
      <c r="D110" s="176"/>
      <c r="E110" s="177"/>
      <c r="F110" s="177"/>
      <c r="G110" s="177"/>
      <c r="H110" s="177"/>
      <c r="I110" s="178"/>
      <c r="K110" s="10"/>
      <c r="L110" s="10"/>
      <c r="Q110" s="62">
        <v>45</v>
      </c>
      <c r="R110" s="63">
        <v>4</v>
      </c>
      <c r="S110" s="63">
        <v>1</v>
      </c>
      <c r="T110" s="10">
        <f t="shared" si="10"/>
        <v>1000</v>
      </c>
      <c r="U110" s="10">
        <f t="shared" si="11"/>
        <v>5</v>
      </c>
    </row>
    <row r="111" spans="4:21" x14ac:dyDescent="0.25">
      <c r="D111" s="176"/>
      <c r="E111" s="177"/>
      <c r="F111" s="177"/>
      <c r="G111" s="177"/>
      <c r="H111" s="177"/>
      <c r="I111" s="178"/>
      <c r="K111" s="10"/>
      <c r="L111" s="10"/>
      <c r="Q111" s="62">
        <v>46</v>
      </c>
      <c r="R111" s="63">
        <v>4</v>
      </c>
      <c r="S111" s="63">
        <v>2</v>
      </c>
      <c r="T111" s="10">
        <f t="shared" si="10"/>
        <v>1200</v>
      </c>
      <c r="U111" s="10">
        <f t="shared" si="11"/>
        <v>6</v>
      </c>
    </row>
    <row r="112" spans="4:21" x14ac:dyDescent="0.25">
      <c r="D112" s="14" t="s">
        <v>78</v>
      </c>
      <c r="E112" s="12" t="s">
        <v>72</v>
      </c>
      <c r="F112" s="12"/>
      <c r="G112" s="12"/>
      <c r="H112" s="12"/>
      <c r="I112" s="19" t="s">
        <v>75</v>
      </c>
      <c r="K112" s="10"/>
      <c r="L112" s="10"/>
      <c r="Q112" s="62">
        <v>47</v>
      </c>
      <c r="R112" s="63">
        <v>6</v>
      </c>
      <c r="S112" s="63"/>
      <c r="T112" s="10">
        <f t="shared" si="10"/>
        <v>1200</v>
      </c>
      <c r="U112" s="10">
        <f t="shared" si="11"/>
        <v>6</v>
      </c>
    </row>
    <row r="113" spans="4:21" x14ac:dyDescent="0.25">
      <c r="D113" s="14">
        <v>26</v>
      </c>
      <c r="E113" s="12">
        <v>62</v>
      </c>
      <c r="F113" s="12"/>
      <c r="G113" s="12"/>
      <c r="H113" s="12"/>
      <c r="I113" s="15">
        <f>E113+1.9</f>
        <v>63.9</v>
      </c>
      <c r="K113" s="10"/>
      <c r="L113" s="10"/>
      <c r="Q113" s="62">
        <v>48</v>
      </c>
      <c r="R113" s="63">
        <v>6</v>
      </c>
      <c r="S113" s="63">
        <v>2</v>
      </c>
      <c r="T113" s="10">
        <f t="shared" si="10"/>
        <v>1600</v>
      </c>
      <c r="U113" s="10">
        <f t="shared" si="11"/>
        <v>8</v>
      </c>
    </row>
    <row r="114" spans="4:21" x14ac:dyDescent="0.25">
      <c r="D114" s="14">
        <v>27</v>
      </c>
      <c r="E114" s="12">
        <v>47</v>
      </c>
      <c r="F114" s="12"/>
      <c r="G114" s="12"/>
      <c r="H114" s="12"/>
      <c r="I114" s="15">
        <f t="shared" ref="I114:I123" si="14">E114+1.9</f>
        <v>48.9</v>
      </c>
      <c r="K114" s="10"/>
      <c r="L114" s="10"/>
      <c r="Q114" s="62">
        <v>49</v>
      </c>
      <c r="R114" s="63">
        <v>2</v>
      </c>
      <c r="S114" s="63">
        <v>4</v>
      </c>
      <c r="T114" s="10">
        <f t="shared" si="10"/>
        <v>1200</v>
      </c>
      <c r="U114" s="10">
        <f t="shared" si="11"/>
        <v>6</v>
      </c>
    </row>
    <row r="115" spans="4:21" ht="14.4" thickBot="1" x14ac:dyDescent="0.3">
      <c r="D115" s="14">
        <v>28</v>
      </c>
      <c r="E115" s="12">
        <v>48</v>
      </c>
      <c r="F115" s="12"/>
      <c r="G115" s="12"/>
      <c r="H115" s="12"/>
      <c r="I115" s="15">
        <f t="shared" si="14"/>
        <v>49.9</v>
      </c>
      <c r="K115" s="10"/>
      <c r="L115" s="10"/>
      <c r="Q115" s="62">
        <v>50</v>
      </c>
      <c r="R115" s="63">
        <v>4</v>
      </c>
      <c r="S115" s="63">
        <v>2</v>
      </c>
      <c r="T115" s="10">
        <f t="shared" si="10"/>
        <v>1200</v>
      </c>
      <c r="U115" s="10">
        <f t="shared" si="11"/>
        <v>6</v>
      </c>
    </row>
    <row r="116" spans="4:21" ht="14.4" thickBot="1" x14ac:dyDescent="0.3">
      <c r="D116" s="14">
        <v>29</v>
      </c>
      <c r="E116" s="12">
        <v>42</v>
      </c>
      <c r="F116" s="12"/>
      <c r="G116" s="12"/>
      <c r="H116" s="12"/>
      <c r="I116" s="15">
        <f t="shared" si="14"/>
        <v>43.9</v>
      </c>
      <c r="K116" s="21" t="s">
        <v>72</v>
      </c>
      <c r="L116" s="20" t="s">
        <v>79</v>
      </c>
      <c r="Q116" s="62">
        <v>51</v>
      </c>
      <c r="R116" s="63">
        <v>1</v>
      </c>
      <c r="S116" s="63">
        <v>2</v>
      </c>
      <c r="T116" s="10">
        <f t="shared" si="10"/>
        <v>600</v>
      </c>
      <c r="U116" s="10">
        <f t="shared" si="11"/>
        <v>3</v>
      </c>
    </row>
    <row r="117" spans="4:21" ht="14.4" thickBot="1" x14ac:dyDescent="0.3">
      <c r="D117" s="14">
        <v>30</v>
      </c>
      <c r="E117" s="12">
        <v>41</v>
      </c>
      <c r="F117" s="12"/>
      <c r="G117" s="12"/>
      <c r="H117" s="12"/>
      <c r="I117" s="15">
        <f t="shared" si="14"/>
        <v>42.9</v>
      </c>
      <c r="K117" s="22">
        <v>1.9</v>
      </c>
      <c r="L117" s="23" t="s">
        <v>76</v>
      </c>
      <c r="Q117" s="62">
        <v>52</v>
      </c>
      <c r="R117" s="63">
        <v>6</v>
      </c>
      <c r="S117" s="63">
        <v>2</v>
      </c>
      <c r="T117" s="10">
        <f t="shared" si="10"/>
        <v>1600</v>
      </c>
      <c r="U117" s="10">
        <f t="shared" si="11"/>
        <v>8</v>
      </c>
    </row>
    <row r="118" spans="4:21" x14ac:dyDescent="0.25">
      <c r="D118" s="14">
        <v>31</v>
      </c>
      <c r="E118" s="12">
        <v>31</v>
      </c>
      <c r="F118" s="12"/>
      <c r="G118" s="12"/>
      <c r="H118" s="12"/>
      <c r="I118" s="15">
        <f t="shared" si="14"/>
        <v>32.9</v>
      </c>
      <c r="K118" s="10"/>
      <c r="L118" s="10"/>
      <c r="Q118" s="62">
        <v>53</v>
      </c>
      <c r="R118" s="63">
        <v>2</v>
      </c>
      <c r="S118" s="63">
        <v>2</v>
      </c>
      <c r="T118" s="10">
        <f t="shared" si="10"/>
        <v>800</v>
      </c>
      <c r="U118" s="10">
        <f t="shared" si="11"/>
        <v>4</v>
      </c>
    </row>
    <row r="119" spans="4:21" x14ac:dyDescent="0.25">
      <c r="D119" s="14">
        <v>32</v>
      </c>
      <c r="E119" s="12">
        <v>23</v>
      </c>
      <c r="F119" s="12"/>
      <c r="G119" s="12"/>
      <c r="H119" s="12"/>
      <c r="I119" s="15">
        <f t="shared" si="14"/>
        <v>24.9</v>
      </c>
      <c r="K119" s="10"/>
      <c r="L119" s="10"/>
      <c r="Q119" s="62">
        <v>54</v>
      </c>
      <c r="R119" s="63">
        <v>1</v>
      </c>
      <c r="S119" s="63">
        <v>4</v>
      </c>
      <c r="T119" s="10">
        <f t="shared" si="10"/>
        <v>1000</v>
      </c>
      <c r="U119" s="10">
        <f t="shared" si="11"/>
        <v>5</v>
      </c>
    </row>
    <row r="120" spans="4:21" x14ac:dyDescent="0.25">
      <c r="D120" s="14">
        <v>33</v>
      </c>
      <c r="E120" s="12">
        <v>34</v>
      </c>
      <c r="F120" s="12"/>
      <c r="G120" s="12"/>
      <c r="H120" s="12"/>
      <c r="I120" s="15">
        <f t="shared" si="14"/>
        <v>35.9</v>
      </c>
      <c r="K120" s="10"/>
      <c r="L120" s="10"/>
      <c r="Q120" s="62">
        <v>55</v>
      </c>
      <c r="R120" s="63">
        <v>1</v>
      </c>
      <c r="S120" s="63">
        <v>4</v>
      </c>
      <c r="T120" s="10">
        <f t="shared" si="10"/>
        <v>1000</v>
      </c>
      <c r="U120" s="10">
        <f t="shared" si="11"/>
        <v>5</v>
      </c>
    </row>
    <row r="121" spans="4:21" x14ac:dyDescent="0.25">
      <c r="D121" s="14">
        <v>34</v>
      </c>
      <c r="E121" s="12">
        <v>21</v>
      </c>
      <c r="F121" s="12"/>
      <c r="G121" s="12"/>
      <c r="H121" s="12"/>
      <c r="I121" s="15">
        <f t="shared" si="14"/>
        <v>22.9</v>
      </c>
      <c r="K121" s="10"/>
      <c r="L121" s="10"/>
    </row>
    <row r="122" spans="4:21" x14ac:dyDescent="0.25">
      <c r="D122" s="14">
        <v>35</v>
      </c>
      <c r="E122" s="12">
        <v>29</v>
      </c>
      <c r="F122" s="12"/>
      <c r="G122" s="12"/>
      <c r="H122" s="12"/>
      <c r="I122" s="15">
        <f t="shared" si="14"/>
        <v>30.9</v>
      </c>
      <c r="K122" s="10"/>
      <c r="L122" s="10"/>
    </row>
    <row r="123" spans="4:21" ht="14.4" thickBot="1" x14ac:dyDescent="0.3">
      <c r="D123" s="16">
        <v>36</v>
      </c>
      <c r="E123" s="17">
        <v>13</v>
      </c>
      <c r="F123" s="17"/>
      <c r="G123" s="17"/>
      <c r="H123" s="17"/>
      <c r="I123" s="18">
        <f t="shared" si="14"/>
        <v>14.9</v>
      </c>
      <c r="K123" s="10"/>
      <c r="L123" s="10"/>
    </row>
    <row r="124" spans="4:21" x14ac:dyDescent="0.25">
      <c r="D124" s="122"/>
      <c r="E124" s="123"/>
      <c r="F124" s="123"/>
      <c r="G124" s="123"/>
      <c r="H124" s="123"/>
      <c r="I124" s="124"/>
      <c r="K124" s="10"/>
      <c r="L124" s="10"/>
    </row>
    <row r="125" spans="4:21" x14ac:dyDescent="0.25">
      <c r="D125" s="113" t="s">
        <v>83</v>
      </c>
      <c r="E125" s="114"/>
      <c r="F125" s="114"/>
      <c r="G125" s="114"/>
      <c r="H125" s="114"/>
      <c r="I125" s="115"/>
      <c r="K125" s="10"/>
      <c r="L125" s="10"/>
    </row>
    <row r="126" spans="4:21" ht="14.4" thickBot="1" x14ac:dyDescent="0.3">
      <c r="D126" s="116"/>
      <c r="E126" s="117"/>
      <c r="F126" s="117"/>
      <c r="G126" s="117"/>
      <c r="H126" s="117"/>
      <c r="I126" s="118"/>
      <c r="K126" s="10"/>
      <c r="L126" s="10"/>
    </row>
    <row r="127" spans="4:21" x14ac:dyDescent="0.25">
      <c r="K127" s="10"/>
      <c r="L127" s="10"/>
    </row>
    <row r="128" spans="4:21" x14ac:dyDescent="0.25">
      <c r="K128" s="10"/>
      <c r="L128" s="10"/>
    </row>
    <row r="129" s="10" customFormat="1" x14ac:dyDescent="0.25"/>
    <row r="130" s="10" customFormat="1" x14ac:dyDescent="0.25"/>
    <row r="131" s="10" customFormat="1" x14ac:dyDescent="0.25"/>
    <row r="132" s="10" customFormat="1" x14ac:dyDescent="0.25"/>
    <row r="133" s="10" customFormat="1" x14ac:dyDescent="0.25"/>
    <row r="134" s="10" customFormat="1" x14ac:dyDescent="0.25"/>
    <row r="135" s="10" customFormat="1" x14ac:dyDescent="0.25"/>
    <row r="136" s="10" customFormat="1" x14ac:dyDescent="0.25"/>
    <row r="137" s="10" customFormat="1" x14ac:dyDescent="0.25"/>
    <row r="138" s="10" customFormat="1" x14ac:dyDescent="0.25"/>
    <row r="139" s="10" customFormat="1" x14ac:dyDescent="0.25"/>
    <row r="140" s="10" customFormat="1" x14ac:dyDescent="0.25"/>
    <row r="141" s="10" customFormat="1" x14ac:dyDescent="0.25"/>
    <row r="142" s="10" customFormat="1" x14ac:dyDescent="0.25"/>
    <row r="143" s="10" customFormat="1" x14ac:dyDescent="0.25"/>
    <row r="144" s="10" customFormat="1" x14ac:dyDescent="0.25"/>
    <row r="145" s="10" customFormat="1" x14ac:dyDescent="0.25"/>
    <row r="146" s="10" customFormat="1" x14ac:dyDescent="0.25"/>
    <row r="147" s="10" customFormat="1" x14ac:dyDescent="0.25"/>
    <row r="148" s="10" customFormat="1" x14ac:dyDescent="0.25"/>
    <row r="149" s="10" customFormat="1" x14ac:dyDescent="0.25"/>
    <row r="150" s="10" customFormat="1" x14ac:dyDescent="0.25"/>
    <row r="151" s="10" customFormat="1" x14ac:dyDescent="0.25"/>
    <row r="152" s="10" customFormat="1" x14ac:dyDescent="0.25"/>
    <row r="153" s="10" customFormat="1" x14ac:dyDescent="0.25"/>
    <row r="154" s="10" customFormat="1" x14ac:dyDescent="0.25"/>
    <row r="155" s="10" customFormat="1" x14ac:dyDescent="0.25"/>
    <row r="156" s="10" customFormat="1" x14ac:dyDescent="0.25"/>
    <row r="157" s="10" customFormat="1" x14ac:dyDescent="0.25"/>
    <row r="158" s="10" customFormat="1" x14ac:dyDescent="0.25"/>
    <row r="159" s="10" customFormat="1" x14ac:dyDescent="0.25"/>
    <row r="160" s="10" customFormat="1" x14ac:dyDescent="0.25"/>
    <row r="161" s="10" customFormat="1" x14ac:dyDescent="0.25"/>
    <row r="162" s="10" customFormat="1" x14ac:dyDescent="0.25"/>
    <row r="163" s="10" customFormat="1" x14ac:dyDescent="0.25"/>
    <row r="164" s="10" customFormat="1" x14ac:dyDescent="0.25"/>
    <row r="165" s="10" customFormat="1" x14ac:dyDescent="0.25"/>
    <row r="166" s="10" customFormat="1" x14ac:dyDescent="0.25"/>
    <row r="167" s="10" customFormat="1" x14ac:dyDescent="0.25"/>
    <row r="168" s="10" customFormat="1" x14ac:dyDescent="0.25"/>
    <row r="169" s="10" customFormat="1" x14ac:dyDescent="0.25"/>
    <row r="170" s="10" customFormat="1" x14ac:dyDescent="0.25"/>
    <row r="171" s="10" customFormat="1" x14ac:dyDescent="0.25"/>
    <row r="172" s="10" customFormat="1" x14ac:dyDescent="0.25"/>
    <row r="173" s="10" customFormat="1" x14ac:dyDescent="0.25"/>
    <row r="174" s="10" customFormat="1" x14ac:dyDescent="0.25"/>
    <row r="175" s="10" customFormat="1" x14ac:dyDescent="0.25"/>
    <row r="176" s="10" customFormat="1" x14ac:dyDescent="0.25"/>
    <row r="177" s="10" customFormat="1" x14ac:dyDescent="0.25"/>
    <row r="178" s="10" customFormat="1" x14ac:dyDescent="0.25"/>
    <row r="179" s="10" customFormat="1" x14ac:dyDescent="0.25"/>
    <row r="180" s="10" customFormat="1" x14ac:dyDescent="0.25"/>
    <row r="181" s="10" customFormat="1" x14ac:dyDescent="0.25"/>
    <row r="182" s="10" customFormat="1" x14ac:dyDescent="0.25"/>
    <row r="183" s="10" customFormat="1" x14ac:dyDescent="0.25"/>
    <row r="184" s="10" customFormat="1" x14ac:dyDescent="0.25"/>
    <row r="185" s="10" customFormat="1" x14ac:dyDescent="0.25"/>
    <row r="186" s="10" customFormat="1" x14ac:dyDescent="0.25"/>
    <row r="187" s="10" customFormat="1" x14ac:dyDescent="0.25"/>
    <row r="188" s="10" customFormat="1" x14ac:dyDescent="0.25"/>
    <row r="189" s="10" customFormat="1" x14ac:dyDescent="0.25"/>
    <row r="190" s="10" customFormat="1" x14ac:dyDescent="0.25"/>
    <row r="191" s="10" customFormat="1" x14ac:dyDescent="0.25"/>
    <row r="192" s="10" customFormat="1" x14ac:dyDescent="0.25"/>
    <row r="193" s="10" customFormat="1" x14ac:dyDescent="0.25"/>
    <row r="194" s="10" customFormat="1" x14ac:dyDescent="0.25"/>
    <row r="195" s="10" customFormat="1" x14ac:dyDescent="0.25"/>
    <row r="196" s="10" customFormat="1" x14ac:dyDescent="0.25"/>
    <row r="197" s="10" customFormat="1" x14ac:dyDescent="0.25"/>
    <row r="198" s="10" customFormat="1" x14ac:dyDescent="0.25"/>
    <row r="199" s="10" customFormat="1" x14ac:dyDescent="0.25"/>
    <row r="200" s="10" customFormat="1" x14ac:dyDescent="0.25"/>
    <row r="201" s="10" customFormat="1" x14ac:dyDescent="0.25"/>
    <row r="202" s="10" customFormat="1" x14ac:dyDescent="0.25"/>
    <row r="203" s="10" customFormat="1" x14ac:dyDescent="0.25"/>
    <row r="204" s="10" customFormat="1" x14ac:dyDescent="0.25"/>
  </sheetData>
  <mergeCells count="25">
    <mergeCell ref="A1:E1"/>
    <mergeCell ref="F1:J1"/>
    <mergeCell ref="M1:O1"/>
    <mergeCell ref="P1:U1"/>
    <mergeCell ref="A2:J4"/>
    <mergeCell ref="M2:U4"/>
    <mergeCell ref="A5:J5"/>
    <mergeCell ref="K5:L60"/>
    <mergeCell ref="M5:U5"/>
    <mergeCell ref="C6:F6"/>
    <mergeCell ref="G6:H6"/>
    <mergeCell ref="I6:J6"/>
    <mergeCell ref="N6:R6"/>
    <mergeCell ref="T6:U6"/>
    <mergeCell ref="A8:J8"/>
    <mergeCell ref="M8:U8"/>
    <mergeCell ref="D109:I111"/>
    <mergeCell ref="D124:I124"/>
    <mergeCell ref="D125:I126"/>
    <mergeCell ref="Q63:S64"/>
    <mergeCell ref="D66:I68"/>
    <mergeCell ref="R75:S75"/>
    <mergeCell ref="D85:I87"/>
    <mergeCell ref="D102:I102"/>
    <mergeCell ref="D103:I10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ADB92-F695-4820-8F0A-824B98CE8908}">
  <dimension ref="G5:H9"/>
  <sheetViews>
    <sheetView workbookViewId="0">
      <selection activeCell="H7" sqref="H7"/>
    </sheetView>
  </sheetViews>
  <sheetFormatPr defaultRowHeight="13.8" x14ac:dyDescent="0.25"/>
  <cols>
    <col min="1" max="1" width="7.8984375" bestFit="1" customWidth="1"/>
    <col min="2" max="2" width="8.19921875" bestFit="1" customWidth="1"/>
    <col min="7" max="7" width="10.796875" customWidth="1"/>
    <col min="8" max="8" width="13.09765625" customWidth="1"/>
  </cols>
  <sheetData>
    <row r="5" spans="7:8" ht="14.4" thickBot="1" x14ac:dyDescent="0.3"/>
    <row r="6" spans="7:8" ht="15" thickTop="1" thickBot="1" x14ac:dyDescent="0.3">
      <c r="G6" s="5" t="s">
        <v>10</v>
      </c>
      <c r="H6" s="5" t="s">
        <v>16</v>
      </c>
    </row>
    <row r="7" spans="7:8" ht="14.4" thickTop="1" x14ac:dyDescent="0.25">
      <c r="G7" s="6" t="s">
        <v>31</v>
      </c>
      <c r="H7" s="4">
        <v>7.66</v>
      </c>
    </row>
    <row r="8" spans="7:8" x14ac:dyDescent="0.25">
      <c r="G8" s="7" t="s">
        <v>32</v>
      </c>
      <c r="H8" s="8">
        <v>3.93</v>
      </c>
    </row>
    <row r="9" spans="7:8" x14ac:dyDescent="0.25">
      <c r="G9" s="6" t="s">
        <v>33</v>
      </c>
      <c r="H9" s="4">
        <v>5.88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NSP-B</vt:lpstr>
      <vt:lpstr>NSP2-B </vt:lpstr>
      <vt:lpstr>CSP-B</vt:lpstr>
      <vt:lpstr>CLB-B</vt:lpstr>
      <vt:lpstr>NLP-B</vt:lpstr>
      <vt:lpstr>NSP2-B  (4)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2023-09-17T19:54:48Z</dcterms:modified>
</cp:coreProperties>
</file>